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C43FA79-EAF4-40C3-8E6F-BEFFBCED69EC}" xr6:coauthVersionLast="47" xr6:coauthVersionMax="47" xr10:uidLastSave="{00000000-0000-0000-0000-000000000000}"/>
  <bookViews>
    <workbookView xWindow="28680" yWindow="-120" windowWidth="29040" windowHeight="15840" activeTab="4" xr2:uid="{00000000-000D-0000-FFFF-FFFF00000000}"/>
  </bookViews>
  <sheets>
    <sheet name="E1済" sheetId="2" r:id="rId1"/>
    <sheet name="E2済" sheetId="3" r:id="rId2"/>
    <sheet name="E3済" sheetId="4" r:id="rId3"/>
    <sheet name="E4済" sheetId="5" r:id="rId4"/>
    <sheet name="E5済" sheetId="9" r:id="rId5"/>
    <sheet name="E6済" sheetId="7" r:id="rId6"/>
  </sheets>
  <definedNames>
    <definedName name="_xlnm.Print_Area" localSheetId="1">E2済!$A$1:$P$42</definedName>
    <definedName name="_xlnm.Print_Area" localSheetId="2">E3済!$A$1:$P$42</definedName>
    <definedName name="_xlnm.Print_Area" localSheetId="3">E4済!$A$1:$N$43</definedName>
    <definedName name="_xlnm.Print_Area" localSheetId="5">E6済!$A$1:$P$30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7" l="1"/>
  <c r="P29" i="7"/>
  <c r="P28" i="7"/>
  <c r="P27" i="7"/>
  <c r="P26" i="7"/>
  <c r="P25" i="7"/>
  <c r="P24" i="7"/>
  <c r="P23" i="7"/>
  <c r="P22" i="7"/>
  <c r="P21" i="7"/>
  <c r="P20" i="7"/>
  <c r="P19" i="7"/>
  <c r="P18" i="7"/>
  <c r="P17" i="7"/>
  <c r="P16" i="7"/>
  <c r="P15" i="7"/>
  <c r="P14" i="7"/>
  <c r="P13" i="7"/>
  <c r="P12" i="7"/>
  <c r="P11" i="7"/>
  <c r="P10" i="7"/>
  <c r="P9" i="7"/>
  <c r="P8" i="7"/>
  <c r="O30" i="7"/>
  <c r="O29" i="7"/>
  <c r="O28" i="7"/>
  <c r="O27" i="7"/>
  <c r="O26" i="7"/>
  <c r="O25" i="7"/>
  <c r="O24" i="7"/>
  <c r="O23" i="7"/>
  <c r="O22" i="7"/>
  <c r="O21" i="7"/>
  <c r="O20" i="7"/>
  <c r="O19" i="7"/>
  <c r="O18" i="7"/>
  <c r="O17" i="7"/>
  <c r="O16" i="7"/>
  <c r="O15" i="7"/>
  <c r="O14" i="7"/>
  <c r="O13" i="7"/>
  <c r="O12" i="7"/>
  <c r="O11" i="7"/>
  <c r="O10" i="7"/>
  <c r="O9" i="7"/>
  <c r="O8" i="7"/>
  <c r="P7" i="7"/>
  <c r="O7" i="7"/>
  <c r="P6" i="7"/>
  <c r="O6" i="7"/>
  <c r="O5" i="7"/>
  <c r="K30" i="7"/>
  <c r="K29" i="7"/>
  <c r="K28" i="7"/>
  <c r="K27" i="7"/>
  <c r="K26" i="7"/>
  <c r="K25" i="7"/>
  <c r="K24" i="7"/>
  <c r="K23" i="7"/>
  <c r="K22" i="7"/>
  <c r="K21" i="7"/>
  <c r="K20" i="7"/>
  <c r="K19" i="7"/>
  <c r="K18" i="7"/>
  <c r="K17" i="7"/>
  <c r="K16" i="7"/>
  <c r="K15" i="7"/>
  <c r="K14" i="7"/>
  <c r="K13" i="7"/>
  <c r="K12" i="7"/>
  <c r="K11" i="7"/>
  <c r="K10" i="7"/>
  <c r="K9" i="7"/>
  <c r="K8" i="7"/>
  <c r="K7" i="7"/>
  <c r="K6" i="7"/>
  <c r="J30" i="7"/>
  <c r="J29" i="7"/>
  <c r="J28" i="7"/>
  <c r="J27" i="7"/>
  <c r="J26" i="7"/>
  <c r="J25" i="7"/>
  <c r="J24" i="7"/>
  <c r="J23" i="7"/>
  <c r="J22" i="7"/>
  <c r="J21" i="7"/>
  <c r="J20" i="7"/>
  <c r="J19" i="7"/>
  <c r="J18" i="7"/>
  <c r="J17" i="7"/>
  <c r="J16" i="7"/>
  <c r="J15" i="7"/>
  <c r="J14" i="7"/>
  <c r="J13" i="7"/>
  <c r="J12" i="7"/>
  <c r="J11" i="7"/>
  <c r="J10" i="7"/>
  <c r="J9" i="7"/>
  <c r="J8" i="7"/>
  <c r="J7" i="7"/>
  <c r="J6" i="7"/>
  <c r="J5" i="7"/>
  <c r="F30" i="7"/>
  <c r="F10" i="7"/>
  <c r="F11" i="7"/>
  <c r="F12" i="7"/>
  <c r="F13" i="7"/>
  <c r="F14" i="7"/>
  <c r="F15" i="7"/>
  <c r="F16" i="7"/>
  <c r="F17" i="7"/>
  <c r="F18" i="7"/>
  <c r="F19" i="7"/>
  <c r="F20" i="7"/>
  <c r="F21" i="7"/>
  <c r="F22" i="7"/>
  <c r="F23" i="7"/>
  <c r="F24" i="7"/>
  <c r="F25" i="7"/>
  <c r="F26" i="7"/>
  <c r="F27" i="7"/>
  <c r="F28" i="7"/>
  <c r="F29" i="7"/>
  <c r="F9" i="7"/>
  <c r="F8" i="7"/>
  <c r="E11" i="7"/>
  <c r="E10" i="7"/>
  <c r="F7" i="7"/>
  <c r="F6" i="7"/>
  <c r="E30" i="7"/>
  <c r="E29" i="7"/>
  <c r="E28" i="7"/>
  <c r="E27" i="7"/>
  <c r="E26" i="7"/>
  <c r="E25" i="7"/>
  <c r="E24" i="7"/>
  <c r="E23" i="7"/>
  <c r="E22" i="7"/>
  <c r="E21" i="7"/>
  <c r="E20" i="7"/>
  <c r="E19" i="7"/>
  <c r="E18" i="7"/>
  <c r="E17" i="7"/>
  <c r="E16" i="7"/>
  <c r="E15" i="7"/>
  <c r="E14" i="7"/>
  <c r="E13" i="7"/>
  <c r="E12" i="7"/>
  <c r="E9" i="7"/>
  <c r="E8" i="7"/>
  <c r="E7" i="7"/>
  <c r="E6" i="7"/>
  <c r="E5" i="7"/>
  <c r="N22" i="9" l="1"/>
  <c r="M24" i="9"/>
  <c r="M45" i="9"/>
  <c r="M40" i="9"/>
  <c r="M23" i="9"/>
  <c r="M43" i="9"/>
  <c r="O22" i="9"/>
  <c r="N17" i="9"/>
  <c r="N18" i="9"/>
  <c r="N19" i="9"/>
  <c r="N20" i="9"/>
  <c r="N23" i="9"/>
  <c r="O23" i="9"/>
  <c r="N24" i="9"/>
  <c r="O24" i="9"/>
  <c r="M25" i="9"/>
  <c r="N25" i="9"/>
  <c r="O25" i="9"/>
  <c r="M26" i="9"/>
  <c r="N26" i="9"/>
  <c r="O26" i="9"/>
  <c r="M27" i="9"/>
  <c r="N27" i="9"/>
  <c r="O27" i="9"/>
  <c r="M28" i="9"/>
  <c r="N28" i="9"/>
  <c r="O28" i="9"/>
  <c r="M29" i="9"/>
  <c r="N29" i="9"/>
  <c r="O29" i="9"/>
  <c r="M30" i="9"/>
  <c r="N30" i="9"/>
  <c r="O30" i="9"/>
  <c r="M32" i="9"/>
  <c r="N32" i="9"/>
  <c r="O32" i="9"/>
  <c r="N33" i="9"/>
  <c r="O33" i="9"/>
  <c r="M35" i="9"/>
  <c r="N35" i="9"/>
  <c r="O35" i="9"/>
  <c r="M36" i="9"/>
  <c r="N36" i="9"/>
  <c r="O36" i="9"/>
  <c r="N37" i="9"/>
  <c r="O37" i="9"/>
  <c r="M38" i="9"/>
  <c r="N38" i="9"/>
  <c r="O38" i="9"/>
  <c r="N39" i="9"/>
  <c r="O39" i="9"/>
  <c r="N40" i="9"/>
  <c r="O40" i="9"/>
  <c r="N42" i="9"/>
  <c r="O42" i="9"/>
  <c r="N43" i="9"/>
  <c r="O43" i="9"/>
  <c r="N44" i="9"/>
  <c r="O44" i="9"/>
  <c r="N45" i="9"/>
  <c r="O45" i="9"/>
  <c r="M46" i="9"/>
  <c r="N46" i="9"/>
  <c r="O46" i="9"/>
  <c r="B42" i="5"/>
  <c r="B41" i="5"/>
  <c r="B32" i="5"/>
  <c r="B33" i="5"/>
  <c r="B34" i="5"/>
  <c r="B35" i="5"/>
  <c r="B36" i="5"/>
  <c r="B37" i="5"/>
  <c r="B38" i="5"/>
  <c r="B39" i="5"/>
  <c r="B40" i="5"/>
  <c r="B27" i="5"/>
  <c r="B28" i="5"/>
  <c r="B29" i="5"/>
  <c r="B30" i="5"/>
  <c r="B31" i="5"/>
  <c r="F34" i="4"/>
  <c r="F35" i="4"/>
  <c r="F36" i="4"/>
  <c r="F37" i="4"/>
  <c r="F38" i="4"/>
  <c r="F39" i="4"/>
  <c r="F40" i="4"/>
  <c r="B41" i="4"/>
  <c r="F41" i="4" s="1"/>
  <c r="B38" i="4"/>
  <c r="B39" i="4"/>
  <c r="B40" i="4"/>
  <c r="B26" i="4"/>
  <c r="B27" i="4"/>
  <c r="B29" i="4"/>
  <c r="B30" i="4"/>
  <c r="B31" i="4"/>
  <c r="B32" i="4"/>
  <c r="B33" i="4"/>
  <c r="B34" i="4"/>
  <c r="B35" i="4"/>
  <c r="B36" i="4"/>
  <c r="B37" i="4"/>
  <c r="B40" i="3"/>
  <c r="B39" i="3"/>
  <c r="B38" i="3"/>
  <c r="B37" i="3"/>
  <c r="B36" i="3"/>
  <c r="B35" i="3"/>
  <c r="B34" i="3"/>
  <c r="B33" i="3"/>
  <c r="B32" i="3"/>
  <c r="B31" i="3"/>
  <c r="B30" i="3"/>
  <c r="B29" i="3"/>
  <c r="B28" i="3"/>
  <c r="B27" i="3"/>
  <c r="B26" i="3"/>
  <c r="B41" i="3"/>
  <c r="D9" i="3"/>
  <c r="D12" i="3"/>
  <c r="D13" i="3"/>
  <c r="D14" i="3"/>
  <c r="D15" i="3"/>
  <c r="D16" i="3"/>
  <c r="D17" i="3"/>
  <c r="D19" i="3"/>
  <c r="D20" i="3"/>
  <c r="D21" i="3"/>
  <c r="D22" i="3"/>
  <c r="D23" i="3"/>
  <c r="D24" i="3"/>
  <c r="D40" i="3"/>
  <c r="D41" i="3"/>
  <c r="F30" i="2"/>
  <c r="C21" i="9"/>
  <c r="P41" i="4"/>
  <c r="N41" i="4"/>
  <c r="L41" i="4"/>
  <c r="J41" i="4"/>
  <c r="H41" i="4"/>
  <c r="D41" i="4"/>
  <c r="Q41" i="4" s="1"/>
  <c r="P41" i="3"/>
  <c r="N41" i="3"/>
  <c r="L41" i="3"/>
  <c r="J41" i="3"/>
  <c r="H41" i="3"/>
  <c r="F41" i="3"/>
  <c r="D30" i="2"/>
  <c r="H30" i="2"/>
  <c r="D29" i="2"/>
  <c r="F29" i="2"/>
  <c r="D28" i="2"/>
  <c r="N21" i="9"/>
  <c r="F21" i="9"/>
  <c r="E21" i="9"/>
  <c r="D21" i="9"/>
  <c r="O21" i="9" s="1"/>
  <c r="P40" i="4"/>
  <c r="N40" i="4"/>
  <c r="L40" i="4"/>
  <c r="J40" i="4"/>
  <c r="D40" i="4"/>
  <c r="O28" i="5"/>
  <c r="O40" i="5"/>
  <c r="H40" i="4"/>
  <c r="Q39" i="4"/>
  <c r="P40" i="3"/>
  <c r="N40" i="3"/>
  <c r="L40" i="3"/>
  <c r="J40" i="3"/>
  <c r="H40" i="3"/>
  <c r="F40" i="3"/>
  <c r="H29" i="2"/>
  <c r="F28" i="2"/>
  <c r="M18" i="9"/>
  <c r="F18" i="9"/>
  <c r="E18" i="9"/>
  <c r="M17" i="9"/>
  <c r="F17" i="9"/>
  <c r="E17" i="9"/>
  <c r="N14" i="9"/>
  <c r="O13" i="9"/>
  <c r="N13" i="9"/>
  <c r="M13" i="9"/>
  <c r="O12" i="9"/>
  <c r="N12" i="9"/>
  <c r="M12" i="9"/>
  <c r="O11" i="9"/>
  <c r="N11" i="9"/>
  <c r="M11" i="9"/>
  <c r="O10" i="9"/>
  <c r="N10" i="9"/>
  <c r="M10" i="9"/>
  <c r="F10" i="9"/>
  <c r="O9" i="9"/>
  <c r="N9" i="9"/>
  <c r="M9" i="9"/>
  <c r="F9" i="9"/>
  <c r="O8" i="9"/>
  <c r="N8" i="9"/>
  <c r="O7" i="9"/>
  <c r="N7" i="9"/>
  <c r="D26" i="4"/>
  <c r="H28" i="2"/>
  <c r="H27" i="2"/>
  <c r="H26" i="2"/>
  <c r="H25" i="2"/>
  <c r="H24" i="2"/>
  <c r="H23" i="2"/>
  <c r="H22" i="2"/>
  <c r="H21" i="2"/>
  <c r="H20" i="2"/>
  <c r="H19" i="2"/>
  <c r="H18" i="2"/>
  <c r="H17" i="2"/>
  <c r="H16" i="2"/>
  <c r="F27" i="2"/>
  <c r="F26" i="2"/>
  <c r="F25" i="2"/>
  <c r="F24" i="2"/>
  <c r="F23" i="2"/>
  <c r="F22" i="2"/>
  <c r="F21" i="2"/>
  <c r="F20" i="2"/>
  <c r="F19" i="2"/>
  <c r="F18" i="2"/>
  <c r="F17" i="2"/>
  <c r="F16" i="2"/>
  <c r="D27" i="2"/>
  <c r="D26" i="2"/>
  <c r="D25" i="2"/>
  <c r="D24" i="2"/>
  <c r="D23" i="2"/>
  <c r="D22" i="2"/>
  <c r="D21" i="2"/>
  <c r="D20" i="2"/>
  <c r="D19" i="2"/>
  <c r="D18" i="2"/>
  <c r="D17" i="2"/>
  <c r="D16" i="2"/>
  <c r="Q40" i="4" l="1"/>
  <c r="O30" i="5"/>
  <c r="O27" i="5"/>
  <c r="O38" i="4" l="1"/>
  <c r="M38" i="4"/>
  <c r="K38" i="4"/>
  <c r="I38" i="4"/>
  <c r="G38" i="4"/>
  <c r="P37" i="4" l="1"/>
  <c r="N37" i="4"/>
  <c r="L37" i="4"/>
  <c r="J37" i="4"/>
  <c r="H37" i="4"/>
  <c r="D37" i="4"/>
  <c r="Q37" i="4" l="1"/>
  <c r="O38" i="5"/>
  <c r="O29" i="5" l="1"/>
  <c r="O39" i="5"/>
  <c r="O36" i="5" l="1"/>
  <c r="P36" i="4"/>
  <c r="N36" i="4"/>
  <c r="L36" i="4"/>
  <c r="J36" i="4"/>
  <c r="H36" i="4"/>
  <c r="D36" i="4"/>
  <c r="Q36" i="4" l="1"/>
  <c r="O35" i="5"/>
  <c r="O34" i="5"/>
  <c r="O33" i="5"/>
  <c r="N25" i="5"/>
  <c r="L25" i="5"/>
  <c r="J25" i="5"/>
  <c r="H25" i="5"/>
  <c r="F25" i="5"/>
  <c r="D25" i="5"/>
  <c r="N18" i="5"/>
  <c r="L18" i="5"/>
  <c r="J18" i="5"/>
  <c r="H18" i="5"/>
  <c r="F18" i="5"/>
  <c r="D18" i="5"/>
  <c r="N11" i="5"/>
  <c r="L11" i="5"/>
  <c r="J11" i="5"/>
  <c r="H11" i="5"/>
  <c r="F11" i="5"/>
  <c r="D11" i="5"/>
  <c r="P35" i="4"/>
  <c r="N35" i="4"/>
  <c r="L35" i="4"/>
  <c r="J35" i="4"/>
  <c r="H35" i="4"/>
  <c r="D35" i="4"/>
  <c r="P34" i="4"/>
  <c r="N34" i="4"/>
  <c r="L34" i="4"/>
  <c r="J34" i="4"/>
  <c r="H34" i="4"/>
  <c r="D34" i="4"/>
  <c r="P33" i="4"/>
  <c r="N33" i="4"/>
  <c r="L33" i="4"/>
  <c r="J33" i="4"/>
  <c r="H33" i="4"/>
  <c r="F33" i="4"/>
  <c r="D33" i="4"/>
  <c r="P32" i="4"/>
  <c r="N32" i="4"/>
  <c r="L32" i="4"/>
  <c r="J32" i="4"/>
  <c r="H32" i="4"/>
  <c r="F32" i="4"/>
  <c r="D32" i="4"/>
  <c r="N31" i="4"/>
  <c r="P30" i="4"/>
  <c r="Q29" i="4"/>
  <c r="Q28" i="4"/>
  <c r="Q27" i="4"/>
  <c r="P26" i="4"/>
  <c r="N26" i="4"/>
  <c r="L26" i="4"/>
  <c r="J26" i="4"/>
  <c r="H26" i="4"/>
  <c r="F26" i="4"/>
  <c r="P24" i="4"/>
  <c r="N24" i="4"/>
  <c r="L24" i="4"/>
  <c r="J24" i="4"/>
  <c r="H24" i="4"/>
  <c r="F24" i="4"/>
  <c r="D24" i="4"/>
  <c r="L23" i="4"/>
  <c r="J23" i="4"/>
  <c r="H23" i="4"/>
  <c r="F23" i="4"/>
  <c r="D23" i="4"/>
  <c r="L22" i="4"/>
  <c r="J22" i="4"/>
  <c r="H22" i="4"/>
  <c r="F22" i="4"/>
  <c r="D22" i="4"/>
  <c r="L21" i="4"/>
  <c r="J21" i="4"/>
  <c r="H21" i="4"/>
  <c r="F21" i="4"/>
  <c r="D21" i="4"/>
  <c r="L20" i="4"/>
  <c r="J20" i="4"/>
  <c r="H20" i="4"/>
  <c r="F20" i="4"/>
  <c r="D20" i="4"/>
  <c r="L19" i="4"/>
  <c r="J19" i="4"/>
  <c r="H19" i="4"/>
  <c r="F19" i="4"/>
  <c r="D19" i="4"/>
  <c r="P17" i="4"/>
  <c r="N17" i="4"/>
  <c r="L17" i="4"/>
  <c r="J17" i="4"/>
  <c r="H17" i="4"/>
  <c r="F17" i="4"/>
  <c r="D17" i="4"/>
  <c r="N16" i="4"/>
  <c r="L16" i="4"/>
  <c r="J16" i="4"/>
  <c r="H16" i="4"/>
  <c r="F16" i="4"/>
  <c r="D16" i="4"/>
  <c r="N15" i="4"/>
  <c r="L15" i="4"/>
  <c r="J15" i="4"/>
  <c r="H15" i="4"/>
  <c r="F15" i="4"/>
  <c r="D15" i="4"/>
  <c r="N14" i="4"/>
  <c r="L14" i="4"/>
  <c r="J14" i="4"/>
  <c r="H14" i="4"/>
  <c r="F14" i="4"/>
  <c r="D14" i="4"/>
  <c r="N13" i="4"/>
  <c r="L13" i="4"/>
  <c r="J13" i="4"/>
  <c r="H13" i="4"/>
  <c r="F13" i="4"/>
  <c r="D13" i="4"/>
  <c r="N12" i="4"/>
  <c r="L12" i="4"/>
  <c r="J12" i="4"/>
  <c r="H12" i="4"/>
  <c r="F12" i="4"/>
  <c r="D12" i="4"/>
  <c r="P10" i="4"/>
  <c r="N10" i="4"/>
  <c r="L10" i="4"/>
  <c r="J10" i="4"/>
  <c r="H10" i="4"/>
  <c r="F10" i="4"/>
  <c r="D10" i="4"/>
  <c r="P9" i="4"/>
  <c r="N9" i="4"/>
  <c r="L9" i="4"/>
  <c r="J9" i="4"/>
  <c r="H9" i="4"/>
  <c r="F9" i="4"/>
  <c r="D9" i="4"/>
  <c r="P8" i="4"/>
  <c r="N8" i="4"/>
  <c r="L8" i="4"/>
  <c r="J8" i="4"/>
  <c r="H8" i="4"/>
  <c r="F8" i="4"/>
  <c r="D8" i="4"/>
  <c r="P7" i="4"/>
  <c r="N7" i="4"/>
  <c r="L7" i="4"/>
  <c r="J7" i="4"/>
  <c r="H7" i="4"/>
  <c r="F7" i="4"/>
  <c r="D7" i="4"/>
  <c r="P6" i="4"/>
  <c r="N6" i="4"/>
  <c r="L6" i="4"/>
  <c r="J6" i="4"/>
  <c r="H6" i="4"/>
  <c r="F6" i="4"/>
  <c r="D6" i="4"/>
  <c r="P5" i="4"/>
  <c r="N5" i="4"/>
  <c r="L5" i="4"/>
  <c r="J5" i="4"/>
  <c r="H5" i="4"/>
  <c r="F5" i="4"/>
  <c r="D5" i="4"/>
  <c r="P24" i="3"/>
  <c r="N24" i="3"/>
  <c r="L24" i="3"/>
  <c r="J24" i="3"/>
  <c r="H24" i="3"/>
  <c r="F24" i="3"/>
  <c r="P23" i="3"/>
  <c r="N23" i="3"/>
  <c r="L23" i="3"/>
  <c r="J23" i="3"/>
  <c r="H23" i="3"/>
  <c r="F23" i="3"/>
  <c r="P22" i="3"/>
  <c r="N22" i="3"/>
  <c r="L22" i="3"/>
  <c r="J22" i="3"/>
  <c r="H22" i="3"/>
  <c r="F22" i="3"/>
  <c r="P21" i="3"/>
  <c r="N21" i="3"/>
  <c r="L21" i="3"/>
  <c r="J21" i="3"/>
  <c r="H21" i="3"/>
  <c r="F21" i="3"/>
  <c r="P20" i="3"/>
  <c r="N20" i="3"/>
  <c r="L20" i="3"/>
  <c r="J20" i="3"/>
  <c r="H20" i="3"/>
  <c r="F20" i="3"/>
  <c r="P19" i="3"/>
  <c r="N19" i="3"/>
  <c r="L19" i="3"/>
  <c r="J19" i="3"/>
  <c r="H19" i="3"/>
  <c r="F19" i="3"/>
  <c r="P17" i="3"/>
  <c r="N17" i="3"/>
  <c r="L17" i="3"/>
  <c r="J17" i="3"/>
  <c r="H17" i="3"/>
  <c r="F17" i="3"/>
  <c r="P16" i="3"/>
  <c r="N16" i="3"/>
  <c r="L16" i="3"/>
  <c r="J16" i="3"/>
  <c r="H16" i="3"/>
  <c r="F16" i="3"/>
  <c r="P15" i="3"/>
  <c r="N15" i="3"/>
  <c r="L15" i="3"/>
  <c r="J15" i="3"/>
  <c r="H15" i="3"/>
  <c r="F15" i="3"/>
  <c r="P14" i="3"/>
  <c r="N14" i="3"/>
  <c r="L14" i="3"/>
  <c r="J14" i="3"/>
  <c r="H14" i="3"/>
  <c r="F14" i="3"/>
  <c r="P13" i="3"/>
  <c r="N13" i="3"/>
  <c r="L13" i="3"/>
  <c r="J13" i="3"/>
  <c r="H13" i="3"/>
  <c r="F13" i="3"/>
  <c r="P12" i="3"/>
  <c r="N12" i="3"/>
  <c r="L12" i="3"/>
  <c r="J12" i="3"/>
  <c r="H12" i="3"/>
  <c r="F12" i="3"/>
  <c r="P10" i="3"/>
  <c r="N10" i="3"/>
  <c r="L10" i="3"/>
  <c r="J10" i="3"/>
  <c r="H10" i="3"/>
  <c r="F10" i="3"/>
  <c r="P9" i="3"/>
  <c r="N9" i="3"/>
  <c r="L9" i="3"/>
  <c r="J9" i="3"/>
  <c r="H9" i="3"/>
  <c r="F9" i="3"/>
  <c r="B8" i="3"/>
  <c r="B7" i="3"/>
  <c r="B6" i="3"/>
  <c r="B5" i="3"/>
  <c r="H14" i="2"/>
  <c r="F14" i="2"/>
  <c r="D14" i="2"/>
  <c r="H13" i="2"/>
  <c r="F13" i="2"/>
  <c r="D13" i="2"/>
  <c r="H12" i="2"/>
  <c r="F12" i="2"/>
  <c r="D12" i="2"/>
  <c r="H11" i="2"/>
  <c r="F11" i="2"/>
  <c r="D11" i="2"/>
  <c r="H10" i="2"/>
  <c r="F10" i="2"/>
  <c r="D10" i="2"/>
  <c r="H9" i="2"/>
  <c r="F9" i="2"/>
  <c r="D9" i="2"/>
  <c r="H8" i="2"/>
  <c r="F8" i="2"/>
  <c r="D8" i="2"/>
  <c r="H7" i="2"/>
  <c r="F7" i="2"/>
  <c r="D7" i="2"/>
  <c r="H6" i="2"/>
  <c r="F6" i="2"/>
  <c r="D6" i="2"/>
  <c r="H5" i="2"/>
  <c r="F5" i="2"/>
  <c r="D5" i="2"/>
  <c r="L5" i="3" l="1"/>
  <c r="D5" i="3"/>
  <c r="L6" i="3"/>
  <c r="D6" i="3"/>
  <c r="L7" i="3"/>
  <c r="D7" i="3"/>
  <c r="L8" i="3"/>
  <c r="D8" i="3"/>
  <c r="N5" i="3"/>
  <c r="Q35" i="4"/>
  <c r="Q34" i="4"/>
  <c r="Q33" i="4"/>
  <c r="Q32" i="4"/>
  <c r="N6" i="3"/>
  <c r="F6" i="3"/>
  <c r="F7" i="3"/>
  <c r="H6" i="3"/>
  <c r="H7" i="3"/>
  <c r="J31" i="4"/>
  <c r="F31" i="4"/>
  <c r="P31" i="4"/>
  <c r="F5" i="3"/>
  <c r="P6" i="3"/>
  <c r="N7" i="3"/>
  <c r="H8" i="3"/>
  <c r="P8" i="3"/>
  <c r="P5" i="3"/>
  <c r="F8" i="3"/>
  <c r="H5" i="3"/>
  <c r="P7" i="3"/>
  <c r="N8" i="3"/>
  <c r="J30" i="4"/>
  <c r="J5" i="3"/>
  <c r="J6" i="3"/>
  <c r="J7" i="3"/>
  <c r="J8" i="3"/>
  <c r="D30" i="4"/>
  <c r="L30" i="4"/>
  <c r="L31" i="4"/>
  <c r="F30" i="4"/>
  <c r="N30" i="4"/>
  <c r="D31" i="4"/>
  <c r="H30" i="4"/>
  <c r="O32" i="5" l="1"/>
  <c r="O31" i="5"/>
  <c r="O37" i="5"/>
  <c r="Q31" i="4"/>
  <c r="Q30" i="4"/>
  <c r="P38" i="4"/>
  <c r="D38" i="4" l="1"/>
  <c r="H38" i="4"/>
  <c r="J38" i="4"/>
  <c r="L38" i="4"/>
  <c r="N38" i="4"/>
  <c r="Q38" i="4" l="1"/>
  <c r="B28" i="4"/>
  <c r="N42" i="5"/>
  <c r="L42" i="5"/>
  <c r="J42" i="5"/>
  <c r="H42" i="5"/>
  <c r="D42" i="5"/>
  <c r="F42" i="5"/>
  <c r="O42" i="5" s="1"/>
  <c r="N41" i="5"/>
  <c r="L41" i="5"/>
  <c r="J41" i="5"/>
  <c r="H41" i="5"/>
  <c r="D41" i="5"/>
  <c r="F41" i="5"/>
  <c r="O41" i="5" s="1"/>
</calcChain>
</file>

<file path=xl/sharedStrings.xml><?xml version="1.0" encoding="utf-8"?>
<sst xmlns="http://schemas.openxmlformats.org/spreadsheetml/2006/main" count="468" uniqueCount="210">
  <si>
    <t>１　事業所数・従業者数・製造品出荷額等の推移</t>
    <phoneticPr fontId="3"/>
  </si>
  <si>
    <t>年</t>
  </si>
  <si>
    <t>事業所数</t>
  </si>
  <si>
    <t>従業者数</t>
  </si>
  <si>
    <t>前年比 ％</t>
    <rPh sb="0" eb="3">
      <t>ゼンネンヒ</t>
    </rPh>
    <phoneticPr fontId="3"/>
  </si>
  <si>
    <t>人</t>
  </si>
  <si>
    <t>万円</t>
  </si>
  <si>
    <t>-</t>
    <phoneticPr fontId="3"/>
  </si>
  <si>
    <t>　　注：製造品出荷額等は従業者４人以上の事業所</t>
  </si>
  <si>
    <t>２ 規模別事業所数の推移</t>
    <phoneticPr fontId="3"/>
  </si>
  <si>
    <t>（全事業所）</t>
    <rPh sb="1" eb="4">
      <t>ゼンジギョウ</t>
    </rPh>
    <rPh sb="4" eb="5">
      <t>ショ</t>
    </rPh>
    <phoneticPr fontId="3"/>
  </si>
  <si>
    <t>総数</t>
    <rPh sb="0" eb="2">
      <t>ソウスウ</t>
    </rPh>
    <phoneticPr fontId="3"/>
  </si>
  <si>
    <t>3　人　以　下</t>
    <phoneticPr fontId="3"/>
  </si>
  <si>
    <t>4　～　9　人</t>
    <phoneticPr fontId="3"/>
  </si>
  <si>
    <t>10　～　29　人</t>
  </si>
  <si>
    <t>30　～　49　人</t>
  </si>
  <si>
    <t>50　～　99　人</t>
  </si>
  <si>
    <t>100　～　299　人</t>
  </si>
  <si>
    <t>300　人　以　上</t>
  </si>
  <si>
    <t>事業所数</t>
    <phoneticPr fontId="3"/>
  </si>
  <si>
    <t>構成比(％)</t>
  </si>
  <si>
    <t>(旧掛川市）</t>
    <rPh sb="1" eb="2">
      <t>キュウ</t>
    </rPh>
    <rPh sb="2" eb="5">
      <t>カケガワシ</t>
    </rPh>
    <phoneticPr fontId="3"/>
  </si>
  <si>
    <t xml:space="preserve">平成11 (1999) </t>
    <rPh sb="0" eb="2">
      <t>ヘイセイ</t>
    </rPh>
    <phoneticPr fontId="3"/>
  </si>
  <si>
    <t xml:space="preserve">12 (2000) </t>
    <phoneticPr fontId="3"/>
  </si>
  <si>
    <t xml:space="preserve">13 (2001) </t>
    <phoneticPr fontId="3"/>
  </si>
  <si>
    <t xml:space="preserve">14 (2002) </t>
    <phoneticPr fontId="3"/>
  </si>
  <si>
    <t xml:space="preserve">15 (2003) </t>
    <phoneticPr fontId="3"/>
  </si>
  <si>
    <t xml:space="preserve">16 (2004) </t>
    <phoneticPr fontId="3"/>
  </si>
  <si>
    <t>(旧大東町）</t>
    <rPh sb="1" eb="2">
      <t>キュウ</t>
    </rPh>
    <rPh sb="2" eb="5">
      <t>ダイトウチョウ</t>
    </rPh>
    <phoneticPr fontId="3"/>
  </si>
  <si>
    <t>(旧大須賀町）</t>
    <rPh sb="1" eb="2">
      <t>キュウ</t>
    </rPh>
    <rPh sb="2" eb="6">
      <t>オオスカチョウ</t>
    </rPh>
    <phoneticPr fontId="3"/>
  </si>
  <si>
    <t>（掛川市）</t>
    <rPh sb="1" eb="4">
      <t>カケガワシ</t>
    </rPh>
    <phoneticPr fontId="3"/>
  </si>
  <si>
    <t xml:space="preserve">18 (2006) </t>
    <phoneticPr fontId="3"/>
  </si>
  <si>
    <t xml:space="preserve">19 (2007) </t>
    <phoneticPr fontId="3"/>
  </si>
  <si>
    <t xml:space="preserve">20 (2008) </t>
    <phoneticPr fontId="3"/>
  </si>
  <si>
    <t xml:space="preserve">21 (2009) </t>
    <phoneticPr fontId="3"/>
  </si>
  <si>
    <t xml:space="preserve">22 (2010) </t>
    <phoneticPr fontId="3"/>
  </si>
  <si>
    <t xml:space="preserve">23 (2011) </t>
    <phoneticPr fontId="3"/>
  </si>
  <si>
    <t xml:space="preserve">24 (2012) </t>
    <phoneticPr fontId="3"/>
  </si>
  <si>
    <t xml:space="preserve">25 (2013) </t>
    <phoneticPr fontId="3"/>
  </si>
  <si>
    <t xml:space="preserve">26 (2014) </t>
    <phoneticPr fontId="3"/>
  </si>
  <si>
    <t xml:space="preserve">27 (2015) </t>
    <phoneticPr fontId="3"/>
  </si>
  <si>
    <t>３ 規模別従業者数の推移</t>
    <rPh sb="5" eb="8">
      <t>ジュウギョウシャ</t>
    </rPh>
    <phoneticPr fontId="3"/>
  </si>
  <si>
    <t xml:space="preserve">平成11 (1999)  </t>
    <rPh sb="0" eb="2">
      <t>ヘイセイ</t>
    </rPh>
    <phoneticPr fontId="3"/>
  </si>
  <si>
    <t xml:space="preserve">12 (2000) </t>
    <phoneticPr fontId="3"/>
  </si>
  <si>
    <t>×</t>
    <phoneticPr fontId="3"/>
  </si>
  <si>
    <t>×</t>
    <phoneticPr fontId="3"/>
  </si>
  <si>
    <t xml:space="preserve">12 (2000) </t>
    <phoneticPr fontId="3"/>
  </si>
  <si>
    <t>×</t>
    <phoneticPr fontId="3"/>
  </si>
  <si>
    <t xml:space="preserve">15 (2003) </t>
    <phoneticPr fontId="3"/>
  </si>
  <si>
    <t xml:space="preserve">13 (2001) </t>
    <phoneticPr fontId="3"/>
  </si>
  <si>
    <t xml:space="preserve">14 (2002) </t>
    <phoneticPr fontId="3"/>
  </si>
  <si>
    <t>×</t>
    <phoneticPr fontId="3"/>
  </si>
  <si>
    <t xml:space="preserve">18 (2006) </t>
    <phoneticPr fontId="3"/>
  </si>
  <si>
    <t xml:space="preserve">20 (2008) </t>
    <phoneticPr fontId="3"/>
  </si>
  <si>
    <t xml:space="preserve">22 (2010) </t>
    <phoneticPr fontId="3"/>
  </si>
  <si>
    <t xml:space="preserve">24 (2012) </t>
    <phoneticPr fontId="3"/>
  </si>
  <si>
    <t xml:space="preserve">26 (2014) </t>
    <phoneticPr fontId="3"/>
  </si>
  <si>
    <t>４ 規模別製造品出荷額等の推移</t>
    <phoneticPr fontId="3"/>
  </si>
  <si>
    <t>（従業者４人以上の事業所） （単位：万円）</t>
    <phoneticPr fontId="3"/>
  </si>
  <si>
    <t>総　　　数</t>
  </si>
  <si>
    <t>製造品</t>
  </si>
  <si>
    <t>構成比</t>
  </si>
  <si>
    <t>出荷額等</t>
  </si>
  <si>
    <t>（％）</t>
  </si>
  <si>
    <t xml:space="preserve">12 (2000) </t>
    <phoneticPr fontId="3"/>
  </si>
  <si>
    <t xml:space="preserve">13 (2001) </t>
    <phoneticPr fontId="3"/>
  </si>
  <si>
    <t xml:space="preserve">14 (2002) </t>
    <phoneticPr fontId="3"/>
  </si>
  <si>
    <t xml:space="preserve">    ×    </t>
    <phoneticPr fontId="3"/>
  </si>
  <si>
    <t xml:space="preserve">    ×    </t>
    <phoneticPr fontId="3"/>
  </si>
  <si>
    <t>×</t>
    <phoneticPr fontId="3"/>
  </si>
  <si>
    <t>×</t>
    <phoneticPr fontId="3"/>
  </si>
  <si>
    <t xml:space="preserve">15 (2003) </t>
    <phoneticPr fontId="3"/>
  </si>
  <si>
    <t xml:space="preserve">16 (2004) </t>
    <phoneticPr fontId="3"/>
  </si>
  <si>
    <t xml:space="preserve">22 (2010) </t>
    <phoneticPr fontId="3"/>
  </si>
  <si>
    <t xml:space="preserve">23 (2011) </t>
    <phoneticPr fontId="3"/>
  </si>
  <si>
    <t xml:space="preserve">24 (2012) </t>
    <phoneticPr fontId="3"/>
  </si>
  <si>
    <t xml:space="preserve">25 (2013) </t>
    <phoneticPr fontId="3"/>
  </si>
  <si>
    <t xml:space="preserve">26 (2014) </t>
  </si>
  <si>
    <t xml:space="preserve">５　産業中分類別   </t>
    <phoneticPr fontId="3"/>
  </si>
  <si>
    <t xml:space="preserve">  事業所数・従業者数・現金給与額・原材料使用額等・製造品出荷額等</t>
    <phoneticPr fontId="3"/>
  </si>
  <si>
    <t>（従業者４人以上の事業所）</t>
  </si>
  <si>
    <t>（単位：万円）</t>
  </si>
  <si>
    <t xml:space="preserve">  年 ・ 産 業 中 分 類</t>
  </si>
  <si>
    <t>　従　業　者　数　（人）</t>
  </si>
  <si>
    <t>原材料
使用額等</t>
    <rPh sb="4" eb="6">
      <t>シヨウ</t>
    </rPh>
    <rPh sb="6" eb="7">
      <t>ガク</t>
    </rPh>
    <rPh sb="7" eb="8">
      <t>トウ</t>
    </rPh>
    <phoneticPr fontId="3"/>
  </si>
  <si>
    <t>製　　造　　品　　出　　荷　　額　　等</t>
  </si>
  <si>
    <t>１事業所</t>
    <phoneticPr fontId="3"/>
  </si>
  <si>
    <t>従業員１人</t>
    <rPh sb="0" eb="3">
      <t>ジュウギョウイン</t>
    </rPh>
    <rPh sb="4" eb="5">
      <t>ニン</t>
    </rPh>
    <phoneticPr fontId="3"/>
  </si>
  <si>
    <t>総　数</t>
  </si>
  <si>
    <t>男</t>
    <phoneticPr fontId="3"/>
  </si>
  <si>
    <t>女</t>
  </si>
  <si>
    <t>現金給与額</t>
  </si>
  <si>
    <t>総　　額</t>
  </si>
  <si>
    <t>製　造　品</t>
  </si>
  <si>
    <t>加　工　賃</t>
  </si>
  <si>
    <t>修 理 料</t>
  </si>
  <si>
    <t>くず・廃物</t>
  </si>
  <si>
    <t>当たりの</t>
    <rPh sb="0" eb="1">
      <t>ア</t>
    </rPh>
    <phoneticPr fontId="3"/>
  </si>
  <si>
    <t>出　荷　額</t>
  </si>
  <si>
    <t>収　入　額</t>
  </si>
  <si>
    <t>収 入 額</t>
  </si>
  <si>
    <t>その他収入額</t>
  </si>
  <si>
    <t>製造品出荷額等</t>
  </si>
  <si>
    <t>製造品出荷額等</t>
    <rPh sb="0" eb="2">
      <t>セイゾウ</t>
    </rPh>
    <rPh sb="2" eb="3">
      <t>ヒン</t>
    </rPh>
    <rPh sb="3" eb="6">
      <t>シュッカガク</t>
    </rPh>
    <rPh sb="6" eb="7">
      <t>トウ</t>
    </rPh>
    <phoneticPr fontId="3"/>
  </si>
  <si>
    <t xml:space="preserve">    19 (2007)</t>
    <phoneticPr fontId="3"/>
  </si>
  <si>
    <t xml:space="preserve">    20 (2008)</t>
    <phoneticPr fontId="3"/>
  </si>
  <si>
    <t xml:space="preserve">    22 (2010)</t>
    <phoneticPr fontId="3"/>
  </si>
  <si>
    <t xml:space="preserve">    23 (2011)</t>
    <phoneticPr fontId="3"/>
  </si>
  <si>
    <t xml:space="preserve">    24 (2012)</t>
    <phoneticPr fontId="3"/>
  </si>
  <si>
    <t xml:space="preserve">    25 (2013)</t>
    <phoneticPr fontId="3"/>
  </si>
  <si>
    <t xml:space="preserve">    27 (2015)</t>
    <phoneticPr fontId="3"/>
  </si>
  <si>
    <t>食料品製造業</t>
  </si>
  <si>
    <t>飲料・たばこ・飼料製造業</t>
  </si>
  <si>
    <t>繊維工業</t>
  </si>
  <si>
    <t>木材・木製品製造業(家具を除く)</t>
    <rPh sb="0" eb="2">
      <t>モクザイ</t>
    </rPh>
    <rPh sb="3" eb="6">
      <t>モクセイヒン</t>
    </rPh>
    <rPh sb="6" eb="9">
      <t>セイゾウギョウ</t>
    </rPh>
    <rPh sb="10" eb="12">
      <t>カグ</t>
    </rPh>
    <rPh sb="13" eb="14">
      <t>ノゾ</t>
    </rPh>
    <phoneticPr fontId="3"/>
  </si>
  <si>
    <t>家具・装備品製造業</t>
    <rPh sb="0" eb="2">
      <t>カグ</t>
    </rPh>
    <rPh sb="3" eb="6">
      <t>ソウビヒン</t>
    </rPh>
    <phoneticPr fontId="3"/>
  </si>
  <si>
    <t>パルプ・紙・紙加工品製造業</t>
  </si>
  <si>
    <t>印刷・同関連産業</t>
  </si>
  <si>
    <t>化学工業</t>
  </si>
  <si>
    <t>石油製品・石炭製品製造業</t>
  </si>
  <si>
    <t>プラスチック製品製造業</t>
  </si>
  <si>
    <t>ゴム製品製造業</t>
  </si>
  <si>
    <t>窯業・土石製品製造業</t>
  </si>
  <si>
    <t>鉄鋼業</t>
  </si>
  <si>
    <t>非鉄金属製造業</t>
  </si>
  <si>
    <t>金属製品製造業</t>
  </si>
  <si>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</si>
  <si>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</si>
  <si>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rPh sb="0" eb="2">
      <t>ギョウム</t>
    </rPh>
    <rPh sb="2" eb="3">
      <t>ヨウ</t>
    </rPh>
    <rPh sb="3" eb="5">
      <t>キカイ</t>
    </rPh>
    <rPh sb="5" eb="7">
      <t>キグ</t>
    </rPh>
    <rPh sb="7" eb="10">
      <t>セイゾウギョウ</t>
    </rPh>
    <phoneticPr fontId="3"/>
  </si>
  <si>
    <t>電子部品･デバイス･電子回路製造業</t>
    <rPh sb="10" eb="12">
      <t>デンシ</t>
    </rPh>
    <rPh sb="12" eb="14">
      <t>カイロ</t>
    </rPh>
    <phoneticPr fontId="3"/>
  </si>
  <si>
    <t>電気機械器具製造業</t>
    <rPh sb="0" eb="2">
      <t>デンキ</t>
    </rPh>
    <rPh sb="2" eb="4">
      <t>キカイ</t>
    </rPh>
    <rPh sb="4" eb="6">
      <t>キグ</t>
    </rPh>
    <rPh sb="6" eb="9">
      <t>セイゾウギョウ</t>
    </rPh>
    <phoneticPr fontId="3"/>
  </si>
  <si>
    <t>情報通信機械器具製造業</t>
    <rPh sb="0" eb="2">
      <t>ジョウホウ</t>
    </rPh>
    <rPh sb="2" eb="4">
      <t>ツウシン</t>
    </rPh>
    <rPh sb="4" eb="6">
      <t>キカイ</t>
    </rPh>
    <rPh sb="6" eb="8">
      <t>キグ</t>
    </rPh>
    <rPh sb="8" eb="11">
      <t>セイゾウギョウ</t>
    </rPh>
    <phoneticPr fontId="3"/>
  </si>
  <si>
    <t>輸送用機械器具製造業</t>
    <rPh sb="0" eb="3">
      <t>ユソウヨウ</t>
    </rPh>
    <rPh sb="3" eb="5">
      <t>キカイ</t>
    </rPh>
    <rPh sb="5" eb="7">
      <t>キグ</t>
    </rPh>
    <rPh sb="7" eb="10">
      <t>セイゾウギョウ</t>
    </rPh>
    <phoneticPr fontId="3"/>
  </si>
  <si>
    <t>その他の製造業</t>
  </si>
  <si>
    <t>事　　　業　　　所　　　数</t>
  </si>
  <si>
    <t>　　　従　業　者　数　（人）</t>
  </si>
  <si>
    <t>市　　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</si>
  <si>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</si>
  <si>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</si>
  <si>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</si>
  <si>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</si>
  <si>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</si>
  <si>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</si>
  <si>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</si>
  <si>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</si>
  <si>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</si>
  <si>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</si>
  <si>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</si>
  <si>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</si>
  <si>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</si>
  <si>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</si>
  <si>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</si>
  <si>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</si>
  <si>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</si>
  <si>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</si>
  <si>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 xml:space="preserve">平成17 (2005) </t>
    <rPh sb="0" eb="2">
      <t>ヘイセイ</t>
    </rPh>
    <phoneticPr fontId="3"/>
  </si>
  <si>
    <t xml:space="preserve">    21 (2009)</t>
    <phoneticPr fontId="3"/>
  </si>
  <si>
    <t>平成17 (2005)</t>
    <rPh sb="0" eb="2">
      <t>ヘイセイ</t>
    </rPh>
    <phoneticPr fontId="3"/>
  </si>
  <si>
    <t xml:space="preserve">    18 (2006)</t>
    <phoneticPr fontId="3"/>
  </si>
  <si>
    <t>対前年
増加率(％)</t>
    <rPh sb="1" eb="3">
      <t>ゼンネン</t>
    </rPh>
    <rPh sb="4" eb="6">
      <t>ゾウカ</t>
    </rPh>
    <rPh sb="6" eb="7">
      <t>リツ</t>
    </rPh>
    <phoneticPr fontId="3"/>
  </si>
  <si>
    <t>構成比(％)</t>
    <phoneticPr fontId="2"/>
  </si>
  <si>
    <t>平成6　</t>
    <rPh sb="0" eb="2">
      <t>ヘイセイ</t>
    </rPh>
    <phoneticPr fontId="3"/>
  </si>
  <si>
    <t xml:space="preserve">６　市別事業所数・従業者数・製造品出荷額等 </t>
    <phoneticPr fontId="3"/>
  </si>
  <si>
    <t>平成17</t>
    <rPh sb="0" eb="2">
      <t>ヘイセイ</t>
    </rPh>
    <phoneticPr fontId="2"/>
  </si>
  <si>
    <t>-</t>
    <phoneticPr fontId="3"/>
  </si>
  <si>
    <t>-</t>
    <phoneticPr fontId="2"/>
  </si>
  <si>
    <t>-</t>
    <phoneticPr fontId="2"/>
  </si>
  <si>
    <t xml:space="preserve">28 (2016) </t>
  </si>
  <si>
    <t xml:space="preserve">29 (2017) </t>
    <phoneticPr fontId="3"/>
  </si>
  <si>
    <t xml:space="preserve">29 (2017) </t>
    <phoneticPr fontId="2"/>
  </si>
  <si>
    <t xml:space="preserve">    28 (2016)</t>
  </si>
  <si>
    <t xml:space="preserve">    29 (2017)</t>
  </si>
  <si>
    <t>　　注：平成26年以前は12月31日現在、平成27年以降は６月１日現在</t>
    <rPh sb="4" eb="6">
      <t>ヘイセイ</t>
    </rPh>
    <rPh sb="8" eb="9">
      <t>ネン</t>
    </rPh>
    <rPh sb="9" eb="11">
      <t>イゼン</t>
    </rPh>
    <rPh sb="14" eb="15">
      <t>ガツ</t>
    </rPh>
    <rPh sb="17" eb="18">
      <t>ニチ</t>
    </rPh>
    <rPh sb="18" eb="20">
      <t>ゲンザイ</t>
    </rPh>
    <rPh sb="21" eb="23">
      <t>ヘイセイ</t>
    </rPh>
    <rPh sb="25" eb="26">
      <t>ネン</t>
    </rPh>
    <rPh sb="26" eb="28">
      <t>イコウ</t>
    </rPh>
    <rPh sb="30" eb="31">
      <t>ガツ</t>
    </rPh>
    <rPh sb="32" eb="33">
      <t>ヒ</t>
    </rPh>
    <rPh sb="33" eb="35">
      <t>ゲンザイ</t>
    </rPh>
    <phoneticPr fontId="3"/>
  </si>
  <si>
    <t xml:space="preserve">30 (2018) </t>
    <phoneticPr fontId="2"/>
  </si>
  <si>
    <t>平成30年</t>
    <rPh sb="0" eb="2">
      <t>ヘイセイ</t>
    </rPh>
    <rPh sb="4" eb="5">
      <t>ネン</t>
    </rPh>
    <phoneticPr fontId="2"/>
  </si>
  <si>
    <t>(2018年)</t>
    <rPh sb="5" eb="6">
      <t>ネン</t>
    </rPh>
    <phoneticPr fontId="2"/>
  </si>
  <si>
    <t>-</t>
  </si>
  <si>
    <t>ｘ</t>
  </si>
  <si>
    <t>平成26 (2014)</t>
    <rPh sb="0" eb="2">
      <t>ヘイセイ</t>
    </rPh>
    <phoneticPr fontId="2"/>
  </si>
  <si>
    <t>　　30 (2018)</t>
    <phoneticPr fontId="2"/>
  </si>
  <si>
    <t>令和元 (2019)</t>
    <rPh sb="0" eb="2">
      <t>レイワ</t>
    </rPh>
    <rPh sb="2" eb="3">
      <t>モト</t>
    </rPh>
    <phoneticPr fontId="2"/>
  </si>
  <si>
    <t>令和元</t>
    <rPh sb="0" eb="2">
      <t>レイワ</t>
    </rPh>
    <rPh sb="2" eb="3">
      <t>モト</t>
    </rPh>
    <phoneticPr fontId="2"/>
  </si>
  <si>
    <t xml:space="preserve">30 (2018) </t>
  </si>
  <si>
    <t xml:space="preserve">令和元 (2019) </t>
    <rPh sb="0" eb="2">
      <t>レイワ</t>
    </rPh>
    <rPh sb="2" eb="3">
      <t>モト</t>
    </rPh>
    <phoneticPr fontId="2"/>
  </si>
  <si>
    <t>令和元(2019)</t>
    <rPh sb="0" eb="2">
      <t>レイワ</t>
    </rPh>
    <rPh sb="2" eb="3">
      <t>モト</t>
    </rPh>
    <phoneticPr fontId="2"/>
  </si>
  <si>
    <t>(2019年)</t>
    <rPh sb="5" eb="6">
      <t>ネン</t>
    </rPh>
    <phoneticPr fontId="2"/>
  </si>
  <si>
    <t>令和元年</t>
    <rPh sb="0" eb="2">
      <t>レイワ</t>
    </rPh>
    <rPh sb="2" eb="4">
      <t>ガンネン</t>
    </rPh>
    <phoneticPr fontId="2"/>
  </si>
  <si>
    <t>※製造品出荷額等</t>
    <phoneticPr fontId="2"/>
  </si>
  <si>
    <t>令和２</t>
    <rPh sb="0" eb="2">
      <t>レイワ</t>
    </rPh>
    <phoneticPr fontId="2"/>
  </si>
  <si>
    <t>　資料：工業統計調査　平成23年､平成27年、令和２年は経済センサス-活動調査</t>
    <rPh sb="11" eb="13">
      <t>ヘイセイ</t>
    </rPh>
    <rPh sb="15" eb="16">
      <t>ネン</t>
    </rPh>
    <rPh sb="17" eb="19">
      <t>ヘイセイ</t>
    </rPh>
    <rPh sb="21" eb="22">
      <t>ネン</t>
    </rPh>
    <rPh sb="23" eb="25">
      <t>レイワ</t>
    </rPh>
    <rPh sb="26" eb="27">
      <t>ネン</t>
    </rPh>
    <rPh sb="28" eb="30">
      <t>ケイザイ</t>
    </rPh>
    <rPh sb="35" eb="37">
      <t>カツドウ</t>
    </rPh>
    <rPh sb="37" eb="39">
      <t>チョウサ</t>
    </rPh>
    <phoneticPr fontId="3"/>
  </si>
  <si>
    <t xml:space="preserve">令和２ (2020) </t>
    <rPh sb="0" eb="2">
      <t>レイワ</t>
    </rPh>
    <phoneticPr fontId="2"/>
  </si>
  <si>
    <t>令和２(2020)</t>
    <rPh sb="0" eb="2">
      <t>レイワ</t>
    </rPh>
    <phoneticPr fontId="2"/>
  </si>
  <si>
    <t>令和２年</t>
    <rPh sb="0" eb="2">
      <t>レイワ</t>
    </rPh>
    <rPh sb="3" eb="4">
      <t>ネン</t>
    </rPh>
    <phoneticPr fontId="2"/>
  </si>
  <si>
    <t>(2020年)</t>
    <rPh sb="5" eb="6">
      <t>ネン</t>
    </rPh>
    <phoneticPr fontId="2"/>
  </si>
  <si>
    <t xml:space="preserve">    ２ (2020)</t>
    <phoneticPr fontId="2"/>
  </si>
  <si>
    <t>製造品</t>
    <phoneticPr fontId="2"/>
  </si>
  <si>
    <t>構成比</t>
    <phoneticPr fontId="2"/>
  </si>
  <si>
    <t>なめし革・同製品・毛皮製造業</t>
    <phoneticPr fontId="2"/>
  </si>
  <si>
    <t>　資料：工業統計調査　平成23年､平成27年、令和２年は経済センサス-活動調査で３人以下未記入</t>
    <rPh sb="11" eb="13">
      <t>ヘイセイ</t>
    </rPh>
    <rPh sb="15" eb="16">
      <t>ネン</t>
    </rPh>
    <rPh sb="17" eb="19">
      <t>ヘイセイ</t>
    </rPh>
    <rPh sb="21" eb="22">
      <t>ネン</t>
    </rPh>
    <rPh sb="23" eb="25">
      <t>レイワ</t>
    </rPh>
    <rPh sb="26" eb="27">
      <t>ネン</t>
    </rPh>
    <rPh sb="28" eb="30">
      <t>ケイザイ</t>
    </rPh>
    <rPh sb="35" eb="37">
      <t>カツドウ</t>
    </rPh>
    <rPh sb="37" eb="39">
      <t>チョウサ</t>
    </rPh>
    <rPh sb="41" eb="42">
      <t>ニン</t>
    </rPh>
    <rPh sb="42" eb="44">
      <t>イカ</t>
    </rPh>
    <rPh sb="44" eb="47">
      <t>ミキニュウ</t>
    </rPh>
    <phoneticPr fontId="3"/>
  </si>
  <si>
    <t>x</t>
  </si>
  <si>
    <t>　　注：事業所数が少数の産業については非公開となるため合計値が合わない</t>
    <rPh sb="2" eb="3">
      <t>チュウ</t>
    </rPh>
    <rPh sb="4" eb="7">
      <t>ジギョウショ</t>
    </rPh>
    <rPh sb="7" eb="8">
      <t>スウ</t>
    </rPh>
    <rPh sb="9" eb="11">
      <t>ショウスウ</t>
    </rPh>
    <rPh sb="12" eb="14">
      <t>サンギョウ</t>
    </rPh>
    <rPh sb="19" eb="22">
      <t>ヒコウカイ</t>
    </rPh>
    <rPh sb="27" eb="30">
      <t>ゴウケイチ</t>
    </rPh>
    <rPh sb="31" eb="32">
      <t>ア</t>
    </rPh>
    <phoneticPr fontId="3"/>
  </si>
  <si>
    <t>総数</t>
    <rPh sb="0" eb="2">
      <t>ソウスウ</t>
    </rPh>
    <phoneticPr fontId="17"/>
  </si>
  <si>
    <t>市計</t>
  </si>
  <si>
    <t>郡計</t>
  </si>
  <si>
    <t>伊豆市</t>
    <rPh sb="0" eb="2">
      <t>イズ</t>
    </rPh>
    <rPh sb="2" eb="3">
      <t>シ</t>
    </rPh>
    <phoneticPr fontId="17"/>
  </si>
  <si>
    <t>御前崎市</t>
    <rPh sb="0" eb="3">
      <t>オマエザキ</t>
    </rPh>
    <rPh sb="3" eb="4">
      <t>シ</t>
    </rPh>
    <phoneticPr fontId="17"/>
  </si>
  <si>
    <t>菊川市</t>
    <rPh sb="0" eb="2">
      <t>キクガワ</t>
    </rPh>
    <rPh sb="2" eb="3">
      <t>シ</t>
    </rPh>
    <phoneticPr fontId="17"/>
  </si>
  <si>
    <t>伊豆の国市</t>
    <rPh sb="0" eb="2">
      <t>イズ</t>
    </rPh>
    <rPh sb="3" eb="4">
      <t>クニ</t>
    </rPh>
    <rPh sb="4" eb="5">
      <t>シ</t>
    </rPh>
    <phoneticPr fontId="17"/>
  </si>
  <si>
    <t>牧之原市</t>
    <rPh sb="0" eb="1">
      <t>マキ</t>
    </rPh>
    <rPh sb="1" eb="2">
      <t>ノ</t>
    </rPh>
    <rPh sb="2" eb="3">
      <t>ハラ</t>
    </rPh>
    <rPh sb="3" eb="4">
      <t>シ</t>
    </rPh>
    <phoneticPr fontId="17"/>
  </si>
  <si>
    <t>製　 造　 品　 出　 荷　 額　 等　（万円）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</si>
</sst>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numFmt numFmtId="177" formatCode="0.0;&quot;△ &quot;0.0"/>
    <numFmt numFmtId="178" formatCode="#,##0_ "/>
    <numFmt numFmtId="179" formatCode="0.0"/>
    <numFmt numFmtId="180" formatCode="0.0_);[Red]\(0.0\)"/>
    <numFmt numFmtId="181" formatCode="#,##0_);[Red]\(#,##0\)"/>
    <numFmt numFmtId="182" formatCode="#,##0.0"/>
    <numFmt numFmtId="183" formatCode="#\ ###\ ###\ ##0;\-#\ ###\ ###\ ##0"/>
    <numFmt numFmtId="184" formatCode="#,##0;&quot;△ &quot;#,##0"/>
    <numFmt numFmtId="185" formatCode="#,##0.0;&quot;△ &quot;#,##0.0"/>
    <numFmt numFmtId="186" formatCode="0_);\(0\)"/>
  </numFmts>
  <fonts count="21" x14ac:knownFonts="1">
    <font>
      <sz val="11"/>
      <color theme="1"/>
      <name val="游ゴシック"/>
      <family val="2"/>
      <scheme val="minor"/>
    </font>
    <font>
      <sz val="10.45"/>
      <color indexed="8"/>
      <name val="ＭＳ ゴシック"/>
      <family val="3"/>
      <charset val="128"/>
    </font>
    <font>
      <sz val="6"/>
      <name val="游ゴシック"/>
      <family val="3"/>
      <charset val="128"/>
      <scheme val="minor"/>
    </font>
    <font>
      <sz val="11"/>
      <name val="ＭＳ Ｐゴシック"/>
      <family val="3"/>
      <charset val="128"/>
    </font>
    <font>
      <sz val="10.45"/>
      <name val="ＭＳ ゴシック"/>
      <family val="3"/>
      <charset val="128"/>
    </font>
    <font>
      <b/>
      <sz val="14"/>
      <name val="ＭＳ ゴシック"/>
      <family val="3"/>
      <charset val="128"/>
    </font>
    <font>
      <sz val="10.95"/>
      <name val="ＭＳ ゴシック"/>
      <family val="3"/>
      <charset val="128"/>
    </font>
    <font>
      <sz val="7.95"/>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0.5"/>
      <name val="ＭＳ ゴシック"/>
      <family val="3"/>
      <charset val="128"/>
    </font>
    <font>
      <b/>
      <sz val="13"/>
      <name val="ＭＳ ゴシック"/>
      <family val="3"/>
      <charset val="128"/>
    </font>
    <font>
      <sz val="6"/>
      <name val="ＭＳ ゴシック"/>
      <family val="3"/>
      <charset val="128"/>
    </font>
    <font>
      <sz val="11"/>
      <color theme="1"/>
      <name val="游ゴシック"/>
      <family val="2"/>
      <scheme val="minor"/>
    </font>
    <font>
      <sz val="11"/>
      <name val="ＭＳ ゴシック"/>
      <family val="3"/>
      <charset val="128"/>
    </font>
    <font>
      <sz val="10.45"/>
      <color rgb="FFFF0000"/>
      <name val="ＭＳ ゴシック"/>
      <family val="3"/>
      <charset val="128"/>
    </font>
    <font>
      <b/>
      <sz val="11"/>
      <color theme="3"/>
      <name val="游ゴシック"/>
      <family val="2"/>
      <charset val="128"/>
      <scheme val="minor"/>
    </font>
    <font>
      <sz val="14"/>
      <name val="ＭＳ ゴシック"/>
      <family val="3"/>
      <charset val="128"/>
    </font>
    <font>
      <b/>
      <sz val="10"/>
      <name val="ＭＳ ゴシック"/>
      <family val="3"/>
      <charset val="128"/>
    </font>
    <font>
      <b/>
      <sz val="9"/>
      <name val="ＭＳ ゴシック"/>
      <family val="3"/>
      <charset val="128"/>
    </font>
  </fonts>
  <fills count="2">
    <fill>
      <patternFill patternType="none"/>
    </fill>
    <fill>
      <patternFill patternType="gray125"/>
    </fill>
  </fills>
  <borders count="97">
    <border>
      <left/>
      <right/>
      <top/>
      <bottom/>
      <diagonal/>
    </border>
    <border>
      <left/>
      <right/>
      <top/>
      <bottom style="medium">
        <color indexed="64"/>
      </bottom>
      <diagonal/>
    </border>
    <border>
      <left/>
      <right style="thin">
        <color indexed="8"/>
      </right>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style="medium">
        <color indexed="64"/>
      </top>
      <bottom/>
      <diagonal/>
    </border>
    <border>
      <left/>
      <right/>
      <top style="medium">
        <color indexed="64"/>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style="medium">
        <color indexed="64"/>
      </top>
      <bottom/>
      <diagonal/>
    </border>
    <border>
      <left/>
      <right/>
      <top style="medium">
        <color indexed="8"/>
      </top>
      <bottom/>
      <diagonal/>
    </border>
    <border>
      <left style="thin">
        <color indexed="8"/>
      </left>
      <right style="double">
        <color indexed="8"/>
      </right>
      <top style="medium">
        <color indexed="8"/>
      </top>
      <bottom/>
      <diagonal/>
    </border>
    <border>
      <left style="thin">
        <color indexed="8"/>
      </left>
      <right style="double">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8"/>
      </left>
      <right/>
      <top/>
      <bottom/>
      <diagonal/>
    </border>
    <border>
      <left style="thin">
        <color indexed="8"/>
      </left>
      <right/>
      <top/>
      <bottom/>
      <diagonal/>
    </border>
    <border>
      <left style="double">
        <color indexed="64"/>
      </left>
      <right/>
      <top/>
      <bottom/>
      <diagonal/>
    </border>
    <border>
      <left/>
      <right style="double">
        <color indexed="8"/>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style="thin">
        <color indexed="8"/>
      </bottom>
      <diagonal/>
    </border>
    <border>
      <left style="thin">
        <color indexed="8"/>
      </left>
      <right style="double">
        <color indexed="8"/>
      </right>
      <top/>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double">
        <color indexed="64"/>
      </left>
      <right/>
      <top style="thin">
        <color indexed="64"/>
      </top>
      <bottom/>
      <diagonal/>
    </border>
    <border>
      <left style="thin">
        <color indexed="8"/>
      </left>
      <right style="double">
        <color indexed="64"/>
      </right>
      <top/>
      <bottom/>
      <diagonal/>
    </border>
    <border>
      <left/>
      <right style="double">
        <color indexed="64"/>
      </right>
      <top/>
      <bottom/>
      <diagonal/>
    </border>
    <border>
      <left style="double">
        <color indexed="64"/>
      </left>
      <right/>
      <top/>
      <bottom style="medium">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8"/>
      </bottom>
      <diagonal/>
    </border>
    <border>
      <left style="thin">
        <color indexed="8"/>
      </left>
      <right style="thin">
        <color indexed="64"/>
      </right>
      <top style="thin">
        <color indexed="8"/>
      </top>
      <bottom/>
      <diagonal/>
    </border>
    <border>
      <left/>
      <right style="dotted">
        <color indexed="8"/>
      </right>
      <top style="thin">
        <color indexed="64"/>
      </top>
      <bottom/>
      <diagonal/>
    </border>
    <border>
      <left style="dotted">
        <color indexed="8"/>
      </left>
      <right style="thin">
        <color indexed="8"/>
      </right>
      <top style="thin">
        <color indexed="64"/>
      </top>
      <bottom/>
      <diagonal/>
    </border>
    <border>
      <left style="thin">
        <color indexed="8"/>
      </left>
      <right style="thin">
        <color indexed="8"/>
      </right>
      <top style="thin">
        <color indexed="64"/>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right style="dotted">
        <color indexed="8"/>
      </right>
      <top/>
      <bottom style="thin">
        <color indexed="8"/>
      </bottom>
      <diagonal/>
    </border>
    <border>
      <left style="dotted">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right style="thin">
        <color indexed="8"/>
      </right>
      <top/>
      <bottom style="dotted">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8"/>
      </right>
      <top style="medium">
        <color indexed="64"/>
      </top>
      <bottom/>
      <diagonal/>
    </border>
    <border>
      <left style="thin">
        <color indexed="8"/>
      </left>
      <right style="thin">
        <color indexed="64"/>
      </right>
      <top/>
      <bottom style="medium">
        <color indexed="64"/>
      </bottom>
      <diagonal/>
    </border>
    <border>
      <left style="thin">
        <color indexed="64"/>
      </left>
      <right/>
      <top style="thin">
        <color indexed="64"/>
      </top>
      <bottom/>
      <diagonal/>
    </border>
    <border>
      <left/>
      <right style="thin">
        <color indexed="8"/>
      </right>
      <top/>
      <bottom style="medium">
        <color indexed="64"/>
      </bottom>
      <diagonal/>
    </border>
    <border>
      <left style="thin">
        <color indexed="8"/>
      </left>
      <right style="thin">
        <color indexed="64"/>
      </right>
      <top/>
      <bottom style="dotted">
        <color indexed="64"/>
      </bottom>
      <diagonal/>
    </border>
    <border>
      <left style="thin">
        <color indexed="8"/>
      </left>
      <right style="thin">
        <color indexed="64"/>
      </right>
      <top/>
      <bottom style="thin">
        <color indexed="64"/>
      </bottom>
      <diagonal/>
    </border>
    <border>
      <left style="thin">
        <color indexed="8"/>
      </left>
      <right style="double">
        <color indexed="64"/>
      </right>
      <top style="medium">
        <color indexed="8"/>
      </top>
      <bottom/>
      <diagonal/>
    </border>
    <border>
      <left style="thin">
        <color indexed="8"/>
      </left>
      <right style="double">
        <color indexed="64"/>
      </right>
      <top/>
      <bottom style="thin">
        <color indexed="64"/>
      </bottom>
      <diagonal/>
    </border>
    <border>
      <left/>
      <right/>
      <top/>
      <bottom style="medium">
        <color indexed="8"/>
      </bottom>
      <diagonal/>
    </border>
    <border>
      <left style="thin">
        <color indexed="8"/>
      </left>
      <right style="double">
        <color indexed="64"/>
      </right>
      <top/>
      <bottom style="thin">
        <color indexed="8"/>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right style="thin">
        <color indexed="64"/>
      </right>
      <top style="medium">
        <color indexed="8"/>
      </top>
      <bottom/>
      <diagonal/>
    </border>
    <border>
      <left/>
      <right style="dotted">
        <color indexed="8"/>
      </right>
      <top style="thin">
        <color indexed="8"/>
      </top>
      <bottom/>
      <diagonal/>
    </border>
  </borders>
  <cellStyleXfs count="6">
    <xf numFmtId="0" fontId="0" fillId="0" borderId="0"/>
    <xf numFmtId="0" fontId="1" fillId="0" borderId="0"/>
    <xf numFmtId="38" fontId="3" fillId="0" borderId="0" applyFont="0" applyFill="0" applyBorder="0" applyAlignment="0" applyProtection="0"/>
    <xf numFmtId="0" fontId="4" fillId="0" borderId="0"/>
    <xf numFmtId="38" fontId="14" fillId="0" borderId="0" applyFont="0" applyFill="0" applyBorder="0" applyAlignment="0" applyProtection="0">
      <alignment vertical="center"/>
    </xf>
    <xf numFmtId="0" fontId="3" fillId="0" borderId="0"/>
  </cellStyleXfs>
  <cellXfs count="337">
    <xf numFmtId="0" fontId="0" fillId="0" borderId="0" xfId="0"/>
    <xf numFmtId="0" fontId="4" fillId="0" borderId="0" xfId="1" applyFont="1"/>
    <xf numFmtId="0" fontId="4" fillId="0" borderId="0" xfId="1" applyFont="1" applyAlignment="1">
      <alignment vertical="center"/>
    </xf>
    <xf numFmtId="0" fontId="8" fillId="0" borderId="0" xfId="1" applyFont="1" applyAlignment="1">
      <alignment vertical="center"/>
    </xf>
    <xf numFmtId="179" fontId="4" fillId="0" borderId="0" xfId="1" applyNumberFormat="1" applyFont="1" applyAlignment="1">
      <alignment vertical="center"/>
    </xf>
    <xf numFmtId="179" fontId="6" fillId="0" borderId="0" xfId="1" applyNumberFormat="1" applyFont="1" applyAlignment="1">
      <alignment vertical="center"/>
    </xf>
    <xf numFmtId="179" fontId="4" fillId="0" borderId="0" xfId="1" applyNumberFormat="1" applyFont="1"/>
    <xf numFmtId="0" fontId="9" fillId="0" borderId="10" xfId="1" applyFont="1" applyBorder="1" applyAlignment="1">
      <alignment horizontal="center" vertical="center"/>
    </xf>
    <xf numFmtId="0" fontId="4" fillId="0" borderId="19" xfId="1" applyFont="1" applyBorder="1"/>
    <xf numFmtId="179" fontId="4" fillId="0" borderId="19" xfId="1" applyNumberFormat="1" applyFont="1" applyBorder="1"/>
    <xf numFmtId="0" fontId="10" fillId="0" borderId="19" xfId="1" applyFont="1" applyBorder="1"/>
    <xf numFmtId="3" fontId="4" fillId="0" borderId="19" xfId="1" applyNumberFormat="1" applyFont="1" applyBorder="1"/>
    <xf numFmtId="0" fontId="6" fillId="0" borderId="0" xfId="1" applyFont="1" applyAlignment="1">
      <alignment horizontal="right" vertical="center"/>
    </xf>
    <xf numFmtId="0" fontId="4" fillId="0" borderId="0" xfId="1" applyFont="1" applyAlignment="1">
      <alignment horizontal="center" vertical="center"/>
    </xf>
    <xf numFmtId="0" fontId="11" fillId="0" borderId="0" xfId="1" applyFont="1" applyAlignment="1">
      <alignment vertical="center"/>
    </xf>
    <xf numFmtId="179" fontId="4" fillId="0" borderId="0" xfId="1" applyNumberFormat="1" applyFont="1" applyAlignment="1">
      <alignment horizontal="right" vertical="center"/>
    </xf>
    <xf numFmtId="0" fontId="4" fillId="0" borderId="0" xfId="1" applyFont="1" applyAlignment="1">
      <alignment horizontal="right" vertical="center"/>
    </xf>
    <xf numFmtId="0" fontId="4" fillId="0" borderId="1" xfId="1" applyFont="1" applyBorder="1" applyAlignment="1">
      <alignment vertical="center"/>
    </xf>
    <xf numFmtId="179" fontId="4" fillId="0" borderId="1" xfId="1" applyNumberFormat="1" applyFont="1" applyBorder="1" applyAlignment="1">
      <alignment vertical="center"/>
    </xf>
    <xf numFmtId="0" fontId="15" fillId="0" borderId="0" xfId="1" applyFont="1" applyAlignment="1">
      <alignment horizontal="right" vertical="center"/>
    </xf>
    <xf numFmtId="0" fontId="15" fillId="0" borderId="0" xfId="1" applyFont="1" applyAlignment="1">
      <alignment vertical="center"/>
    </xf>
    <xf numFmtId="0" fontId="15" fillId="0" borderId="15" xfId="1" applyFont="1" applyBorder="1" applyAlignment="1">
      <alignment horizontal="right" vertical="center"/>
    </xf>
    <xf numFmtId="179" fontId="15" fillId="0" borderId="0" xfId="1" applyNumberFormat="1" applyFont="1" applyAlignment="1">
      <alignment horizontal="right" vertical="center"/>
    </xf>
    <xf numFmtId="3" fontId="15" fillId="0" borderId="0" xfId="1" applyNumberFormat="1" applyFont="1" applyAlignment="1">
      <alignment vertical="center"/>
    </xf>
    <xf numFmtId="180" fontId="15" fillId="0" borderId="0" xfId="1" applyNumberFormat="1" applyFont="1" applyAlignment="1">
      <alignment vertical="center"/>
    </xf>
    <xf numFmtId="0" fontId="15" fillId="0" borderId="2" xfId="1" applyFont="1" applyBorder="1" applyAlignment="1">
      <alignment horizontal="right" vertical="center"/>
    </xf>
    <xf numFmtId="179" fontId="7" fillId="0" borderId="10" xfId="1" applyNumberFormat="1" applyFont="1" applyBorder="1" applyAlignment="1">
      <alignment horizontal="center" vertical="center"/>
    </xf>
    <xf numFmtId="179" fontId="7" fillId="0" borderId="31" xfId="1" applyNumberFormat="1" applyFont="1" applyBorder="1" applyAlignment="1">
      <alignment horizontal="center" vertical="center"/>
    </xf>
    <xf numFmtId="0" fontId="5" fillId="0" borderId="0" xfId="1" applyFont="1" applyAlignment="1">
      <alignment vertical="center"/>
    </xf>
    <xf numFmtId="179" fontId="7" fillId="0" borderId="0" xfId="1" applyNumberFormat="1" applyFont="1" applyAlignment="1">
      <alignment vertical="center"/>
    </xf>
    <xf numFmtId="0" fontId="4" fillId="0" borderId="26" xfId="1" applyFont="1" applyBorder="1" applyAlignment="1">
      <alignment horizontal="right" vertical="center"/>
    </xf>
    <xf numFmtId="0" fontId="4" fillId="0" borderId="0" xfId="1" applyFont="1" applyAlignment="1">
      <alignment vertical="center" shrinkToFit="1"/>
    </xf>
    <xf numFmtId="179" fontId="7" fillId="0" borderId="0" xfId="1" applyNumberFormat="1" applyFont="1" applyAlignment="1">
      <alignment vertical="center" shrinkToFit="1"/>
    </xf>
    <xf numFmtId="0" fontId="10" fillId="0" borderId="0" xfId="1" applyFont="1" applyAlignment="1">
      <alignment vertical="center" shrinkToFit="1"/>
    </xf>
    <xf numFmtId="0" fontId="4" fillId="0" borderId="24" xfId="1" applyFont="1" applyBorder="1" applyAlignment="1">
      <alignment vertical="center" shrinkToFit="1"/>
    </xf>
    <xf numFmtId="179" fontId="4" fillId="0" borderId="0" xfId="1" applyNumberFormat="1" applyFont="1" applyAlignment="1">
      <alignment vertical="center" shrinkToFit="1"/>
    </xf>
    <xf numFmtId="179" fontId="6" fillId="0" borderId="0" xfId="1" applyNumberFormat="1" applyFont="1" applyAlignment="1">
      <alignment vertical="center" shrinkToFit="1"/>
    </xf>
    <xf numFmtId="0" fontId="15" fillId="0" borderId="0" xfId="1" applyFont="1" applyAlignment="1">
      <alignment vertical="center" shrinkToFit="1"/>
    </xf>
    <xf numFmtId="179" fontId="15" fillId="0" borderId="0" xfId="1" applyNumberFormat="1" applyFont="1" applyAlignment="1">
      <alignment vertical="center" shrinkToFit="1"/>
    </xf>
    <xf numFmtId="0" fontId="15" fillId="0" borderId="28" xfId="1" applyFont="1" applyBorder="1" applyAlignment="1">
      <alignment vertical="center" shrinkToFit="1"/>
    </xf>
    <xf numFmtId="179" fontId="9" fillId="0" borderId="22" xfId="1" applyNumberFormat="1" applyFont="1" applyBorder="1" applyAlignment="1">
      <alignment horizontal="center" vertical="center" shrinkToFit="1"/>
    </xf>
    <xf numFmtId="0" fontId="9" fillId="0" borderId="23" xfId="1" applyFont="1" applyBorder="1" applyAlignment="1">
      <alignment horizontal="center" vertical="center" shrinkToFit="1"/>
    </xf>
    <xf numFmtId="179" fontId="9" fillId="0" borderId="23" xfId="1" applyNumberFormat="1" applyFont="1" applyBorder="1" applyAlignment="1">
      <alignment horizontal="center" vertical="center" shrinkToFit="1"/>
    </xf>
    <xf numFmtId="0" fontId="15" fillId="0" borderId="0" xfId="1" applyFont="1" applyAlignment="1">
      <alignment horizontal="right" vertical="center" shrinkToFit="1"/>
    </xf>
    <xf numFmtId="0" fontId="15" fillId="0" borderId="15" xfId="1" applyFont="1" applyBorder="1" applyAlignment="1">
      <alignment horizontal="right" vertical="center" shrinkToFit="1"/>
    </xf>
    <xf numFmtId="0" fontId="9" fillId="0" borderId="0" xfId="1" applyFont="1" applyAlignment="1">
      <alignment horizontal="distributed" vertical="center"/>
    </xf>
    <xf numFmtId="3" fontId="4" fillId="0" borderId="0" xfId="1" applyNumberFormat="1" applyFont="1" applyAlignment="1">
      <alignment vertical="center"/>
    </xf>
    <xf numFmtId="3" fontId="4" fillId="0" borderId="0" xfId="1" applyNumberFormat="1" applyFont="1" applyAlignment="1">
      <alignment horizontal="right" vertical="center"/>
    </xf>
    <xf numFmtId="0" fontId="6" fillId="0" borderId="0" xfId="1" applyFont="1" applyAlignment="1">
      <alignment vertical="center" shrinkToFit="1"/>
    </xf>
    <xf numFmtId="3" fontId="4" fillId="0" borderId="0" xfId="1" applyNumberFormat="1" applyFont="1" applyAlignment="1">
      <alignment vertical="center" shrinkToFit="1"/>
    </xf>
    <xf numFmtId="38" fontId="15" fillId="0" borderId="64" xfId="2" applyFont="1" applyFill="1" applyBorder="1" applyAlignment="1">
      <alignment horizontal="right" vertical="center" shrinkToFit="1"/>
    </xf>
    <xf numFmtId="38" fontId="15" fillId="0" borderId="60" xfId="2" applyFont="1" applyFill="1" applyBorder="1" applyAlignment="1">
      <alignment horizontal="right" vertical="center" shrinkToFit="1"/>
    </xf>
    <xf numFmtId="38" fontId="15" fillId="0" borderId="61" xfId="2" applyFont="1" applyFill="1" applyBorder="1" applyAlignment="1">
      <alignment horizontal="right" vertical="center" shrinkToFit="1"/>
    </xf>
    <xf numFmtId="38" fontId="15" fillId="0" borderId="15" xfId="2" applyFont="1" applyFill="1" applyBorder="1" applyAlignment="1">
      <alignment horizontal="right" vertical="center" shrinkToFit="1"/>
    </xf>
    <xf numFmtId="38" fontId="15" fillId="0" borderId="0" xfId="2" applyFont="1" applyFill="1" applyBorder="1" applyAlignment="1">
      <alignment horizontal="right" vertical="center" shrinkToFit="1"/>
    </xf>
    <xf numFmtId="38" fontId="15" fillId="0" borderId="62" xfId="2" applyFont="1" applyFill="1" applyBorder="1" applyAlignment="1">
      <alignment horizontal="right" vertical="center" shrinkToFit="1"/>
    </xf>
    <xf numFmtId="38" fontId="15" fillId="0" borderId="0" xfId="4" applyFont="1" applyFill="1" applyBorder="1" applyAlignment="1">
      <alignment horizontal="right" vertical="center" shrinkToFit="1"/>
    </xf>
    <xf numFmtId="38" fontId="15" fillId="0" borderId="16" xfId="2" applyFont="1" applyFill="1" applyBorder="1" applyAlignment="1">
      <alignment horizontal="right" vertical="center" shrinkToFit="1"/>
    </xf>
    <xf numFmtId="38" fontId="15" fillId="0" borderId="61" xfId="4" applyFont="1" applyFill="1" applyBorder="1" applyAlignment="1">
      <alignment horizontal="right" vertical="center" shrinkToFit="1"/>
    </xf>
    <xf numFmtId="38" fontId="15" fillId="0" borderId="0" xfId="4" applyFont="1" applyFill="1" applyAlignment="1">
      <alignment horizontal="right" vertical="center" shrinkToFit="1"/>
    </xf>
    <xf numFmtId="38" fontId="15" fillId="0" borderId="73" xfId="2" applyFont="1" applyFill="1" applyBorder="1" applyAlignment="1">
      <alignment horizontal="right" vertical="center" shrinkToFit="1"/>
    </xf>
    <xf numFmtId="38" fontId="15" fillId="0" borderId="74" xfId="2" applyFont="1" applyFill="1" applyBorder="1" applyAlignment="1">
      <alignment horizontal="right" vertical="center" shrinkToFit="1"/>
    </xf>
    <xf numFmtId="38" fontId="15" fillId="0" borderId="82"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38" fontId="15" fillId="0" borderId="75" xfId="2" applyFont="1" applyFill="1" applyBorder="1" applyAlignment="1">
      <alignment horizontal="right" vertical="center" shrinkToFit="1"/>
    </xf>
    <xf numFmtId="38" fontId="15" fillId="0" borderId="76" xfId="4" applyFont="1" applyFill="1" applyBorder="1" applyAlignment="1">
      <alignment horizontal="right" vertical="center" shrinkToFit="1"/>
    </xf>
    <xf numFmtId="38" fontId="15" fillId="0" borderId="1" xfId="4" applyFont="1" applyFill="1" applyBorder="1" applyAlignment="1">
      <alignment horizontal="right" vertical="center" shrinkToFit="1"/>
    </xf>
    <xf numFmtId="0" fontId="7" fillId="0" borderId="9" xfId="1" applyFont="1" applyBorder="1" applyAlignment="1">
      <alignment vertical="center"/>
    </xf>
    <xf numFmtId="0" fontId="8" fillId="0" borderId="10" xfId="1" applyFont="1" applyBorder="1" applyAlignment="1">
      <alignment horizontal="center" vertical="center"/>
    </xf>
    <xf numFmtId="0" fontId="7" fillId="0" borderId="7" xfId="1" applyFont="1" applyBorder="1" applyAlignment="1">
      <alignment horizontal="right" vertical="center"/>
    </xf>
    <xf numFmtId="0" fontId="7" fillId="0" borderId="11" xfId="1" applyFont="1" applyBorder="1" applyAlignment="1">
      <alignment horizontal="right" vertical="center"/>
    </xf>
    <xf numFmtId="0" fontId="8" fillId="0" borderId="12" xfId="1" applyFont="1" applyBorder="1" applyAlignment="1">
      <alignment horizontal="center" vertical="center"/>
    </xf>
    <xf numFmtId="0" fontId="4" fillId="0" borderId="13" xfId="1" applyFont="1" applyBorder="1" applyAlignment="1">
      <alignment horizontal="right" wrapText="1"/>
    </xf>
    <xf numFmtId="186" fontId="4" fillId="0" borderId="14" xfId="1" applyNumberFormat="1" applyFont="1" applyBorder="1" applyAlignment="1">
      <alignment horizontal="right" wrapText="1"/>
    </xf>
    <xf numFmtId="176" fontId="4" fillId="0" borderId="0" xfId="1" applyNumberFormat="1" applyFont="1"/>
    <xf numFmtId="177" fontId="4" fillId="0" borderId="0" xfId="1" applyNumberFormat="1" applyFont="1" applyAlignment="1">
      <alignment horizontal="right"/>
    </xf>
    <xf numFmtId="0" fontId="4" fillId="0" borderId="0" xfId="1" applyFont="1" applyAlignment="1">
      <alignment horizontal="right" wrapText="1"/>
    </xf>
    <xf numFmtId="186" fontId="4" fillId="0" borderId="15" xfId="1" applyNumberFormat="1" applyFont="1" applyBorder="1" applyAlignment="1">
      <alignment horizontal="right" wrapText="1"/>
    </xf>
    <xf numFmtId="177" fontId="4" fillId="0" borderId="0" xfId="1" applyNumberFormat="1" applyFont="1"/>
    <xf numFmtId="178" fontId="4" fillId="0" borderId="0" xfId="1" applyNumberFormat="1" applyFont="1"/>
    <xf numFmtId="0" fontId="15" fillId="0" borderId="0" xfId="1" applyFont="1" applyAlignment="1">
      <alignment horizontal="right" vertical="center" wrapText="1"/>
    </xf>
    <xf numFmtId="186" fontId="15" fillId="0" borderId="15" xfId="1" applyNumberFormat="1" applyFont="1" applyBorder="1" applyAlignment="1">
      <alignment horizontal="right" vertical="center" wrapText="1"/>
    </xf>
    <xf numFmtId="178" fontId="15" fillId="0" borderId="0" xfId="1" applyNumberFormat="1" applyFont="1" applyAlignment="1">
      <alignment vertical="center"/>
    </xf>
    <xf numFmtId="177" fontId="15" fillId="0" borderId="0" xfId="1" applyNumberFormat="1" applyFont="1" applyAlignment="1">
      <alignment horizontal="right" vertical="center"/>
    </xf>
    <xf numFmtId="177" fontId="15" fillId="0" borderId="0" xfId="1" applyNumberFormat="1" applyFont="1" applyAlignment="1">
      <alignment vertical="center"/>
    </xf>
    <xf numFmtId="178" fontId="15" fillId="0" borderId="16" xfId="1" applyNumberFormat="1" applyFont="1" applyBorder="1" applyAlignment="1">
      <alignment vertical="center"/>
    </xf>
    <xf numFmtId="186" fontId="15" fillId="0" borderId="0" xfId="1" applyNumberFormat="1" applyFont="1" applyAlignment="1">
      <alignment horizontal="right" vertical="center" wrapText="1"/>
    </xf>
    <xf numFmtId="0" fontId="15" fillId="0" borderId="1" xfId="1" applyFont="1" applyBorder="1" applyAlignment="1">
      <alignment horizontal="right" vertical="center" wrapText="1"/>
    </xf>
    <xf numFmtId="186" fontId="15" fillId="0" borderId="1" xfId="1" applyNumberFormat="1" applyFont="1" applyBorder="1" applyAlignment="1">
      <alignment horizontal="right" vertical="center" wrapText="1"/>
    </xf>
    <xf numFmtId="178" fontId="15" fillId="0" borderId="82" xfId="1" applyNumberFormat="1" applyFont="1" applyBorder="1" applyAlignment="1">
      <alignment vertical="center"/>
    </xf>
    <xf numFmtId="177" fontId="15" fillId="0" borderId="1" xfId="1" applyNumberFormat="1" applyFont="1" applyBorder="1" applyAlignment="1">
      <alignment vertical="center"/>
    </xf>
    <xf numFmtId="178" fontId="15" fillId="0" borderId="1" xfId="1" applyNumberFormat="1" applyFont="1" applyBorder="1" applyAlignment="1">
      <alignment vertical="center"/>
    </xf>
    <xf numFmtId="0" fontId="8" fillId="0" borderId="0" xfId="1" applyFont="1"/>
    <xf numFmtId="0" fontId="9" fillId="0" borderId="79" xfId="1" applyFont="1" applyBorder="1" applyAlignment="1">
      <alignment horizontal="center" vertical="center" shrinkToFit="1"/>
    </xf>
    <xf numFmtId="0" fontId="15" fillId="0" borderId="43" xfId="1" applyFont="1" applyBorder="1" applyAlignment="1">
      <alignment vertical="center" shrinkToFit="1"/>
    </xf>
    <xf numFmtId="0" fontId="15" fillId="0" borderId="44" xfId="1" applyFont="1" applyBorder="1" applyAlignment="1">
      <alignment vertical="center" shrinkToFit="1"/>
    </xf>
    <xf numFmtId="0" fontId="4" fillId="0" borderId="44" xfId="1" applyFont="1" applyBorder="1" applyAlignment="1">
      <alignment vertical="center" shrinkToFit="1"/>
    </xf>
    <xf numFmtId="0" fontId="4" fillId="0" borderId="43" xfId="1" applyFont="1" applyBorder="1" applyAlignment="1">
      <alignment vertical="center" shrinkToFit="1"/>
    </xf>
    <xf numFmtId="0" fontId="15" fillId="0" borderId="17" xfId="1" applyFont="1" applyBorder="1" applyAlignment="1">
      <alignment horizontal="right" vertical="center" shrinkToFit="1"/>
    </xf>
    <xf numFmtId="0" fontId="15" fillId="0" borderId="1" xfId="1" applyFont="1" applyBorder="1" applyAlignment="1">
      <alignment vertical="center" shrinkToFit="1"/>
    </xf>
    <xf numFmtId="0" fontId="9" fillId="0" borderId="0" xfId="1" applyFont="1" applyAlignment="1">
      <alignment vertical="center"/>
    </xf>
    <xf numFmtId="0" fontId="9" fillId="0" borderId="18" xfId="1" applyFont="1" applyBorder="1" applyAlignment="1">
      <alignment vertical="center" shrinkToFit="1"/>
    </xf>
    <xf numFmtId="179" fontId="9" fillId="0" borderId="18" xfId="1" applyNumberFormat="1" applyFont="1" applyBorder="1" applyAlignment="1">
      <alignment vertical="center" shrinkToFit="1"/>
    </xf>
    <xf numFmtId="0" fontId="9" fillId="0" borderId="0" xfId="1" applyFont="1" applyAlignment="1">
      <alignment vertical="center" shrinkToFit="1"/>
    </xf>
    <xf numFmtId="3" fontId="15" fillId="0" borderId="0" xfId="1" applyNumberFormat="1" applyFont="1" applyAlignment="1">
      <alignment horizontal="right" vertical="center"/>
    </xf>
    <xf numFmtId="0" fontId="9" fillId="0" borderId="31" xfId="1" applyFont="1" applyBorder="1" applyAlignment="1">
      <alignment horizontal="center" vertical="center"/>
    </xf>
    <xf numFmtId="3" fontId="15" fillId="0" borderId="43" xfId="1" applyNumberFormat="1" applyFont="1" applyBorder="1" applyAlignment="1">
      <alignment horizontal="right" vertical="center" shrinkToFit="1"/>
    </xf>
    <xf numFmtId="0" fontId="4" fillId="0" borderId="43" xfId="1" applyFont="1" applyBorder="1" applyAlignment="1">
      <alignment vertical="center"/>
    </xf>
    <xf numFmtId="3" fontId="4" fillId="0" borderId="43" xfId="1" applyNumberFormat="1" applyFont="1" applyBorder="1" applyAlignment="1">
      <alignment vertical="center"/>
    </xf>
    <xf numFmtId="3" fontId="4" fillId="0" borderId="43" xfId="1" applyNumberFormat="1" applyFont="1" applyBorder="1" applyAlignment="1">
      <alignment horizontal="right" vertical="center"/>
    </xf>
    <xf numFmtId="0" fontId="4" fillId="0" borderId="44" xfId="1" applyFont="1" applyBorder="1" applyAlignment="1">
      <alignment vertical="center"/>
    </xf>
    <xf numFmtId="0" fontId="15" fillId="0" borderId="17" xfId="1" applyFont="1" applyBorder="1" applyAlignment="1">
      <alignment horizontal="right" vertical="center"/>
    </xf>
    <xf numFmtId="38" fontId="15" fillId="0" borderId="44" xfId="4" applyFont="1" applyFill="1" applyBorder="1" applyAlignment="1">
      <alignment horizontal="right" vertical="center" shrinkToFit="1"/>
    </xf>
    <xf numFmtId="0" fontId="15" fillId="0" borderId="91" xfId="1" applyFont="1" applyBorder="1" applyAlignment="1">
      <alignment horizontal="right" vertical="center"/>
    </xf>
    <xf numFmtId="179" fontId="15" fillId="0" borderId="0" xfId="1" applyNumberFormat="1" applyFont="1" applyAlignment="1">
      <alignment vertical="center"/>
    </xf>
    <xf numFmtId="38" fontId="15" fillId="0" borderId="0" xfId="4" applyFont="1" applyFill="1" applyAlignment="1">
      <alignment vertical="center"/>
    </xf>
    <xf numFmtId="179" fontId="16" fillId="0" borderId="0" xfId="1" applyNumberFormat="1" applyFont="1" applyAlignment="1">
      <alignment vertical="center"/>
    </xf>
    <xf numFmtId="0" fontId="16" fillId="0" borderId="0" xfId="1" applyFont="1" applyAlignment="1">
      <alignment vertical="center"/>
    </xf>
    <xf numFmtId="0" fontId="4" fillId="0" borderId="0" xfId="1" applyFont="1" applyAlignment="1">
      <alignment horizontal="right" vertical="center" shrinkToFit="1"/>
    </xf>
    <xf numFmtId="179" fontId="6" fillId="0" borderId="0" xfId="1" applyNumberFormat="1" applyFont="1" applyAlignment="1">
      <alignment horizontal="left" vertical="center" shrinkToFit="1"/>
    </xf>
    <xf numFmtId="0" fontId="8" fillId="0" borderId="0" xfId="1" applyFont="1" applyAlignment="1">
      <alignment horizontal="right" vertical="center" shrinkToFit="1"/>
    </xf>
    <xf numFmtId="0" fontId="8" fillId="0" borderId="0" xfId="1" applyFont="1" applyAlignment="1">
      <alignment horizontal="right" vertical="center"/>
    </xf>
    <xf numFmtId="0" fontId="4" fillId="0" borderId="19" xfId="1" applyFont="1" applyBorder="1" applyAlignment="1">
      <alignment vertical="center" shrinkToFit="1"/>
    </xf>
    <xf numFmtId="0" fontId="4" fillId="0" borderId="0" xfId="1" applyFont="1" applyAlignment="1">
      <alignment horizontal="center" vertical="center" shrinkToFit="1"/>
    </xf>
    <xf numFmtId="0" fontId="4" fillId="0" borderId="37" xfId="1" applyFont="1" applyBorder="1" applyAlignment="1">
      <alignment horizontal="distributed" vertical="center" shrinkToFit="1"/>
    </xf>
    <xf numFmtId="179" fontId="4" fillId="0" borderId="38" xfId="1" applyNumberFormat="1" applyFont="1" applyBorder="1" applyAlignment="1">
      <alignment horizontal="distributed" vertical="center" shrinkToFit="1"/>
    </xf>
    <xf numFmtId="0" fontId="4" fillId="0" borderId="39" xfId="1" applyFont="1" applyBorder="1" applyAlignment="1">
      <alignment horizontal="distributed" vertical="center" shrinkToFit="1"/>
    </xf>
    <xf numFmtId="179" fontId="4" fillId="0" borderId="39" xfId="1" applyNumberFormat="1" applyFont="1" applyBorder="1" applyAlignment="1">
      <alignment horizontal="distributed" vertical="center" shrinkToFit="1"/>
    </xf>
    <xf numFmtId="0" fontId="4" fillId="0" borderId="39"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40" xfId="1" applyFont="1" applyBorder="1" applyAlignment="1">
      <alignment horizontal="distributed" vertical="center" shrinkToFit="1"/>
    </xf>
    <xf numFmtId="179" fontId="4" fillId="0" borderId="41" xfId="1" applyNumberFormat="1" applyFont="1" applyBorder="1" applyAlignment="1">
      <alignment horizontal="center" vertical="center" shrinkToFit="1"/>
    </xf>
    <xf numFmtId="0" fontId="4" fillId="0" borderId="9" xfId="1" applyFont="1" applyBorder="1" applyAlignment="1">
      <alignment horizontal="distributed" vertical="center" shrinkToFit="1"/>
    </xf>
    <xf numFmtId="179" fontId="4" fillId="0" borderId="9" xfId="1" applyNumberFormat="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3" xfId="1" applyFont="1" applyBorder="1" applyAlignment="1">
      <alignment horizontal="left" vertical="center" shrinkToFit="1"/>
    </xf>
    <xf numFmtId="0" fontId="4" fillId="0" borderId="13" xfId="1" applyFont="1" applyBorder="1" applyAlignment="1">
      <alignment horizontal="right" vertical="center" shrinkToFit="1"/>
    </xf>
    <xf numFmtId="0" fontId="4" fillId="0" borderId="42" xfId="1" applyFont="1" applyBorder="1" applyAlignment="1">
      <alignment horizontal="distributed" vertical="center" shrinkToFit="1"/>
    </xf>
    <xf numFmtId="179" fontId="4" fillId="0" borderId="0" xfId="1" applyNumberFormat="1" applyFont="1" applyAlignment="1">
      <alignment horizontal="center" vertical="center" shrinkToFit="1"/>
    </xf>
    <xf numFmtId="0" fontId="4" fillId="0" borderId="0" xfId="1" applyFont="1" applyAlignment="1">
      <alignment horizontal="distributed" vertical="center" shrinkToFit="1"/>
    </xf>
    <xf numFmtId="181" fontId="4" fillId="0" borderId="25" xfId="1" applyNumberFormat="1" applyFont="1" applyBorder="1" applyAlignment="1">
      <alignment horizontal="right" vertical="center" shrinkToFit="1"/>
    </xf>
    <xf numFmtId="181" fontId="4" fillId="0" borderId="26" xfId="1" applyNumberFormat="1" applyFont="1" applyBorder="1" applyAlignment="1">
      <alignment vertical="center" shrinkToFit="1"/>
    </xf>
    <xf numFmtId="180" fontId="4" fillId="0" borderId="0" xfId="1" applyNumberFormat="1" applyFont="1" applyAlignment="1">
      <alignment vertical="center" shrinkToFit="1"/>
    </xf>
    <xf numFmtId="181" fontId="4" fillId="0" borderId="0" xfId="1" applyNumberFormat="1" applyFont="1" applyAlignment="1">
      <alignment vertical="center" shrinkToFit="1"/>
    </xf>
    <xf numFmtId="181" fontId="4" fillId="0" borderId="0" xfId="1" applyNumberFormat="1" applyFont="1" applyAlignment="1">
      <alignment horizontal="right" vertical="center" shrinkToFit="1"/>
    </xf>
    <xf numFmtId="179" fontId="4" fillId="0" borderId="26" xfId="1" applyNumberFormat="1" applyFont="1" applyBorder="1" applyAlignment="1">
      <alignment vertical="center" shrinkToFit="1"/>
    </xf>
    <xf numFmtId="0" fontId="10" fillId="0" borderId="0" xfId="1" applyFont="1" applyAlignment="1">
      <alignment horizontal="right" vertical="center" shrinkToFit="1"/>
    </xf>
    <xf numFmtId="181" fontId="4" fillId="0" borderId="0" xfId="1" applyNumberFormat="1" applyFont="1" applyAlignment="1">
      <alignment horizontal="center" vertical="center" shrinkToFit="1"/>
    </xf>
    <xf numFmtId="3" fontId="4" fillId="0" borderId="0" xfId="1" applyNumberFormat="1" applyFont="1" applyAlignment="1">
      <alignment horizontal="center" vertical="center" shrinkToFit="1"/>
    </xf>
    <xf numFmtId="3" fontId="4" fillId="0" borderId="0" xfId="1" applyNumberFormat="1" applyFont="1" applyAlignment="1">
      <alignment horizontal="right" vertical="center" shrinkToFit="1"/>
    </xf>
    <xf numFmtId="181" fontId="4" fillId="0" borderId="32" xfId="1" applyNumberFormat="1" applyFont="1" applyBorder="1" applyAlignment="1">
      <alignment horizontal="right" vertical="center" shrinkToFit="1"/>
    </xf>
    <xf numFmtId="3" fontId="4" fillId="0" borderId="26" xfId="1" applyNumberFormat="1" applyFont="1" applyBorder="1" applyAlignment="1">
      <alignment horizontal="right" vertical="center" shrinkToFit="1"/>
    </xf>
    <xf numFmtId="181" fontId="4" fillId="0" borderId="28" xfId="1" applyNumberFormat="1" applyFont="1" applyBorder="1" applyAlignment="1">
      <alignment horizontal="right" vertical="center" shrinkToFit="1"/>
    </xf>
    <xf numFmtId="180" fontId="4" fillId="0" borderId="0" xfId="1" applyNumberFormat="1" applyFont="1" applyAlignment="1">
      <alignment horizontal="right" vertical="center" shrinkToFit="1"/>
    </xf>
    <xf numFmtId="38" fontId="4" fillId="0" borderId="0" xfId="4" applyFont="1" applyFill="1" applyAlignment="1">
      <alignment horizontal="right" vertical="center" shrinkToFit="1"/>
    </xf>
    <xf numFmtId="179" fontId="4" fillId="0" borderId="0" xfId="1" applyNumberFormat="1" applyFont="1" applyAlignment="1">
      <alignment horizontal="right" vertical="center" shrinkToFit="1"/>
    </xf>
    <xf numFmtId="0" fontId="4" fillId="0" borderId="15" xfId="1" applyFont="1" applyBorder="1" applyAlignment="1">
      <alignment horizontal="right" vertical="center" shrinkToFit="1"/>
    </xf>
    <xf numFmtId="181" fontId="4" fillId="0" borderId="26" xfId="1" applyNumberFormat="1" applyFont="1" applyBorder="1" applyAlignment="1">
      <alignment horizontal="right" vertical="center" shrinkToFit="1"/>
    </xf>
    <xf numFmtId="0" fontId="4" fillId="0" borderId="1" xfId="1" applyFont="1" applyBorder="1" applyAlignment="1">
      <alignment horizontal="right" vertical="center" shrinkToFit="1"/>
    </xf>
    <xf numFmtId="181" fontId="4" fillId="0" borderId="82" xfId="1" applyNumberFormat="1" applyFont="1" applyBorder="1" applyAlignment="1">
      <alignment horizontal="right" vertical="center" shrinkToFit="1"/>
    </xf>
    <xf numFmtId="181" fontId="4" fillId="0" borderId="45" xfId="1" applyNumberFormat="1" applyFont="1" applyBorder="1" applyAlignment="1">
      <alignment horizontal="right" vertical="center" shrinkToFit="1"/>
    </xf>
    <xf numFmtId="180" fontId="4" fillId="0" borderId="1" xfId="1" applyNumberFormat="1" applyFont="1" applyBorder="1" applyAlignment="1">
      <alignment horizontal="right" vertical="center" shrinkToFit="1"/>
    </xf>
    <xf numFmtId="181" fontId="4" fillId="0" borderId="1" xfId="1" applyNumberFormat="1" applyFont="1" applyBorder="1" applyAlignment="1">
      <alignment horizontal="right" vertical="center" shrinkToFit="1"/>
    </xf>
    <xf numFmtId="38" fontId="4" fillId="0" borderId="1" xfId="4" applyFont="1" applyFill="1" applyBorder="1" applyAlignment="1">
      <alignment horizontal="right" vertical="center" shrinkToFit="1"/>
    </xf>
    <xf numFmtId="179" fontId="16" fillId="0" borderId="0" xfId="1" applyNumberFormat="1" applyFont="1" applyAlignment="1">
      <alignment horizontal="right" vertical="center" shrinkToFit="1"/>
    </xf>
    <xf numFmtId="0" fontId="16" fillId="0" borderId="0" xfId="1" applyFont="1" applyAlignment="1">
      <alignment vertical="center" shrinkToFit="1"/>
    </xf>
    <xf numFmtId="0" fontId="4" fillId="0" borderId="0" xfId="1" applyFont="1" applyAlignment="1">
      <alignment horizontal="right"/>
    </xf>
    <xf numFmtId="0" fontId="4" fillId="0" borderId="3" xfId="1" applyFont="1" applyBorder="1" applyAlignment="1">
      <alignment horizontal="center" vertical="center" shrinkToFit="1"/>
    </xf>
    <xf numFmtId="0" fontId="8" fillId="0" borderId="15" xfId="1" applyFont="1" applyBorder="1" applyAlignment="1">
      <alignment horizontal="center" vertical="center"/>
    </xf>
    <xf numFmtId="0" fontId="5" fillId="0" borderId="0" xfId="1" applyFont="1"/>
    <xf numFmtId="0" fontId="4" fillId="0" borderId="0" xfId="1" applyFont="1" applyAlignment="1">
      <alignment shrinkToFit="1"/>
    </xf>
    <xf numFmtId="182" fontId="4" fillId="0" borderId="0" xfId="1" applyNumberFormat="1" applyFont="1" applyAlignment="1">
      <alignment shrinkToFit="1"/>
    </xf>
    <xf numFmtId="0" fontId="12" fillId="0" borderId="0" xfId="1" applyFont="1"/>
    <xf numFmtId="182" fontId="8" fillId="0" borderId="0" xfId="1" applyNumberFormat="1" applyFont="1" applyAlignment="1">
      <alignment horizontal="right" vertical="center" shrinkToFit="1"/>
    </xf>
    <xf numFmtId="0" fontId="4" fillId="0" borderId="3" xfId="1" applyFont="1" applyBorder="1" applyAlignment="1">
      <alignment shrinkToFit="1"/>
    </xf>
    <xf numFmtId="182" fontId="10" fillId="0" borderId="19" xfId="1" applyNumberFormat="1" applyFont="1" applyBorder="1" applyAlignment="1">
      <alignment horizontal="center" shrinkToFit="1"/>
    </xf>
    <xf numFmtId="182" fontId="10" fillId="0" borderId="3" xfId="1" applyNumberFormat="1" applyFont="1" applyBorder="1" applyAlignment="1">
      <alignment horizontal="center" shrinkToFit="1"/>
    </xf>
    <xf numFmtId="0" fontId="4" fillId="0" borderId="25" xfId="1" applyFont="1" applyBorder="1" applyAlignment="1">
      <alignment horizontal="center" vertical="center" shrinkToFit="1"/>
    </xf>
    <xf numFmtId="0" fontId="4" fillId="0" borderId="53" xfId="1" applyFont="1" applyBorder="1" applyAlignment="1">
      <alignment horizontal="center" shrinkToFit="1"/>
    </xf>
    <xf numFmtId="0" fontId="4" fillId="0" borderId="39" xfId="1" applyFont="1" applyBorder="1" applyAlignment="1">
      <alignment horizontal="center" shrinkToFit="1"/>
    </xf>
    <xf numFmtId="0" fontId="10" fillId="0" borderId="49" xfId="1" applyFont="1" applyBorder="1" applyAlignment="1">
      <alignment horizontal="center" shrinkToFit="1"/>
    </xf>
    <xf numFmtId="182" fontId="10" fillId="0" borderId="0" xfId="1" applyNumberFormat="1" applyFont="1" applyAlignment="1">
      <alignment horizontal="center" vertical="center" shrinkToFit="1"/>
    </xf>
    <xf numFmtId="182" fontId="10" fillId="0" borderId="25" xfId="1" applyNumberFormat="1" applyFont="1" applyBorder="1" applyAlignment="1">
      <alignment horizontal="center" vertical="center" shrinkToFit="1"/>
    </xf>
    <xf numFmtId="0" fontId="4" fillId="0" borderId="59" xfId="1" applyFont="1" applyBorder="1" applyAlignment="1">
      <alignment shrinkToFit="1"/>
    </xf>
    <xf numFmtId="0" fontId="4" fillId="0" borderId="30" xfId="1" applyFont="1" applyBorder="1" applyAlignment="1">
      <alignment horizontal="center" vertical="top" shrinkToFit="1"/>
    </xf>
    <xf numFmtId="0" fontId="4" fillId="0" borderId="59" xfId="1" applyFont="1" applyBorder="1" applyAlignment="1">
      <alignment horizontal="center" vertical="top" shrinkToFit="1"/>
    </xf>
    <xf numFmtId="0" fontId="10" fillId="0" borderId="55" xfId="1" applyFont="1" applyBorder="1" applyAlignment="1">
      <alignment horizontal="left" vertical="top" shrinkToFit="1"/>
    </xf>
    <xf numFmtId="182" fontId="10" fillId="0" borderId="30" xfId="1" applyNumberFormat="1" applyFont="1" applyBorder="1" applyAlignment="1">
      <alignment horizontal="center" vertical="top" shrinkToFit="1"/>
    </xf>
    <xf numFmtId="182" fontId="10" fillId="0" borderId="59" xfId="1" applyNumberFormat="1" applyFont="1" applyBorder="1" applyAlignment="1">
      <alignment horizontal="center" vertical="top" shrinkToFit="1"/>
    </xf>
    <xf numFmtId="0" fontId="4" fillId="0" borderId="15" xfId="1" applyFont="1" applyBorder="1" applyAlignment="1">
      <alignment horizontal="center" vertical="center"/>
    </xf>
    <xf numFmtId="3" fontId="11" fillId="0" borderId="15" xfId="1" applyNumberFormat="1" applyFont="1" applyBorder="1" applyAlignment="1">
      <alignment horizontal="right" vertical="center" shrinkToFit="1"/>
    </xf>
    <xf numFmtId="3" fontId="11" fillId="0" borderId="60" xfId="1" applyNumberFormat="1" applyFont="1" applyBorder="1" applyAlignment="1">
      <alignment horizontal="right" vertical="center" shrinkToFit="1"/>
    </xf>
    <xf numFmtId="3" fontId="11" fillId="0" borderId="61" xfId="1" applyNumberFormat="1" applyFont="1" applyBorder="1" applyAlignment="1">
      <alignment horizontal="right" vertical="center" shrinkToFit="1"/>
    </xf>
    <xf numFmtId="3" fontId="11" fillId="0" borderId="0" xfId="1" applyNumberFormat="1" applyFont="1" applyAlignment="1">
      <alignment horizontal="right" vertical="center" shrinkToFit="1"/>
    </xf>
    <xf numFmtId="3" fontId="11" fillId="0" borderId="62" xfId="1" applyNumberFormat="1" applyFont="1" applyBorder="1" applyAlignment="1">
      <alignment horizontal="right" vertical="center" shrinkToFit="1"/>
    </xf>
    <xf numFmtId="3" fontId="11" fillId="0" borderId="2" xfId="1" applyNumberFormat="1" applyFont="1" applyBorder="1" applyAlignment="1">
      <alignment horizontal="right" vertical="center" shrinkToFit="1"/>
    </xf>
    <xf numFmtId="3" fontId="11" fillId="0" borderId="63" xfId="1" applyNumberFormat="1" applyFont="1" applyBorder="1" applyAlignment="1">
      <alignment horizontal="right" vertical="center" shrinkToFit="1"/>
    </xf>
    <xf numFmtId="3" fontId="11" fillId="0" borderId="25"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65" xfId="1" applyNumberFormat="1" applyFont="1" applyBorder="1" applyAlignment="1">
      <alignment horizontal="right" vertical="center" shrinkToFit="1"/>
    </xf>
    <xf numFmtId="3" fontId="15" fillId="0" borderId="64" xfId="1" applyNumberFormat="1" applyFont="1" applyBorder="1" applyAlignment="1">
      <alignment horizontal="right" vertical="center" shrinkToFit="1"/>
    </xf>
    <xf numFmtId="3" fontId="15" fillId="0" borderId="60" xfId="1" applyNumberFormat="1" applyFont="1" applyBorder="1" applyAlignment="1">
      <alignment horizontal="right" vertical="center" shrinkToFit="1"/>
    </xf>
    <xf numFmtId="3" fontId="15" fillId="0" borderId="0" xfId="1" applyNumberFormat="1" applyFont="1" applyAlignment="1">
      <alignment horizontal="right" vertical="center" shrinkToFit="1"/>
    </xf>
    <xf numFmtId="3" fontId="15" fillId="0" borderId="15" xfId="1" applyNumberFormat="1" applyFont="1" applyBorder="1" applyAlignment="1">
      <alignment horizontal="right" vertical="center" shrinkToFit="1"/>
    </xf>
    <xf numFmtId="3" fontId="15" fillId="0" borderId="62" xfId="1" applyNumberFormat="1" applyFont="1" applyBorder="1" applyAlignment="1">
      <alignment horizontal="right" vertical="center" shrinkToFit="1"/>
    </xf>
    <xf numFmtId="3" fontId="15" fillId="0" borderId="2" xfId="1" applyNumberFormat="1" applyFont="1" applyBorder="1" applyAlignment="1">
      <alignment horizontal="right" vertical="center" shrinkToFit="1"/>
    </xf>
    <xf numFmtId="3" fontId="15" fillId="0" borderId="65" xfId="1" applyNumberFormat="1" applyFont="1" applyBorder="1" applyAlignment="1">
      <alignment horizontal="right" vertical="center" shrinkToFit="1"/>
    </xf>
    <xf numFmtId="3" fontId="15" fillId="0" borderId="61" xfId="1" applyNumberFormat="1" applyFont="1" applyBorder="1" applyAlignment="1">
      <alignment horizontal="right" vertical="center" shrinkToFit="1"/>
    </xf>
    <xf numFmtId="3" fontId="15" fillId="0" borderId="16" xfId="1" applyNumberFormat="1" applyFont="1" applyBorder="1" applyAlignment="1">
      <alignment horizontal="right" vertical="center" shrinkToFit="1"/>
    </xf>
    <xf numFmtId="0" fontId="8" fillId="0" borderId="66" xfId="1" applyFont="1" applyBorder="1" applyAlignment="1">
      <alignment vertical="center"/>
    </xf>
    <xf numFmtId="0" fontId="8" fillId="0" borderId="67" xfId="1" applyFont="1" applyBorder="1" applyAlignment="1">
      <alignment horizontal="center" vertical="center"/>
    </xf>
    <xf numFmtId="3" fontId="15" fillId="0" borderId="68" xfId="1" applyNumberFormat="1" applyFont="1" applyBorder="1" applyAlignment="1">
      <alignment horizontal="right" vertical="center" shrinkToFit="1"/>
    </xf>
    <xf numFmtId="3" fontId="15" fillId="0" borderId="70" xfId="1" applyNumberFormat="1" applyFont="1" applyBorder="1" applyAlignment="1">
      <alignment horizontal="right" vertical="center" shrinkToFit="1"/>
    </xf>
    <xf numFmtId="3" fontId="15" fillId="0" borderId="69" xfId="1" applyNumberFormat="1" applyFont="1" applyBorder="1" applyAlignment="1">
      <alignment horizontal="right" vertical="center" shrinkToFit="1"/>
    </xf>
    <xf numFmtId="3" fontId="15" fillId="0" borderId="66" xfId="1" applyNumberFormat="1" applyFont="1" applyBorder="1" applyAlignment="1">
      <alignment horizontal="right" vertical="center" shrinkToFit="1"/>
    </xf>
    <xf numFmtId="3" fontId="15" fillId="0" borderId="71" xfId="1" applyNumberFormat="1" applyFont="1" applyBorder="1" applyAlignment="1">
      <alignment horizontal="right" vertical="center" shrinkToFit="1"/>
    </xf>
    <xf numFmtId="3" fontId="15" fillId="0" borderId="72" xfId="1" applyNumberFormat="1" applyFont="1" applyBorder="1" applyAlignment="1">
      <alignment horizontal="right" vertical="center" shrinkToFit="1"/>
    </xf>
    <xf numFmtId="3" fontId="15" fillId="0" borderId="87" xfId="1" applyNumberFormat="1" applyFont="1" applyBorder="1" applyAlignment="1">
      <alignment horizontal="right" vertical="center" shrinkToFit="1"/>
    </xf>
    <xf numFmtId="0" fontId="8" fillId="0" borderId="15" xfId="1" applyFont="1" applyBorder="1" applyAlignment="1">
      <alignment horizontal="distributed" vertical="center"/>
    </xf>
    <xf numFmtId="183" fontId="15" fillId="0" borderId="0" xfId="1" applyNumberFormat="1" applyFont="1" applyAlignment="1">
      <alignment horizontal="right" vertical="center" shrinkToFit="1"/>
    </xf>
    <xf numFmtId="0" fontId="15" fillId="0" borderId="64" xfId="1" applyFont="1" applyBorder="1" applyAlignment="1">
      <alignment horizontal="right" vertical="center" shrinkToFit="1"/>
    </xf>
    <xf numFmtId="181" fontId="15" fillId="0" borderId="0" xfId="1" applyNumberFormat="1" applyFont="1" applyAlignment="1">
      <alignment horizontal="right" vertical="center" shrinkToFit="1"/>
    </xf>
    <xf numFmtId="0" fontId="8" fillId="0" borderId="1" xfId="1" applyFont="1" applyBorder="1" applyAlignment="1">
      <alignment vertical="center"/>
    </xf>
    <xf numFmtId="0" fontId="15" fillId="0" borderId="76" xfId="1" applyFont="1" applyBorder="1" applyAlignment="1">
      <alignment horizontal="right" vertical="center" shrinkToFit="1"/>
    </xf>
    <xf numFmtId="0" fontId="15" fillId="0" borderId="1" xfId="1" applyFont="1" applyBorder="1" applyAlignment="1">
      <alignment horizontal="right" vertical="center" shrinkToFit="1"/>
    </xf>
    <xf numFmtId="3" fontId="15" fillId="0" borderId="86" xfId="1" applyNumberFormat="1" applyFont="1" applyBorder="1" applyAlignment="1">
      <alignment horizontal="right" vertical="center" shrinkToFit="1"/>
    </xf>
    <xf numFmtId="3" fontId="15" fillId="0" borderId="84" xfId="1" applyNumberFormat="1" applyFont="1" applyBorder="1" applyAlignment="1">
      <alignment horizontal="right" vertical="center" shrinkToFit="1"/>
    </xf>
    <xf numFmtId="3" fontId="15" fillId="0" borderId="82" xfId="1" applyNumberFormat="1" applyFont="1" applyBorder="1" applyAlignment="1">
      <alignment horizontal="right" vertical="center" shrinkToFit="1"/>
    </xf>
    <xf numFmtId="0" fontId="4" fillId="0" borderId="19" xfId="1" applyFont="1" applyBorder="1" applyAlignment="1">
      <alignment vertical="center"/>
    </xf>
    <xf numFmtId="3" fontId="11" fillId="0" borderId="0" xfId="3" applyNumberFormat="1" applyFont="1" applyAlignment="1">
      <alignment vertical="center" shrinkToFit="1"/>
    </xf>
    <xf numFmtId="3" fontId="4" fillId="0" borderId="0" xfId="1" applyNumberFormat="1" applyFont="1" applyAlignment="1">
      <alignment shrinkToFit="1"/>
    </xf>
    <xf numFmtId="181" fontId="8" fillId="0" borderId="0" xfId="1" applyNumberFormat="1" applyFont="1" applyAlignment="1">
      <alignment vertical="center"/>
    </xf>
    <xf numFmtId="181" fontId="10" fillId="0" borderId="0" xfId="1" applyNumberFormat="1" applyFont="1" applyAlignment="1">
      <alignment vertical="center"/>
    </xf>
    <xf numFmtId="181" fontId="10" fillId="0" borderId="0" xfId="1" applyNumberFormat="1" applyFont="1" applyAlignment="1">
      <alignment vertical="center" shrinkToFit="1"/>
    </xf>
    <xf numFmtId="181" fontId="10" fillId="0" borderId="0" xfId="1" applyNumberFormat="1" applyFont="1" applyAlignment="1">
      <alignment shrinkToFit="1"/>
    </xf>
    <xf numFmtId="181" fontId="10" fillId="0" borderId="0" xfId="1" applyNumberFormat="1" applyFont="1"/>
    <xf numFmtId="184" fontId="5" fillId="0" borderId="0" xfId="1" applyNumberFormat="1" applyFont="1" applyAlignment="1">
      <alignment vertical="center"/>
    </xf>
    <xf numFmtId="184" fontId="18" fillId="0" borderId="0" xfId="1" applyNumberFormat="1" applyFont="1" applyAlignment="1">
      <alignment vertical="center" shrinkToFit="1"/>
    </xf>
    <xf numFmtId="184" fontId="4" fillId="0" borderId="0" xfId="1" applyNumberFormat="1" applyFont="1" applyAlignment="1">
      <alignment vertical="center" shrinkToFit="1"/>
    </xf>
    <xf numFmtId="184" fontId="4" fillId="0" borderId="0" xfId="1" applyNumberFormat="1" applyFont="1" applyAlignment="1">
      <alignment shrinkToFit="1"/>
    </xf>
    <xf numFmtId="184" fontId="10" fillId="0" borderId="0" xfId="1" applyNumberFormat="1" applyFont="1" applyAlignment="1">
      <alignment shrinkToFit="1"/>
    </xf>
    <xf numFmtId="184" fontId="13" fillId="0" borderId="49" xfId="1" applyNumberFormat="1" applyFont="1" applyBorder="1" applyAlignment="1">
      <alignment horizontal="center" wrapText="1" shrinkToFit="1"/>
    </xf>
    <xf numFmtId="184" fontId="8" fillId="0" borderId="19" xfId="1" applyNumberFormat="1" applyFont="1" applyBorder="1" applyAlignment="1">
      <alignment vertical="center" shrinkToFit="1"/>
    </xf>
    <xf numFmtId="184" fontId="8" fillId="0" borderId="0" xfId="1" applyNumberFormat="1" applyFont="1" applyAlignment="1">
      <alignment vertical="center" shrinkToFit="1"/>
    </xf>
    <xf numFmtId="184" fontId="8" fillId="0" borderId="0" xfId="1" applyNumberFormat="1" applyFont="1" applyAlignment="1">
      <alignment horizontal="center" shrinkToFit="1"/>
    </xf>
    <xf numFmtId="184" fontId="8" fillId="0" borderId="0" xfId="1" applyNumberFormat="1" applyFont="1" applyAlignment="1">
      <alignment shrinkToFit="1"/>
    </xf>
    <xf numFmtId="184" fontId="8" fillId="0" borderId="11" xfId="1" applyNumberFormat="1" applyFont="1" applyBorder="1" applyAlignment="1">
      <alignment shrinkToFit="1"/>
    </xf>
    <xf numFmtId="184" fontId="10" fillId="0" borderId="78" xfId="1" applyNumberFormat="1" applyFont="1" applyBorder="1" applyAlignment="1">
      <alignment horizontal="center" shrinkToFit="1"/>
    </xf>
    <xf numFmtId="184" fontId="10" fillId="0" borderId="77" xfId="1" applyNumberFormat="1" applyFont="1" applyBorder="1" applyAlignment="1">
      <alignment horizontal="center" shrinkToFit="1"/>
    </xf>
    <xf numFmtId="184" fontId="10" fillId="0" borderId="0" xfId="1" applyNumberFormat="1" applyFont="1" applyAlignment="1">
      <alignment horizontal="right" vertical="center"/>
    </xf>
    <xf numFmtId="185" fontId="10" fillId="0" borderId="15" xfId="1" applyNumberFormat="1" applyFont="1" applyBorder="1" applyAlignment="1">
      <alignment shrinkToFit="1"/>
    </xf>
    <xf numFmtId="184" fontId="10" fillId="0" borderId="0" xfId="1" applyNumberFormat="1" applyFont="1" applyAlignment="1">
      <alignment horizontal="right" shrinkToFit="1"/>
    </xf>
    <xf numFmtId="185" fontId="10" fillId="0" borderId="0" xfId="1" applyNumberFormat="1" applyFont="1" applyAlignment="1">
      <alignment shrinkToFit="1"/>
    </xf>
    <xf numFmtId="184" fontId="10" fillId="0" borderId="81" xfId="1" applyNumberFormat="1" applyFont="1" applyBorder="1" applyAlignment="1">
      <alignment horizontal="center" shrinkToFit="1"/>
    </xf>
    <xf numFmtId="184" fontId="10" fillId="0" borderId="85" xfId="1" applyNumberFormat="1" applyFont="1" applyBorder="1" applyAlignment="1">
      <alignment horizontal="center" shrinkToFit="1"/>
    </xf>
    <xf numFmtId="184" fontId="10" fillId="0" borderId="53" xfId="1" applyNumberFormat="1" applyFont="1" applyBorder="1" applyAlignment="1">
      <alignment shrinkToFit="1"/>
    </xf>
    <xf numFmtId="184" fontId="10" fillId="0" borderId="94" xfId="1" applyNumberFormat="1" applyFont="1" applyBorder="1" applyAlignment="1">
      <alignment shrinkToFit="1"/>
    </xf>
    <xf numFmtId="184" fontId="10" fillId="0" borderId="14" xfId="1" applyNumberFormat="1" applyFont="1" applyBorder="1" applyAlignment="1">
      <alignment horizontal="center" shrinkToFit="1"/>
    </xf>
    <xf numFmtId="184" fontId="10" fillId="0" borderId="0" xfId="1" applyNumberFormat="1" applyFont="1" applyAlignment="1">
      <alignment horizontal="center" shrinkToFit="1"/>
    </xf>
    <xf numFmtId="184" fontId="10" fillId="0" borderId="40" xfId="1" applyNumberFormat="1" applyFont="1" applyBorder="1" applyAlignment="1">
      <alignment horizontal="center" shrinkToFit="1"/>
    </xf>
    <xf numFmtId="184" fontId="10" fillId="0" borderId="88" xfId="1" applyNumberFormat="1" applyFont="1" applyBorder="1" applyAlignment="1">
      <alignment horizontal="center" shrinkToFit="1"/>
    </xf>
    <xf numFmtId="184" fontId="10" fillId="0" borderId="79" xfId="1" applyNumberFormat="1" applyFont="1" applyBorder="1" applyAlignment="1">
      <alignment horizontal="center" shrinkToFit="1"/>
    </xf>
    <xf numFmtId="184" fontId="20" fillId="0" borderId="0" xfId="1" applyNumberFormat="1" applyFont="1" applyAlignment="1">
      <alignment shrinkToFit="1"/>
    </xf>
    <xf numFmtId="185" fontId="20" fillId="0" borderId="15" xfId="1" applyNumberFormat="1" applyFont="1" applyBorder="1" applyAlignment="1">
      <alignment shrinkToFit="1"/>
    </xf>
    <xf numFmtId="185" fontId="20" fillId="0" borderId="0" xfId="1" applyNumberFormat="1" applyFont="1" applyAlignment="1">
      <alignment shrinkToFit="1"/>
    </xf>
    <xf numFmtId="184" fontId="19" fillId="0" borderId="0" xfId="1" applyNumberFormat="1" applyFont="1" applyAlignment="1">
      <alignment shrinkToFit="1"/>
    </xf>
    <xf numFmtId="184" fontId="10" fillId="0" borderId="7" xfId="1" applyNumberFormat="1" applyFont="1" applyBorder="1" applyAlignment="1">
      <alignment shrinkToFit="1"/>
    </xf>
    <xf numFmtId="185" fontId="10" fillId="0" borderId="7" xfId="1" applyNumberFormat="1" applyFont="1" applyBorder="1" applyAlignment="1">
      <alignment shrinkToFit="1"/>
    </xf>
    <xf numFmtId="185" fontId="10" fillId="0" borderId="11" xfId="1" applyNumberFormat="1" applyFont="1" applyBorder="1" applyAlignment="1">
      <alignment shrinkToFit="1"/>
    </xf>
    <xf numFmtId="184" fontId="8" fillId="0" borderId="93" xfId="1" applyNumberFormat="1" applyFont="1" applyBorder="1" applyAlignment="1">
      <alignment horizontal="center" shrinkToFit="1"/>
    </xf>
    <xf numFmtId="184" fontId="10" fillId="0" borderId="80" xfId="1" applyNumberFormat="1" applyFont="1" applyBorder="1" applyAlignment="1">
      <alignment shrinkToFit="1"/>
    </xf>
    <xf numFmtId="185" fontId="10" fillId="0" borderId="80" xfId="1" applyNumberFormat="1" applyFont="1" applyBorder="1" applyAlignment="1">
      <alignment shrinkToFit="1"/>
    </xf>
    <xf numFmtId="184" fontId="10" fillId="0" borderId="93" xfId="1" applyNumberFormat="1" applyFont="1" applyBorder="1" applyAlignment="1">
      <alignment shrinkToFit="1"/>
    </xf>
    <xf numFmtId="178" fontId="8" fillId="0" borderId="0" xfId="1" applyNumberFormat="1" applyFont="1" applyAlignment="1">
      <alignment horizontal="right" shrinkToFit="1"/>
    </xf>
    <xf numFmtId="184" fontId="10" fillId="0" borderId="15" xfId="1" applyNumberFormat="1" applyFont="1" applyBorder="1" applyAlignment="1">
      <alignment horizontal="distributed" shrinkToFit="1"/>
    </xf>
    <xf numFmtId="184" fontId="10" fillId="0" borderId="11" xfId="1" applyNumberFormat="1" applyFont="1" applyBorder="1" applyAlignment="1">
      <alignment horizontal="distributed" shrinkToFit="1"/>
    </xf>
    <xf numFmtId="0" fontId="10" fillId="0" borderId="15" xfId="1" applyFont="1" applyBorder="1" applyAlignment="1">
      <alignment horizontal="distributed" shrinkToFit="1"/>
    </xf>
    <xf numFmtId="184" fontId="20" fillId="0" borderId="15" xfId="1" applyNumberFormat="1" applyFont="1" applyBorder="1" applyAlignment="1">
      <alignment horizontal="distributed" shrinkToFit="1"/>
    </xf>
    <xf numFmtId="0" fontId="4" fillId="0" borderId="3" xfId="1" applyFont="1" applyBorder="1" applyAlignment="1">
      <alignment horizontal="distributed" vertical="center" justifyLastLine="1"/>
    </xf>
    <xf numFmtId="0" fontId="4" fillId="0" borderId="4" xfId="1" applyFont="1" applyBorder="1" applyAlignment="1">
      <alignment horizontal="distributed" vertical="center" justifyLastLine="1"/>
    </xf>
    <xf numFmtId="0" fontId="4" fillId="0" borderId="5"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4" fillId="0" borderId="18" xfId="1" applyFont="1" applyBorder="1" applyAlignment="1">
      <alignment horizontal="center" vertical="center"/>
    </xf>
    <xf numFmtId="0" fontId="4" fillId="0" borderId="83"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3" xfId="1" applyFont="1" applyBorder="1" applyAlignment="1">
      <alignment horizontal="center" vertical="center" shrinkToFit="1"/>
    </xf>
    <xf numFmtId="179" fontId="4" fillId="0" borderId="19" xfId="1" applyNumberFormat="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Alignment="1">
      <alignment vertical="center" shrinkToFit="1"/>
    </xf>
    <xf numFmtId="0" fontId="4" fillId="0" borderId="27" xfId="1" applyFont="1" applyBorder="1" applyAlignment="1">
      <alignment vertical="center" shrinkToFit="1"/>
    </xf>
    <xf numFmtId="0" fontId="4" fillId="0" borderId="89" xfId="1" applyFont="1" applyBorder="1" applyAlignment="1">
      <alignment vertical="center" textRotation="255" shrinkToFit="1"/>
    </xf>
    <xf numFmtId="0" fontId="4" fillId="0" borderId="90" xfId="1" applyFont="1" applyBorder="1" applyAlignment="1">
      <alignment vertical="center" textRotation="255" shrinkToFit="1"/>
    </xf>
    <xf numFmtId="0" fontId="4" fillId="0" borderId="36" xfId="1" applyFont="1" applyBorder="1" applyAlignment="1">
      <alignment horizontal="center" vertical="center" shrinkToFit="1"/>
    </xf>
    <xf numFmtId="0" fontId="4" fillId="0" borderId="34" xfId="1" applyFont="1" applyBorder="1" applyAlignment="1">
      <alignment horizontal="center" vertical="center" shrinkToFit="1"/>
    </xf>
    <xf numFmtId="179" fontId="4" fillId="0" borderId="4" xfId="1" applyNumberFormat="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3" xfId="1" applyFont="1" applyBorder="1" applyAlignment="1">
      <alignment horizontal="center" vertical="center"/>
    </xf>
    <xf numFmtId="179" fontId="4" fillId="0" borderId="19" xfId="1" applyNumberFormat="1" applyFont="1" applyBorder="1" applyAlignment="1">
      <alignment horizontal="center" vertical="center"/>
    </xf>
    <xf numFmtId="0" fontId="4" fillId="0" borderId="19" xfId="1" applyFont="1" applyBorder="1" applyAlignment="1">
      <alignment horizontal="center" vertical="center"/>
    </xf>
    <xf numFmtId="0" fontId="4" fillId="0" borderId="0" xfId="1" applyFont="1" applyAlignment="1">
      <alignment vertical="center"/>
    </xf>
    <xf numFmtId="0" fontId="4" fillId="0" borderId="89" xfId="1" applyFont="1" applyBorder="1" applyAlignment="1">
      <alignment horizontal="center" vertical="center" textRotation="255"/>
    </xf>
    <xf numFmtId="0" fontId="4" fillId="0" borderId="92" xfId="1" applyFont="1" applyBorder="1" applyAlignment="1">
      <alignment horizontal="center" vertical="center" textRotation="255"/>
    </xf>
    <xf numFmtId="0" fontId="4" fillId="0" borderId="29" xfId="1" applyFont="1" applyBorder="1" applyAlignment="1">
      <alignment horizontal="center" vertical="center"/>
    </xf>
    <xf numFmtId="179" fontId="4" fillId="0" borderId="29" xfId="1" applyNumberFormat="1" applyFont="1" applyBorder="1" applyAlignment="1">
      <alignment horizontal="center" vertical="center"/>
    </xf>
    <xf numFmtId="0" fontId="4" fillId="0" borderId="4" xfId="1" applyFont="1" applyBorder="1" applyAlignment="1">
      <alignment horizontal="center" vertical="center"/>
    </xf>
    <xf numFmtId="0" fontId="4" fillId="0" borderId="54" xfId="1" applyFont="1" applyBorder="1" applyAlignment="1">
      <alignment horizontal="center" vertical="center"/>
    </xf>
    <xf numFmtId="0" fontId="4" fillId="0" borderId="35"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30" xfId="1" applyFont="1" applyBorder="1" applyAlignment="1">
      <alignment horizontal="center" vertical="center"/>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3" xfId="1" applyFont="1" applyBorder="1" applyAlignment="1">
      <alignment horizontal="center" vertical="center" wrapText="1" shrinkToFit="1"/>
    </xf>
    <xf numFmtId="0" fontId="4" fillId="0" borderId="25" xfId="1" applyFont="1" applyBorder="1" applyAlignment="1">
      <alignment horizontal="center" vertical="center" wrapText="1" shrinkToFit="1"/>
    </xf>
    <xf numFmtId="0" fontId="4" fillId="0" borderId="59" xfId="1" applyFont="1" applyBorder="1" applyAlignment="1">
      <alignment horizontal="center" vertical="center" wrapText="1" shrinkToFit="1"/>
    </xf>
    <xf numFmtId="0" fontId="4" fillId="0" borderId="36" xfId="1" applyFont="1" applyBorder="1" applyAlignment="1">
      <alignment vertical="center" shrinkToFit="1"/>
    </xf>
    <xf numFmtId="0" fontId="4" fillId="0" borderId="48" xfId="1" applyFont="1" applyBorder="1" applyAlignment="1">
      <alignment vertical="center" shrinkToFit="1"/>
    </xf>
    <xf numFmtId="0" fontId="4" fillId="0" borderId="49" xfId="1" applyFont="1" applyBorder="1" applyAlignment="1">
      <alignment horizontal="center" vertical="center" shrinkToFit="1"/>
    </xf>
    <xf numFmtId="0" fontId="4" fillId="0" borderId="55" xfId="1" applyFont="1" applyBorder="1" applyAlignment="1">
      <alignment horizontal="center" vertical="center" shrinkToFit="1"/>
    </xf>
    <xf numFmtId="0" fontId="4" fillId="0" borderId="50" xfId="1" applyFont="1" applyBorder="1" applyAlignment="1">
      <alignment horizontal="center" vertical="center" shrinkToFit="1"/>
    </xf>
    <xf numFmtId="0" fontId="4" fillId="0" borderId="56" xfId="1" applyFont="1" applyBorder="1" applyAlignment="1">
      <alignment horizontal="center" vertical="center" shrinkToFit="1"/>
    </xf>
    <xf numFmtId="0" fontId="4" fillId="0" borderId="51" xfId="1" applyFont="1" applyBorder="1" applyAlignment="1">
      <alignment horizontal="center" vertical="center" shrinkToFit="1"/>
    </xf>
    <xf numFmtId="0" fontId="4" fillId="0" borderId="57" xfId="1" applyFont="1" applyBorder="1" applyAlignment="1">
      <alignment horizontal="center" vertical="center" shrinkToFit="1"/>
    </xf>
    <xf numFmtId="0" fontId="4" fillId="0" borderId="52" xfId="1" applyFont="1" applyBorder="1" applyAlignment="1">
      <alignment horizontal="center" vertical="center" shrinkToFit="1"/>
    </xf>
    <xf numFmtId="0" fontId="4" fillId="0" borderId="58" xfId="1" applyFont="1" applyBorder="1" applyAlignment="1">
      <alignment horizontal="center" vertical="center" shrinkToFit="1"/>
    </xf>
    <xf numFmtId="184" fontId="10" fillId="0" borderId="3" xfId="1" applyNumberFormat="1" applyFont="1" applyBorder="1" applyAlignment="1">
      <alignment horizontal="center" vertical="center" shrinkToFit="1"/>
    </xf>
    <xf numFmtId="184" fontId="10" fillId="0" borderId="19" xfId="1" applyNumberFormat="1" applyFont="1" applyBorder="1" applyAlignment="1">
      <alignment vertical="center" shrinkToFit="1"/>
    </xf>
    <xf numFmtId="184" fontId="10" fillId="0" borderId="95" xfId="1" applyNumberFormat="1" applyFont="1" applyBorder="1" applyAlignment="1">
      <alignment vertical="center" shrinkToFit="1"/>
    </xf>
    <xf numFmtId="184" fontId="10" fillId="0" borderId="36" xfId="1" applyNumberFormat="1" applyFont="1" applyBorder="1" applyAlignment="1">
      <alignment horizontal="center" vertical="center" shrinkToFit="1"/>
    </xf>
    <xf numFmtId="184" fontId="10" fillId="0" borderId="34" xfId="1" applyNumberFormat="1" applyFont="1" applyBorder="1" applyAlignment="1">
      <alignment horizontal="center" vertical="center" shrinkToFit="1"/>
    </xf>
    <xf numFmtId="0" fontId="4" fillId="0" borderId="96" xfId="1" applyFont="1" applyBorder="1" applyAlignment="1">
      <alignment horizontal="center" vertical="center" shrinkToFit="1"/>
    </xf>
  </cellXfs>
  <cellStyles count="6">
    <cellStyle name="桁区切り" xfId="4" builtinId="6"/>
    <cellStyle name="桁区切り 2" xfId="2" xr:uid="{00000000-0005-0000-0000-000000000000}"/>
    <cellStyle name="標準" xfId="0" builtinId="0"/>
    <cellStyle name="標準 2" xfId="1" xr:uid="{00000000-0005-0000-0000-000002000000}"/>
    <cellStyle name="標準 2 3" xfId="5" xr:uid="{0ABFC021-11EA-49FF-9397-0609F16EE0C8}"/>
    <cellStyle name="標準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view="pageBreakPreview" topLeftCell="A15" zoomScaleNormal="103" zoomScaleSheetLayoutView="100" workbookViewId="0">
      <selection activeCell="H30" sqref="H30"/>
    </sheetView>
  </sheetViews>
  <sheetFormatPr defaultRowHeight="12" x14ac:dyDescent="0.15"/>
  <cols>
    <col min="1" max="1" width="7.5" style="1" customWidth="1"/>
    <col min="2" max="2" width="6.8984375" style="1" customWidth="1"/>
    <col min="3" max="3" width="6.59765625" style="1" customWidth="1"/>
    <col min="4" max="4" width="9.59765625" style="1" customWidth="1"/>
    <col min="5" max="5" width="9.3984375" style="1" customWidth="1"/>
    <col min="6" max="6" width="9.59765625" style="1" customWidth="1"/>
    <col min="7" max="7" width="14" style="1" customWidth="1"/>
    <col min="8" max="8" width="9.59765625" style="1" customWidth="1"/>
    <col min="9" max="256" width="9" style="1"/>
    <col min="257" max="257" width="6.5" style="1" customWidth="1"/>
    <col min="258" max="258" width="2.59765625" style="1" customWidth="1"/>
    <col min="259" max="259" width="11.19921875" style="1" customWidth="1"/>
    <col min="260" max="260" width="9.59765625" style="1" customWidth="1"/>
    <col min="261" max="261" width="11.19921875" style="1" customWidth="1"/>
    <col min="262" max="262" width="9.59765625" style="1" customWidth="1"/>
    <col min="263" max="263" width="15.59765625" style="1" customWidth="1"/>
    <col min="264" max="264" width="9.59765625" style="1" customWidth="1"/>
    <col min="265" max="512" width="9" style="1"/>
    <col min="513" max="513" width="6.5" style="1" customWidth="1"/>
    <col min="514" max="514" width="2.59765625" style="1" customWidth="1"/>
    <col min="515" max="515" width="11.19921875" style="1" customWidth="1"/>
    <col min="516" max="516" width="9.59765625" style="1" customWidth="1"/>
    <col min="517" max="517" width="11.19921875" style="1" customWidth="1"/>
    <col min="518" max="518" width="9.59765625" style="1" customWidth="1"/>
    <col min="519" max="519" width="15.59765625" style="1" customWidth="1"/>
    <col min="520" max="520" width="9.59765625" style="1" customWidth="1"/>
    <col min="521" max="768" width="9" style="1"/>
    <col min="769" max="769" width="6.5" style="1" customWidth="1"/>
    <col min="770" max="770" width="2.59765625" style="1" customWidth="1"/>
    <col min="771" max="771" width="11.19921875" style="1" customWidth="1"/>
    <col min="772" max="772" width="9.59765625" style="1" customWidth="1"/>
    <col min="773" max="773" width="11.19921875" style="1" customWidth="1"/>
    <col min="774" max="774" width="9.59765625" style="1" customWidth="1"/>
    <col min="775" max="775" width="15.59765625" style="1" customWidth="1"/>
    <col min="776" max="776" width="9.59765625" style="1" customWidth="1"/>
    <col min="777" max="1024" width="9" style="1"/>
    <col min="1025" max="1025" width="6.5" style="1" customWidth="1"/>
    <col min="1026" max="1026" width="2.59765625" style="1" customWidth="1"/>
    <col min="1027" max="1027" width="11.19921875" style="1" customWidth="1"/>
    <col min="1028" max="1028" width="9.59765625" style="1" customWidth="1"/>
    <col min="1029" max="1029" width="11.19921875" style="1" customWidth="1"/>
    <col min="1030" max="1030" width="9.59765625" style="1" customWidth="1"/>
    <col min="1031" max="1031" width="15.59765625" style="1" customWidth="1"/>
    <col min="1032" max="1032" width="9.59765625" style="1" customWidth="1"/>
    <col min="1033" max="1280" width="9" style="1"/>
    <col min="1281" max="1281" width="6.5" style="1" customWidth="1"/>
    <col min="1282" max="1282" width="2.59765625" style="1" customWidth="1"/>
    <col min="1283" max="1283" width="11.19921875" style="1" customWidth="1"/>
    <col min="1284" max="1284" width="9.59765625" style="1" customWidth="1"/>
    <col min="1285" max="1285" width="11.19921875" style="1" customWidth="1"/>
    <col min="1286" max="1286" width="9.59765625" style="1" customWidth="1"/>
    <col min="1287" max="1287" width="15.59765625" style="1" customWidth="1"/>
    <col min="1288" max="1288" width="9.59765625" style="1" customWidth="1"/>
    <col min="1289" max="1536" width="9" style="1"/>
    <col min="1537" max="1537" width="6.5" style="1" customWidth="1"/>
    <col min="1538" max="1538" width="2.59765625" style="1" customWidth="1"/>
    <col min="1539" max="1539" width="11.19921875" style="1" customWidth="1"/>
    <col min="1540" max="1540" width="9.59765625" style="1" customWidth="1"/>
    <col min="1541" max="1541" width="11.19921875" style="1" customWidth="1"/>
    <col min="1542" max="1542" width="9.59765625" style="1" customWidth="1"/>
    <col min="1543" max="1543" width="15.59765625" style="1" customWidth="1"/>
    <col min="1544" max="1544" width="9.59765625" style="1" customWidth="1"/>
    <col min="1545" max="1792" width="9" style="1"/>
    <col min="1793" max="1793" width="6.5" style="1" customWidth="1"/>
    <col min="1794" max="1794" width="2.59765625" style="1" customWidth="1"/>
    <col min="1795" max="1795" width="11.19921875" style="1" customWidth="1"/>
    <col min="1796" max="1796" width="9.59765625" style="1" customWidth="1"/>
    <col min="1797" max="1797" width="11.19921875" style="1" customWidth="1"/>
    <col min="1798" max="1798" width="9.59765625" style="1" customWidth="1"/>
    <col min="1799" max="1799" width="15.59765625" style="1" customWidth="1"/>
    <col min="1800" max="1800" width="9.59765625" style="1" customWidth="1"/>
    <col min="1801" max="2048" width="9" style="1"/>
    <col min="2049" max="2049" width="6.5" style="1" customWidth="1"/>
    <col min="2050" max="2050" width="2.59765625" style="1" customWidth="1"/>
    <col min="2051" max="2051" width="11.19921875" style="1" customWidth="1"/>
    <col min="2052" max="2052" width="9.59765625" style="1" customWidth="1"/>
    <col min="2053" max="2053" width="11.19921875" style="1" customWidth="1"/>
    <col min="2054" max="2054" width="9.59765625" style="1" customWidth="1"/>
    <col min="2055" max="2055" width="15.59765625" style="1" customWidth="1"/>
    <col min="2056" max="2056" width="9.59765625" style="1" customWidth="1"/>
    <col min="2057" max="2304" width="9" style="1"/>
    <col min="2305" max="2305" width="6.5" style="1" customWidth="1"/>
    <col min="2306" max="2306" width="2.59765625" style="1" customWidth="1"/>
    <col min="2307" max="2307" width="11.19921875" style="1" customWidth="1"/>
    <col min="2308" max="2308" width="9.59765625" style="1" customWidth="1"/>
    <col min="2309" max="2309" width="11.19921875" style="1" customWidth="1"/>
    <col min="2310" max="2310" width="9.59765625" style="1" customWidth="1"/>
    <col min="2311" max="2311" width="15.59765625" style="1" customWidth="1"/>
    <col min="2312" max="2312" width="9.59765625" style="1" customWidth="1"/>
    <col min="2313" max="2560" width="9" style="1"/>
    <col min="2561" max="2561" width="6.5" style="1" customWidth="1"/>
    <col min="2562" max="2562" width="2.59765625" style="1" customWidth="1"/>
    <col min="2563" max="2563" width="11.19921875" style="1" customWidth="1"/>
    <col min="2564" max="2564" width="9.59765625" style="1" customWidth="1"/>
    <col min="2565" max="2565" width="11.19921875" style="1" customWidth="1"/>
    <col min="2566" max="2566" width="9.59765625" style="1" customWidth="1"/>
    <col min="2567" max="2567" width="15.59765625" style="1" customWidth="1"/>
    <col min="2568" max="2568" width="9.59765625" style="1" customWidth="1"/>
    <col min="2569" max="2816" width="9" style="1"/>
    <col min="2817" max="2817" width="6.5" style="1" customWidth="1"/>
    <col min="2818" max="2818" width="2.59765625" style="1" customWidth="1"/>
    <col min="2819" max="2819" width="11.19921875" style="1" customWidth="1"/>
    <col min="2820" max="2820" width="9.59765625" style="1" customWidth="1"/>
    <col min="2821" max="2821" width="11.19921875" style="1" customWidth="1"/>
    <col min="2822" max="2822" width="9.59765625" style="1" customWidth="1"/>
    <col min="2823" max="2823" width="15.59765625" style="1" customWidth="1"/>
    <col min="2824" max="2824" width="9.59765625" style="1" customWidth="1"/>
    <col min="2825" max="3072" width="9" style="1"/>
    <col min="3073" max="3073" width="6.5" style="1" customWidth="1"/>
    <col min="3074" max="3074" width="2.59765625" style="1" customWidth="1"/>
    <col min="3075" max="3075" width="11.19921875" style="1" customWidth="1"/>
    <col min="3076" max="3076" width="9.59765625" style="1" customWidth="1"/>
    <col min="3077" max="3077" width="11.19921875" style="1" customWidth="1"/>
    <col min="3078" max="3078" width="9.59765625" style="1" customWidth="1"/>
    <col min="3079" max="3079" width="15.59765625" style="1" customWidth="1"/>
    <col min="3080" max="3080" width="9.59765625" style="1" customWidth="1"/>
    <col min="3081" max="3328" width="9" style="1"/>
    <col min="3329" max="3329" width="6.5" style="1" customWidth="1"/>
    <col min="3330" max="3330" width="2.59765625" style="1" customWidth="1"/>
    <col min="3331" max="3331" width="11.19921875" style="1" customWidth="1"/>
    <col min="3332" max="3332" width="9.59765625" style="1" customWidth="1"/>
    <col min="3333" max="3333" width="11.19921875" style="1" customWidth="1"/>
    <col min="3334" max="3334" width="9.59765625" style="1" customWidth="1"/>
    <col min="3335" max="3335" width="15.59765625" style="1" customWidth="1"/>
    <col min="3336" max="3336" width="9.59765625" style="1" customWidth="1"/>
    <col min="3337" max="3584" width="9" style="1"/>
    <col min="3585" max="3585" width="6.5" style="1" customWidth="1"/>
    <col min="3586" max="3586" width="2.59765625" style="1" customWidth="1"/>
    <col min="3587" max="3587" width="11.19921875" style="1" customWidth="1"/>
    <col min="3588" max="3588" width="9.59765625" style="1" customWidth="1"/>
    <col min="3589" max="3589" width="11.19921875" style="1" customWidth="1"/>
    <col min="3590" max="3590" width="9.59765625" style="1" customWidth="1"/>
    <col min="3591" max="3591" width="15.59765625" style="1" customWidth="1"/>
    <col min="3592" max="3592" width="9.59765625" style="1" customWidth="1"/>
    <col min="3593" max="3840" width="9" style="1"/>
    <col min="3841" max="3841" width="6.5" style="1" customWidth="1"/>
    <col min="3842" max="3842" width="2.59765625" style="1" customWidth="1"/>
    <col min="3843" max="3843" width="11.19921875" style="1" customWidth="1"/>
    <col min="3844" max="3844" width="9.59765625" style="1" customWidth="1"/>
    <col min="3845" max="3845" width="11.19921875" style="1" customWidth="1"/>
    <col min="3846" max="3846" width="9.59765625" style="1" customWidth="1"/>
    <col min="3847" max="3847" width="15.59765625" style="1" customWidth="1"/>
    <col min="3848" max="3848" width="9.59765625" style="1" customWidth="1"/>
    <col min="3849" max="4096" width="9" style="1"/>
    <col min="4097" max="4097" width="6.5" style="1" customWidth="1"/>
    <col min="4098" max="4098" width="2.59765625" style="1" customWidth="1"/>
    <col min="4099" max="4099" width="11.19921875" style="1" customWidth="1"/>
    <col min="4100" max="4100" width="9.59765625" style="1" customWidth="1"/>
    <col min="4101" max="4101" width="11.19921875" style="1" customWidth="1"/>
    <col min="4102" max="4102" width="9.59765625" style="1" customWidth="1"/>
    <col min="4103" max="4103" width="15.59765625" style="1" customWidth="1"/>
    <col min="4104" max="4104" width="9.59765625" style="1" customWidth="1"/>
    <col min="4105" max="4352" width="9" style="1"/>
    <col min="4353" max="4353" width="6.5" style="1" customWidth="1"/>
    <col min="4354" max="4354" width="2.59765625" style="1" customWidth="1"/>
    <col min="4355" max="4355" width="11.19921875" style="1" customWidth="1"/>
    <col min="4356" max="4356" width="9.59765625" style="1" customWidth="1"/>
    <col min="4357" max="4357" width="11.19921875" style="1" customWidth="1"/>
    <col min="4358" max="4358" width="9.59765625" style="1" customWidth="1"/>
    <col min="4359" max="4359" width="15.59765625" style="1" customWidth="1"/>
    <col min="4360" max="4360" width="9.59765625" style="1" customWidth="1"/>
    <col min="4361" max="4608" width="9" style="1"/>
    <col min="4609" max="4609" width="6.5" style="1" customWidth="1"/>
    <col min="4610" max="4610" width="2.59765625" style="1" customWidth="1"/>
    <col min="4611" max="4611" width="11.19921875" style="1" customWidth="1"/>
    <col min="4612" max="4612" width="9.59765625" style="1" customWidth="1"/>
    <col min="4613" max="4613" width="11.19921875" style="1" customWidth="1"/>
    <col min="4614" max="4614" width="9.59765625" style="1" customWidth="1"/>
    <col min="4615" max="4615" width="15.59765625" style="1" customWidth="1"/>
    <col min="4616" max="4616" width="9.59765625" style="1" customWidth="1"/>
    <col min="4617" max="4864" width="9" style="1"/>
    <col min="4865" max="4865" width="6.5" style="1" customWidth="1"/>
    <col min="4866" max="4866" width="2.59765625" style="1" customWidth="1"/>
    <col min="4867" max="4867" width="11.19921875" style="1" customWidth="1"/>
    <col min="4868" max="4868" width="9.59765625" style="1" customWidth="1"/>
    <col min="4869" max="4869" width="11.19921875" style="1" customWidth="1"/>
    <col min="4870" max="4870" width="9.59765625" style="1" customWidth="1"/>
    <col min="4871" max="4871" width="15.59765625" style="1" customWidth="1"/>
    <col min="4872" max="4872" width="9.59765625" style="1" customWidth="1"/>
    <col min="4873" max="5120" width="9" style="1"/>
    <col min="5121" max="5121" width="6.5" style="1" customWidth="1"/>
    <col min="5122" max="5122" width="2.59765625" style="1" customWidth="1"/>
    <col min="5123" max="5123" width="11.19921875" style="1" customWidth="1"/>
    <col min="5124" max="5124" width="9.59765625" style="1" customWidth="1"/>
    <col min="5125" max="5125" width="11.19921875" style="1" customWidth="1"/>
    <col min="5126" max="5126" width="9.59765625" style="1" customWidth="1"/>
    <col min="5127" max="5127" width="15.59765625" style="1" customWidth="1"/>
    <col min="5128" max="5128" width="9.59765625" style="1" customWidth="1"/>
    <col min="5129" max="5376" width="9" style="1"/>
    <col min="5377" max="5377" width="6.5" style="1" customWidth="1"/>
    <col min="5378" max="5378" width="2.59765625" style="1" customWidth="1"/>
    <col min="5379" max="5379" width="11.19921875" style="1" customWidth="1"/>
    <col min="5380" max="5380" width="9.59765625" style="1" customWidth="1"/>
    <col min="5381" max="5381" width="11.19921875" style="1" customWidth="1"/>
    <col min="5382" max="5382" width="9.59765625" style="1" customWidth="1"/>
    <col min="5383" max="5383" width="15.59765625" style="1" customWidth="1"/>
    <col min="5384" max="5384" width="9.59765625" style="1" customWidth="1"/>
    <col min="5385" max="5632" width="9" style="1"/>
    <col min="5633" max="5633" width="6.5" style="1" customWidth="1"/>
    <col min="5634" max="5634" width="2.59765625" style="1" customWidth="1"/>
    <col min="5635" max="5635" width="11.19921875" style="1" customWidth="1"/>
    <col min="5636" max="5636" width="9.59765625" style="1" customWidth="1"/>
    <col min="5637" max="5637" width="11.19921875" style="1" customWidth="1"/>
    <col min="5638" max="5638" width="9.59765625" style="1" customWidth="1"/>
    <col min="5639" max="5639" width="15.59765625" style="1" customWidth="1"/>
    <col min="5640" max="5640" width="9.59765625" style="1" customWidth="1"/>
    <col min="5641" max="5888" width="9" style="1"/>
    <col min="5889" max="5889" width="6.5" style="1" customWidth="1"/>
    <col min="5890" max="5890" width="2.59765625" style="1" customWidth="1"/>
    <col min="5891" max="5891" width="11.19921875" style="1" customWidth="1"/>
    <col min="5892" max="5892" width="9.59765625" style="1" customWidth="1"/>
    <col min="5893" max="5893" width="11.19921875" style="1" customWidth="1"/>
    <col min="5894" max="5894" width="9.59765625" style="1" customWidth="1"/>
    <col min="5895" max="5895" width="15.59765625" style="1" customWidth="1"/>
    <col min="5896" max="5896" width="9.59765625" style="1" customWidth="1"/>
    <col min="5897" max="6144" width="9" style="1"/>
    <col min="6145" max="6145" width="6.5" style="1" customWidth="1"/>
    <col min="6146" max="6146" width="2.59765625" style="1" customWidth="1"/>
    <col min="6147" max="6147" width="11.19921875" style="1" customWidth="1"/>
    <col min="6148" max="6148" width="9.59765625" style="1" customWidth="1"/>
    <col min="6149" max="6149" width="11.19921875" style="1" customWidth="1"/>
    <col min="6150" max="6150" width="9.59765625" style="1" customWidth="1"/>
    <col min="6151" max="6151" width="15.59765625" style="1" customWidth="1"/>
    <col min="6152" max="6152" width="9.59765625" style="1" customWidth="1"/>
    <col min="6153" max="6400" width="9" style="1"/>
    <col min="6401" max="6401" width="6.5" style="1" customWidth="1"/>
    <col min="6402" max="6402" width="2.59765625" style="1" customWidth="1"/>
    <col min="6403" max="6403" width="11.19921875" style="1" customWidth="1"/>
    <col min="6404" max="6404" width="9.59765625" style="1" customWidth="1"/>
    <col min="6405" max="6405" width="11.19921875" style="1" customWidth="1"/>
    <col min="6406" max="6406" width="9.59765625" style="1" customWidth="1"/>
    <col min="6407" max="6407" width="15.59765625" style="1" customWidth="1"/>
    <col min="6408" max="6408" width="9.59765625" style="1" customWidth="1"/>
    <col min="6409" max="6656" width="9" style="1"/>
    <col min="6657" max="6657" width="6.5" style="1" customWidth="1"/>
    <col min="6658" max="6658" width="2.59765625" style="1" customWidth="1"/>
    <col min="6659" max="6659" width="11.19921875" style="1" customWidth="1"/>
    <col min="6660" max="6660" width="9.59765625" style="1" customWidth="1"/>
    <col min="6661" max="6661" width="11.19921875" style="1" customWidth="1"/>
    <col min="6662" max="6662" width="9.59765625" style="1" customWidth="1"/>
    <col min="6663" max="6663" width="15.59765625" style="1" customWidth="1"/>
    <col min="6664" max="6664" width="9.59765625" style="1" customWidth="1"/>
    <col min="6665" max="6912" width="9" style="1"/>
    <col min="6913" max="6913" width="6.5" style="1" customWidth="1"/>
    <col min="6914" max="6914" width="2.59765625" style="1" customWidth="1"/>
    <col min="6915" max="6915" width="11.19921875" style="1" customWidth="1"/>
    <col min="6916" max="6916" width="9.59765625" style="1" customWidth="1"/>
    <col min="6917" max="6917" width="11.19921875" style="1" customWidth="1"/>
    <col min="6918" max="6918" width="9.59765625" style="1" customWidth="1"/>
    <col min="6919" max="6919" width="15.59765625" style="1" customWidth="1"/>
    <col min="6920" max="6920" width="9.59765625" style="1" customWidth="1"/>
    <col min="6921" max="7168" width="9" style="1"/>
    <col min="7169" max="7169" width="6.5" style="1" customWidth="1"/>
    <col min="7170" max="7170" width="2.59765625" style="1" customWidth="1"/>
    <col min="7171" max="7171" width="11.19921875" style="1" customWidth="1"/>
    <col min="7172" max="7172" width="9.59765625" style="1" customWidth="1"/>
    <col min="7173" max="7173" width="11.19921875" style="1" customWidth="1"/>
    <col min="7174" max="7174" width="9.59765625" style="1" customWidth="1"/>
    <col min="7175" max="7175" width="15.59765625" style="1" customWidth="1"/>
    <col min="7176" max="7176" width="9.59765625" style="1" customWidth="1"/>
    <col min="7177" max="7424" width="9" style="1"/>
    <col min="7425" max="7425" width="6.5" style="1" customWidth="1"/>
    <col min="7426" max="7426" width="2.59765625" style="1" customWidth="1"/>
    <col min="7427" max="7427" width="11.19921875" style="1" customWidth="1"/>
    <col min="7428" max="7428" width="9.59765625" style="1" customWidth="1"/>
    <col min="7429" max="7429" width="11.19921875" style="1" customWidth="1"/>
    <col min="7430" max="7430" width="9.59765625" style="1" customWidth="1"/>
    <col min="7431" max="7431" width="15.59765625" style="1" customWidth="1"/>
    <col min="7432" max="7432" width="9.59765625" style="1" customWidth="1"/>
    <col min="7433" max="7680" width="9" style="1"/>
    <col min="7681" max="7681" width="6.5" style="1" customWidth="1"/>
    <col min="7682" max="7682" width="2.59765625" style="1" customWidth="1"/>
    <col min="7683" max="7683" width="11.19921875" style="1" customWidth="1"/>
    <col min="7684" max="7684" width="9.59765625" style="1" customWidth="1"/>
    <col min="7685" max="7685" width="11.19921875" style="1" customWidth="1"/>
    <col min="7686" max="7686" width="9.59765625" style="1" customWidth="1"/>
    <col min="7687" max="7687" width="15.59765625" style="1" customWidth="1"/>
    <col min="7688" max="7688" width="9.59765625" style="1" customWidth="1"/>
    <col min="7689" max="7936" width="9" style="1"/>
    <col min="7937" max="7937" width="6.5" style="1" customWidth="1"/>
    <col min="7938" max="7938" width="2.59765625" style="1" customWidth="1"/>
    <col min="7939" max="7939" width="11.19921875" style="1" customWidth="1"/>
    <col min="7940" max="7940" width="9.59765625" style="1" customWidth="1"/>
    <col min="7941" max="7941" width="11.19921875" style="1" customWidth="1"/>
    <col min="7942" max="7942" width="9.59765625" style="1" customWidth="1"/>
    <col min="7943" max="7943" width="15.59765625" style="1" customWidth="1"/>
    <col min="7944" max="7944" width="9.59765625" style="1" customWidth="1"/>
    <col min="7945" max="8192" width="9" style="1"/>
    <col min="8193" max="8193" width="6.5" style="1" customWidth="1"/>
    <col min="8194" max="8194" width="2.59765625" style="1" customWidth="1"/>
    <col min="8195" max="8195" width="11.19921875" style="1" customWidth="1"/>
    <col min="8196" max="8196" width="9.59765625" style="1" customWidth="1"/>
    <col min="8197" max="8197" width="11.19921875" style="1" customWidth="1"/>
    <col min="8198" max="8198" width="9.59765625" style="1" customWidth="1"/>
    <col min="8199" max="8199" width="15.59765625" style="1" customWidth="1"/>
    <col min="8200" max="8200" width="9.59765625" style="1" customWidth="1"/>
    <col min="8201" max="8448" width="9" style="1"/>
    <col min="8449" max="8449" width="6.5" style="1" customWidth="1"/>
    <col min="8450" max="8450" width="2.59765625" style="1" customWidth="1"/>
    <col min="8451" max="8451" width="11.19921875" style="1" customWidth="1"/>
    <col min="8452" max="8452" width="9.59765625" style="1" customWidth="1"/>
    <col min="8453" max="8453" width="11.19921875" style="1" customWidth="1"/>
    <col min="8454" max="8454" width="9.59765625" style="1" customWidth="1"/>
    <col min="8455" max="8455" width="15.59765625" style="1" customWidth="1"/>
    <col min="8456" max="8456" width="9.59765625" style="1" customWidth="1"/>
    <col min="8457" max="8704" width="9" style="1"/>
    <col min="8705" max="8705" width="6.5" style="1" customWidth="1"/>
    <col min="8706" max="8706" width="2.59765625" style="1" customWidth="1"/>
    <col min="8707" max="8707" width="11.19921875" style="1" customWidth="1"/>
    <col min="8708" max="8708" width="9.59765625" style="1" customWidth="1"/>
    <col min="8709" max="8709" width="11.19921875" style="1" customWidth="1"/>
    <col min="8710" max="8710" width="9.59765625" style="1" customWidth="1"/>
    <col min="8711" max="8711" width="15.59765625" style="1" customWidth="1"/>
    <col min="8712" max="8712" width="9.59765625" style="1" customWidth="1"/>
    <col min="8713" max="8960" width="9" style="1"/>
    <col min="8961" max="8961" width="6.5" style="1" customWidth="1"/>
    <col min="8962" max="8962" width="2.59765625" style="1" customWidth="1"/>
    <col min="8963" max="8963" width="11.19921875" style="1" customWidth="1"/>
    <col min="8964" max="8964" width="9.59765625" style="1" customWidth="1"/>
    <col min="8965" max="8965" width="11.19921875" style="1" customWidth="1"/>
    <col min="8966" max="8966" width="9.59765625" style="1" customWidth="1"/>
    <col min="8967" max="8967" width="15.59765625" style="1" customWidth="1"/>
    <col min="8968" max="8968" width="9.59765625" style="1" customWidth="1"/>
    <col min="8969" max="9216" width="9" style="1"/>
    <col min="9217" max="9217" width="6.5" style="1" customWidth="1"/>
    <col min="9218" max="9218" width="2.59765625" style="1" customWidth="1"/>
    <col min="9219" max="9219" width="11.19921875" style="1" customWidth="1"/>
    <col min="9220" max="9220" width="9.59765625" style="1" customWidth="1"/>
    <col min="9221" max="9221" width="11.19921875" style="1" customWidth="1"/>
    <col min="9222" max="9222" width="9.59765625" style="1" customWidth="1"/>
    <col min="9223" max="9223" width="15.59765625" style="1" customWidth="1"/>
    <col min="9224" max="9224" width="9.59765625" style="1" customWidth="1"/>
    <col min="9225" max="9472" width="9" style="1"/>
    <col min="9473" max="9473" width="6.5" style="1" customWidth="1"/>
    <col min="9474" max="9474" width="2.59765625" style="1" customWidth="1"/>
    <col min="9475" max="9475" width="11.19921875" style="1" customWidth="1"/>
    <col min="9476" max="9476" width="9.59765625" style="1" customWidth="1"/>
    <col min="9477" max="9477" width="11.19921875" style="1" customWidth="1"/>
    <col min="9478" max="9478" width="9.59765625" style="1" customWidth="1"/>
    <col min="9479" max="9479" width="15.59765625" style="1" customWidth="1"/>
    <col min="9480" max="9480" width="9.59765625" style="1" customWidth="1"/>
    <col min="9481" max="9728" width="9" style="1"/>
    <col min="9729" max="9729" width="6.5" style="1" customWidth="1"/>
    <col min="9730" max="9730" width="2.59765625" style="1" customWidth="1"/>
    <col min="9731" max="9731" width="11.19921875" style="1" customWidth="1"/>
    <col min="9732" max="9732" width="9.59765625" style="1" customWidth="1"/>
    <col min="9733" max="9733" width="11.19921875" style="1" customWidth="1"/>
    <col min="9734" max="9734" width="9.59765625" style="1" customWidth="1"/>
    <col min="9735" max="9735" width="15.59765625" style="1" customWidth="1"/>
    <col min="9736" max="9736" width="9.59765625" style="1" customWidth="1"/>
    <col min="9737" max="9984" width="9" style="1"/>
    <col min="9985" max="9985" width="6.5" style="1" customWidth="1"/>
    <col min="9986" max="9986" width="2.59765625" style="1" customWidth="1"/>
    <col min="9987" max="9987" width="11.19921875" style="1" customWidth="1"/>
    <col min="9988" max="9988" width="9.59765625" style="1" customWidth="1"/>
    <col min="9989" max="9989" width="11.19921875" style="1" customWidth="1"/>
    <col min="9990" max="9990" width="9.59765625" style="1" customWidth="1"/>
    <col min="9991" max="9991" width="15.59765625" style="1" customWidth="1"/>
    <col min="9992" max="9992" width="9.59765625" style="1" customWidth="1"/>
    <col min="9993" max="10240" width="9" style="1"/>
    <col min="10241" max="10241" width="6.5" style="1" customWidth="1"/>
    <col min="10242" max="10242" width="2.59765625" style="1" customWidth="1"/>
    <col min="10243" max="10243" width="11.19921875" style="1" customWidth="1"/>
    <col min="10244" max="10244" width="9.59765625" style="1" customWidth="1"/>
    <col min="10245" max="10245" width="11.19921875" style="1" customWidth="1"/>
    <col min="10246" max="10246" width="9.59765625" style="1" customWidth="1"/>
    <col min="10247" max="10247" width="15.59765625" style="1" customWidth="1"/>
    <col min="10248" max="10248" width="9.59765625" style="1" customWidth="1"/>
    <col min="10249" max="10496" width="9" style="1"/>
    <col min="10497" max="10497" width="6.5" style="1" customWidth="1"/>
    <col min="10498" max="10498" width="2.59765625" style="1" customWidth="1"/>
    <col min="10499" max="10499" width="11.19921875" style="1" customWidth="1"/>
    <col min="10500" max="10500" width="9.59765625" style="1" customWidth="1"/>
    <col min="10501" max="10501" width="11.19921875" style="1" customWidth="1"/>
    <col min="10502" max="10502" width="9.59765625" style="1" customWidth="1"/>
    <col min="10503" max="10503" width="15.59765625" style="1" customWidth="1"/>
    <col min="10504" max="10504" width="9.59765625" style="1" customWidth="1"/>
    <col min="10505" max="10752" width="9" style="1"/>
    <col min="10753" max="10753" width="6.5" style="1" customWidth="1"/>
    <col min="10754" max="10754" width="2.59765625" style="1" customWidth="1"/>
    <col min="10755" max="10755" width="11.19921875" style="1" customWidth="1"/>
    <col min="10756" max="10756" width="9.59765625" style="1" customWidth="1"/>
    <col min="10757" max="10757" width="11.19921875" style="1" customWidth="1"/>
    <col min="10758" max="10758" width="9.59765625" style="1" customWidth="1"/>
    <col min="10759" max="10759" width="15.59765625" style="1" customWidth="1"/>
    <col min="10760" max="10760" width="9.59765625" style="1" customWidth="1"/>
    <col min="10761" max="11008" width="9" style="1"/>
    <col min="11009" max="11009" width="6.5" style="1" customWidth="1"/>
    <col min="11010" max="11010" width="2.59765625" style="1" customWidth="1"/>
    <col min="11011" max="11011" width="11.19921875" style="1" customWidth="1"/>
    <col min="11012" max="11012" width="9.59765625" style="1" customWidth="1"/>
    <col min="11013" max="11013" width="11.19921875" style="1" customWidth="1"/>
    <col min="11014" max="11014" width="9.59765625" style="1" customWidth="1"/>
    <col min="11015" max="11015" width="15.59765625" style="1" customWidth="1"/>
    <col min="11016" max="11016" width="9.59765625" style="1" customWidth="1"/>
    <col min="11017" max="11264" width="9" style="1"/>
    <col min="11265" max="11265" width="6.5" style="1" customWidth="1"/>
    <col min="11266" max="11266" width="2.59765625" style="1" customWidth="1"/>
    <col min="11267" max="11267" width="11.19921875" style="1" customWidth="1"/>
    <col min="11268" max="11268" width="9.59765625" style="1" customWidth="1"/>
    <col min="11269" max="11269" width="11.19921875" style="1" customWidth="1"/>
    <col min="11270" max="11270" width="9.59765625" style="1" customWidth="1"/>
    <col min="11271" max="11271" width="15.59765625" style="1" customWidth="1"/>
    <col min="11272" max="11272" width="9.59765625" style="1" customWidth="1"/>
    <col min="11273" max="11520" width="9" style="1"/>
    <col min="11521" max="11521" width="6.5" style="1" customWidth="1"/>
    <col min="11522" max="11522" width="2.59765625" style="1" customWidth="1"/>
    <col min="11523" max="11523" width="11.19921875" style="1" customWidth="1"/>
    <col min="11524" max="11524" width="9.59765625" style="1" customWidth="1"/>
    <col min="11525" max="11525" width="11.19921875" style="1" customWidth="1"/>
    <col min="11526" max="11526" width="9.59765625" style="1" customWidth="1"/>
    <col min="11527" max="11527" width="15.59765625" style="1" customWidth="1"/>
    <col min="11528" max="11528" width="9.59765625" style="1" customWidth="1"/>
    <col min="11529" max="11776" width="9" style="1"/>
    <col min="11777" max="11777" width="6.5" style="1" customWidth="1"/>
    <col min="11778" max="11778" width="2.59765625" style="1" customWidth="1"/>
    <col min="11779" max="11779" width="11.19921875" style="1" customWidth="1"/>
    <col min="11780" max="11780" width="9.59765625" style="1" customWidth="1"/>
    <col min="11781" max="11781" width="11.19921875" style="1" customWidth="1"/>
    <col min="11782" max="11782" width="9.59765625" style="1" customWidth="1"/>
    <col min="11783" max="11783" width="15.59765625" style="1" customWidth="1"/>
    <col min="11784" max="11784" width="9.59765625" style="1" customWidth="1"/>
    <col min="11785" max="12032" width="9" style="1"/>
    <col min="12033" max="12033" width="6.5" style="1" customWidth="1"/>
    <col min="12034" max="12034" width="2.59765625" style="1" customWidth="1"/>
    <col min="12035" max="12035" width="11.19921875" style="1" customWidth="1"/>
    <col min="12036" max="12036" width="9.59765625" style="1" customWidth="1"/>
    <col min="12037" max="12037" width="11.19921875" style="1" customWidth="1"/>
    <col min="12038" max="12038" width="9.59765625" style="1" customWidth="1"/>
    <col min="12039" max="12039" width="15.59765625" style="1" customWidth="1"/>
    <col min="12040" max="12040" width="9.59765625" style="1" customWidth="1"/>
    <col min="12041" max="12288" width="9" style="1"/>
    <col min="12289" max="12289" width="6.5" style="1" customWidth="1"/>
    <col min="12290" max="12290" width="2.59765625" style="1" customWidth="1"/>
    <col min="12291" max="12291" width="11.19921875" style="1" customWidth="1"/>
    <col min="12292" max="12292" width="9.59765625" style="1" customWidth="1"/>
    <col min="12293" max="12293" width="11.19921875" style="1" customWidth="1"/>
    <col min="12294" max="12294" width="9.59765625" style="1" customWidth="1"/>
    <col min="12295" max="12295" width="15.59765625" style="1" customWidth="1"/>
    <col min="12296" max="12296" width="9.59765625" style="1" customWidth="1"/>
    <col min="12297" max="12544" width="9" style="1"/>
    <col min="12545" max="12545" width="6.5" style="1" customWidth="1"/>
    <col min="12546" max="12546" width="2.59765625" style="1" customWidth="1"/>
    <col min="12547" max="12547" width="11.19921875" style="1" customWidth="1"/>
    <col min="12548" max="12548" width="9.59765625" style="1" customWidth="1"/>
    <col min="12549" max="12549" width="11.19921875" style="1" customWidth="1"/>
    <col min="12550" max="12550" width="9.59765625" style="1" customWidth="1"/>
    <col min="12551" max="12551" width="15.59765625" style="1" customWidth="1"/>
    <col min="12552" max="12552" width="9.59765625" style="1" customWidth="1"/>
    <col min="12553" max="12800" width="9" style="1"/>
    <col min="12801" max="12801" width="6.5" style="1" customWidth="1"/>
    <col min="12802" max="12802" width="2.59765625" style="1" customWidth="1"/>
    <col min="12803" max="12803" width="11.19921875" style="1" customWidth="1"/>
    <col min="12804" max="12804" width="9.59765625" style="1" customWidth="1"/>
    <col min="12805" max="12805" width="11.19921875" style="1" customWidth="1"/>
    <col min="12806" max="12806" width="9.59765625" style="1" customWidth="1"/>
    <col min="12807" max="12807" width="15.59765625" style="1" customWidth="1"/>
    <col min="12808" max="12808" width="9.59765625" style="1" customWidth="1"/>
    <col min="12809" max="13056" width="9" style="1"/>
    <col min="13057" max="13057" width="6.5" style="1" customWidth="1"/>
    <col min="13058" max="13058" width="2.59765625" style="1" customWidth="1"/>
    <col min="13059" max="13059" width="11.19921875" style="1" customWidth="1"/>
    <col min="13060" max="13060" width="9.59765625" style="1" customWidth="1"/>
    <col min="13061" max="13061" width="11.19921875" style="1" customWidth="1"/>
    <col min="13062" max="13062" width="9.59765625" style="1" customWidth="1"/>
    <col min="13063" max="13063" width="15.59765625" style="1" customWidth="1"/>
    <col min="13064" max="13064" width="9.59765625" style="1" customWidth="1"/>
    <col min="13065" max="13312" width="9" style="1"/>
    <col min="13313" max="13313" width="6.5" style="1" customWidth="1"/>
    <col min="13314" max="13314" width="2.59765625" style="1" customWidth="1"/>
    <col min="13315" max="13315" width="11.19921875" style="1" customWidth="1"/>
    <col min="13316" max="13316" width="9.59765625" style="1" customWidth="1"/>
    <col min="13317" max="13317" width="11.19921875" style="1" customWidth="1"/>
    <col min="13318" max="13318" width="9.59765625" style="1" customWidth="1"/>
    <col min="13319" max="13319" width="15.59765625" style="1" customWidth="1"/>
    <col min="13320" max="13320" width="9.59765625" style="1" customWidth="1"/>
    <col min="13321" max="13568" width="9" style="1"/>
    <col min="13569" max="13569" width="6.5" style="1" customWidth="1"/>
    <col min="13570" max="13570" width="2.59765625" style="1" customWidth="1"/>
    <col min="13571" max="13571" width="11.19921875" style="1" customWidth="1"/>
    <col min="13572" max="13572" width="9.59765625" style="1" customWidth="1"/>
    <col min="13573" max="13573" width="11.19921875" style="1" customWidth="1"/>
    <col min="13574" max="13574" width="9.59765625" style="1" customWidth="1"/>
    <col min="13575" max="13575" width="15.59765625" style="1" customWidth="1"/>
    <col min="13576" max="13576" width="9.59765625" style="1" customWidth="1"/>
    <col min="13577" max="13824" width="9" style="1"/>
    <col min="13825" max="13825" width="6.5" style="1" customWidth="1"/>
    <col min="13826" max="13826" width="2.59765625" style="1" customWidth="1"/>
    <col min="13827" max="13827" width="11.19921875" style="1" customWidth="1"/>
    <col min="13828" max="13828" width="9.59765625" style="1" customWidth="1"/>
    <col min="13829" max="13829" width="11.19921875" style="1" customWidth="1"/>
    <col min="13830" max="13830" width="9.59765625" style="1" customWidth="1"/>
    <col min="13831" max="13831" width="15.59765625" style="1" customWidth="1"/>
    <col min="13832" max="13832" width="9.59765625" style="1" customWidth="1"/>
    <col min="13833" max="14080" width="9" style="1"/>
    <col min="14081" max="14081" width="6.5" style="1" customWidth="1"/>
    <col min="14082" max="14082" width="2.59765625" style="1" customWidth="1"/>
    <col min="14083" max="14083" width="11.19921875" style="1" customWidth="1"/>
    <col min="14084" max="14084" width="9.59765625" style="1" customWidth="1"/>
    <col min="14085" max="14085" width="11.19921875" style="1" customWidth="1"/>
    <col min="14086" max="14086" width="9.59765625" style="1" customWidth="1"/>
    <col min="14087" max="14087" width="15.59765625" style="1" customWidth="1"/>
    <col min="14088" max="14088" width="9.59765625" style="1" customWidth="1"/>
    <col min="14089" max="14336" width="9" style="1"/>
    <col min="14337" max="14337" width="6.5" style="1" customWidth="1"/>
    <col min="14338" max="14338" width="2.59765625" style="1" customWidth="1"/>
    <col min="14339" max="14339" width="11.19921875" style="1" customWidth="1"/>
    <col min="14340" max="14340" width="9.59765625" style="1" customWidth="1"/>
    <col min="14341" max="14341" width="11.19921875" style="1" customWidth="1"/>
    <col min="14342" max="14342" width="9.59765625" style="1" customWidth="1"/>
    <col min="14343" max="14343" width="15.59765625" style="1" customWidth="1"/>
    <col min="14344" max="14344" width="9.59765625" style="1" customWidth="1"/>
    <col min="14345" max="14592" width="9" style="1"/>
    <col min="14593" max="14593" width="6.5" style="1" customWidth="1"/>
    <col min="14594" max="14594" width="2.59765625" style="1" customWidth="1"/>
    <col min="14595" max="14595" width="11.19921875" style="1" customWidth="1"/>
    <col min="14596" max="14596" width="9.59765625" style="1" customWidth="1"/>
    <col min="14597" max="14597" width="11.19921875" style="1" customWidth="1"/>
    <col min="14598" max="14598" width="9.59765625" style="1" customWidth="1"/>
    <col min="14599" max="14599" width="15.59765625" style="1" customWidth="1"/>
    <col min="14600" max="14600" width="9.59765625" style="1" customWidth="1"/>
    <col min="14601" max="14848" width="9" style="1"/>
    <col min="14849" max="14849" width="6.5" style="1" customWidth="1"/>
    <col min="14850" max="14850" width="2.59765625" style="1" customWidth="1"/>
    <col min="14851" max="14851" width="11.19921875" style="1" customWidth="1"/>
    <col min="14852" max="14852" width="9.59765625" style="1" customWidth="1"/>
    <col min="14853" max="14853" width="11.19921875" style="1" customWidth="1"/>
    <col min="14854" max="14854" width="9.59765625" style="1" customWidth="1"/>
    <col min="14855" max="14855" width="15.59765625" style="1" customWidth="1"/>
    <col min="14856" max="14856" width="9.59765625" style="1" customWidth="1"/>
    <col min="14857" max="15104" width="9" style="1"/>
    <col min="15105" max="15105" width="6.5" style="1" customWidth="1"/>
    <col min="15106" max="15106" width="2.59765625" style="1" customWidth="1"/>
    <col min="15107" max="15107" width="11.19921875" style="1" customWidth="1"/>
    <col min="15108" max="15108" width="9.59765625" style="1" customWidth="1"/>
    <col min="15109" max="15109" width="11.19921875" style="1" customWidth="1"/>
    <col min="15110" max="15110" width="9.59765625" style="1" customWidth="1"/>
    <col min="15111" max="15111" width="15.59765625" style="1" customWidth="1"/>
    <col min="15112" max="15112" width="9.59765625" style="1" customWidth="1"/>
    <col min="15113" max="15360" width="9" style="1"/>
    <col min="15361" max="15361" width="6.5" style="1" customWidth="1"/>
    <col min="15362" max="15362" width="2.59765625" style="1" customWidth="1"/>
    <col min="15363" max="15363" width="11.19921875" style="1" customWidth="1"/>
    <col min="15364" max="15364" width="9.59765625" style="1" customWidth="1"/>
    <col min="15365" max="15365" width="11.19921875" style="1" customWidth="1"/>
    <col min="15366" max="15366" width="9.59765625" style="1" customWidth="1"/>
    <col min="15367" max="15367" width="15.59765625" style="1" customWidth="1"/>
    <col min="15368" max="15368" width="9.59765625" style="1" customWidth="1"/>
    <col min="15369" max="15616" width="9" style="1"/>
    <col min="15617" max="15617" width="6.5" style="1" customWidth="1"/>
    <col min="15618" max="15618" width="2.59765625" style="1" customWidth="1"/>
    <col min="15619" max="15619" width="11.19921875" style="1" customWidth="1"/>
    <col min="15620" max="15620" width="9.59765625" style="1" customWidth="1"/>
    <col min="15621" max="15621" width="11.19921875" style="1" customWidth="1"/>
    <col min="15622" max="15622" width="9.59765625" style="1" customWidth="1"/>
    <col min="15623" max="15623" width="15.59765625" style="1" customWidth="1"/>
    <col min="15624" max="15624" width="9.59765625" style="1" customWidth="1"/>
    <col min="15625" max="15872" width="9" style="1"/>
    <col min="15873" max="15873" width="6.5" style="1" customWidth="1"/>
    <col min="15874" max="15874" width="2.59765625" style="1" customWidth="1"/>
    <col min="15875" max="15875" width="11.19921875" style="1" customWidth="1"/>
    <col min="15876" max="15876" width="9.59765625" style="1" customWidth="1"/>
    <col min="15877" max="15877" width="11.19921875" style="1" customWidth="1"/>
    <col min="15878" max="15878" width="9.59765625" style="1" customWidth="1"/>
    <col min="15879" max="15879" width="15.59765625" style="1" customWidth="1"/>
    <col min="15880" max="15880" width="9.59765625" style="1" customWidth="1"/>
    <col min="15881" max="16128" width="9" style="1"/>
    <col min="16129" max="16129" width="6.5" style="1" customWidth="1"/>
    <col min="16130" max="16130" width="2.59765625" style="1" customWidth="1"/>
    <col min="16131" max="16131" width="11.19921875" style="1" customWidth="1"/>
    <col min="16132" max="16132" width="9.59765625" style="1" customWidth="1"/>
    <col min="16133" max="16133" width="11.19921875" style="1" customWidth="1"/>
    <col min="16134" max="16134" width="9.59765625" style="1" customWidth="1"/>
    <col min="16135" max="16135" width="15.59765625" style="1" customWidth="1"/>
    <col min="16136" max="16136" width="9.59765625" style="1" customWidth="1"/>
    <col min="16137" max="16384" width="9" style="1"/>
  </cols>
  <sheetData>
    <row r="1" spans="1:8" s="2" customFormat="1" ht="19.95" customHeight="1" thickBot="1" x14ac:dyDescent="0.5">
      <c r="A1" s="28" t="s">
        <v>0</v>
      </c>
      <c r="B1" s="28"/>
    </row>
    <row r="2" spans="1:8" s="2" customFormat="1" ht="18" customHeight="1" x14ac:dyDescent="0.45">
      <c r="A2" s="282" t="s">
        <v>1</v>
      </c>
      <c r="B2" s="283"/>
      <c r="C2" s="278" t="s">
        <v>2</v>
      </c>
      <c r="D2" s="279"/>
      <c r="E2" s="278" t="s">
        <v>3</v>
      </c>
      <c r="F2" s="279"/>
      <c r="G2" s="280" t="s">
        <v>187</v>
      </c>
      <c r="H2" s="281"/>
    </row>
    <row r="3" spans="1:8" s="2" customFormat="1" ht="18" customHeight="1" x14ac:dyDescent="0.45">
      <c r="A3" s="284"/>
      <c r="B3" s="285"/>
      <c r="C3" s="67"/>
      <c r="D3" s="68" t="s">
        <v>4</v>
      </c>
      <c r="E3" s="69" t="s">
        <v>5</v>
      </c>
      <c r="F3" s="68" t="s">
        <v>4</v>
      </c>
      <c r="G3" s="70" t="s">
        <v>6</v>
      </c>
      <c r="H3" s="71" t="s">
        <v>4</v>
      </c>
    </row>
    <row r="4" spans="1:8" ht="22.5" hidden="1" customHeight="1" x14ac:dyDescent="0.15">
      <c r="A4" s="72" t="s">
        <v>161</v>
      </c>
      <c r="B4" s="73">
        <v>-1994</v>
      </c>
      <c r="C4" s="74">
        <v>837</v>
      </c>
      <c r="D4" s="75" t="s">
        <v>7</v>
      </c>
      <c r="E4" s="74">
        <v>20216</v>
      </c>
      <c r="F4" s="75" t="s">
        <v>7</v>
      </c>
      <c r="G4" s="74">
        <v>77744849</v>
      </c>
      <c r="H4" s="75" t="s">
        <v>7</v>
      </c>
    </row>
    <row r="5" spans="1:8" ht="22.5" hidden="1" customHeight="1" x14ac:dyDescent="0.15">
      <c r="A5" s="76">
        <v>7</v>
      </c>
      <c r="B5" s="77">
        <v>-1995</v>
      </c>
      <c r="C5" s="74">
        <v>821</v>
      </c>
      <c r="D5" s="78">
        <f t="shared" ref="D5:D14" si="0">ROUND(C5/C4*100-100,2)</f>
        <v>-1.91</v>
      </c>
      <c r="E5" s="74">
        <v>20300</v>
      </c>
      <c r="F5" s="78">
        <f t="shared" ref="F5:F14" si="1">ROUND(E5/E4*100-100,2)</f>
        <v>0.42</v>
      </c>
      <c r="G5" s="74">
        <v>86489319</v>
      </c>
      <c r="H5" s="78">
        <f t="shared" ref="H5:H14" si="2">ROUND(G5/G4*100-100,2)</f>
        <v>11.25</v>
      </c>
    </row>
    <row r="6" spans="1:8" ht="22.5" hidden="1" customHeight="1" x14ac:dyDescent="0.15">
      <c r="A6" s="76">
        <v>8</v>
      </c>
      <c r="B6" s="77">
        <v>-1996</v>
      </c>
      <c r="C6" s="74">
        <v>818</v>
      </c>
      <c r="D6" s="78">
        <f t="shared" si="0"/>
        <v>-0.37</v>
      </c>
      <c r="E6" s="74">
        <v>20448</v>
      </c>
      <c r="F6" s="78">
        <f t="shared" si="1"/>
        <v>0.73</v>
      </c>
      <c r="G6" s="74">
        <v>100941260</v>
      </c>
      <c r="H6" s="78">
        <f t="shared" si="2"/>
        <v>16.71</v>
      </c>
    </row>
    <row r="7" spans="1:8" ht="22.5" hidden="1" customHeight="1" x14ac:dyDescent="0.15">
      <c r="A7" s="76">
        <v>9</v>
      </c>
      <c r="B7" s="77">
        <v>-1997</v>
      </c>
      <c r="C7" s="79">
        <v>822</v>
      </c>
      <c r="D7" s="78">
        <f t="shared" si="0"/>
        <v>0.49</v>
      </c>
      <c r="E7" s="79">
        <v>20800</v>
      </c>
      <c r="F7" s="78">
        <f t="shared" si="1"/>
        <v>1.72</v>
      </c>
      <c r="G7" s="79">
        <v>110303303</v>
      </c>
      <c r="H7" s="78">
        <f t="shared" si="2"/>
        <v>9.27</v>
      </c>
    </row>
    <row r="8" spans="1:8" ht="22.5" hidden="1" customHeight="1" x14ac:dyDescent="0.15">
      <c r="A8" s="76">
        <v>10</v>
      </c>
      <c r="B8" s="77">
        <v>-1998</v>
      </c>
      <c r="C8" s="74">
        <v>862</v>
      </c>
      <c r="D8" s="78">
        <f t="shared" si="0"/>
        <v>4.87</v>
      </c>
      <c r="E8" s="74">
        <v>20988</v>
      </c>
      <c r="F8" s="78">
        <f t="shared" si="1"/>
        <v>0.9</v>
      </c>
      <c r="G8" s="74">
        <v>111229447</v>
      </c>
      <c r="H8" s="78">
        <f t="shared" si="2"/>
        <v>0.84</v>
      </c>
    </row>
    <row r="9" spans="1:8" ht="22.5" hidden="1" customHeight="1" x14ac:dyDescent="0.15">
      <c r="A9" s="76">
        <v>11</v>
      </c>
      <c r="B9" s="77">
        <v>-1999</v>
      </c>
      <c r="C9" s="74">
        <v>856</v>
      </c>
      <c r="D9" s="78">
        <f t="shared" si="0"/>
        <v>-0.7</v>
      </c>
      <c r="E9" s="74">
        <v>20927</v>
      </c>
      <c r="F9" s="78">
        <f t="shared" si="1"/>
        <v>-0.28999999999999998</v>
      </c>
      <c r="G9" s="74">
        <v>114833726</v>
      </c>
      <c r="H9" s="78">
        <f t="shared" si="2"/>
        <v>3.24</v>
      </c>
    </row>
    <row r="10" spans="1:8" ht="22.5" hidden="1" customHeight="1" x14ac:dyDescent="0.15">
      <c r="A10" s="76">
        <v>12</v>
      </c>
      <c r="B10" s="77">
        <v>-2000</v>
      </c>
      <c r="C10" s="74">
        <v>804</v>
      </c>
      <c r="D10" s="78">
        <f t="shared" si="0"/>
        <v>-6.07</v>
      </c>
      <c r="E10" s="74">
        <v>20890</v>
      </c>
      <c r="F10" s="78">
        <f t="shared" si="1"/>
        <v>-0.18</v>
      </c>
      <c r="G10" s="74">
        <v>129263055</v>
      </c>
      <c r="H10" s="78">
        <f t="shared" si="2"/>
        <v>12.57</v>
      </c>
    </row>
    <row r="11" spans="1:8" ht="22.5" hidden="1" customHeight="1" x14ac:dyDescent="0.15">
      <c r="A11" s="76">
        <v>13</v>
      </c>
      <c r="B11" s="77">
        <v>-2001</v>
      </c>
      <c r="C11" s="74">
        <v>783</v>
      </c>
      <c r="D11" s="78">
        <f t="shared" si="0"/>
        <v>-2.61</v>
      </c>
      <c r="E11" s="74">
        <v>20477</v>
      </c>
      <c r="F11" s="78">
        <f t="shared" si="1"/>
        <v>-1.98</v>
      </c>
      <c r="G11" s="74">
        <v>119905740</v>
      </c>
      <c r="H11" s="78">
        <f t="shared" si="2"/>
        <v>-7.24</v>
      </c>
    </row>
    <row r="12" spans="1:8" ht="22.5" hidden="1" customHeight="1" x14ac:dyDescent="0.15">
      <c r="A12" s="76">
        <v>14</v>
      </c>
      <c r="B12" s="77">
        <v>-2002</v>
      </c>
      <c r="C12" s="74">
        <v>767</v>
      </c>
      <c r="D12" s="78">
        <f t="shared" si="0"/>
        <v>-2.04</v>
      </c>
      <c r="E12" s="74">
        <v>20480</v>
      </c>
      <c r="F12" s="78">
        <f t="shared" si="1"/>
        <v>0.01</v>
      </c>
      <c r="G12" s="74">
        <v>120504606</v>
      </c>
      <c r="H12" s="78">
        <f t="shared" si="2"/>
        <v>0.5</v>
      </c>
    </row>
    <row r="13" spans="1:8" ht="22.5" hidden="1" customHeight="1" x14ac:dyDescent="0.15">
      <c r="A13" s="76">
        <v>15</v>
      </c>
      <c r="B13" s="77">
        <v>-2003</v>
      </c>
      <c r="C13" s="74">
        <v>714</v>
      </c>
      <c r="D13" s="78">
        <f t="shared" si="0"/>
        <v>-6.91</v>
      </c>
      <c r="E13" s="74">
        <v>20043</v>
      </c>
      <c r="F13" s="78">
        <f t="shared" si="1"/>
        <v>-2.13</v>
      </c>
      <c r="G13" s="74">
        <v>127569548</v>
      </c>
      <c r="H13" s="78">
        <f t="shared" si="2"/>
        <v>5.86</v>
      </c>
    </row>
    <row r="14" spans="1:8" ht="22.5" hidden="1" customHeight="1" x14ac:dyDescent="0.15">
      <c r="A14" s="76">
        <v>16</v>
      </c>
      <c r="B14" s="77">
        <v>-2004</v>
      </c>
      <c r="C14" s="79">
        <v>722</v>
      </c>
      <c r="D14" s="78">
        <f t="shared" si="0"/>
        <v>1.1200000000000001</v>
      </c>
      <c r="E14" s="79">
        <v>20612</v>
      </c>
      <c r="F14" s="78">
        <f t="shared" si="1"/>
        <v>2.84</v>
      </c>
      <c r="G14" s="79">
        <v>134801973</v>
      </c>
      <c r="H14" s="78">
        <f t="shared" si="2"/>
        <v>5.67</v>
      </c>
    </row>
    <row r="15" spans="1:8" s="2" customFormat="1" ht="24" customHeight="1" x14ac:dyDescent="0.45">
      <c r="A15" s="80" t="s">
        <v>163</v>
      </c>
      <c r="B15" s="81">
        <v>-2005</v>
      </c>
      <c r="C15" s="82">
        <v>703</v>
      </c>
      <c r="D15" s="83" t="s">
        <v>164</v>
      </c>
      <c r="E15" s="82">
        <v>21224</v>
      </c>
      <c r="F15" s="83" t="s">
        <v>165</v>
      </c>
      <c r="G15" s="82">
        <v>144691486</v>
      </c>
      <c r="H15" s="83" t="s">
        <v>166</v>
      </c>
    </row>
    <row r="16" spans="1:8" s="2" customFormat="1" ht="24" customHeight="1" x14ac:dyDescent="0.45">
      <c r="A16" s="80">
        <v>18</v>
      </c>
      <c r="B16" s="81">
        <v>-2006</v>
      </c>
      <c r="C16" s="82">
        <v>737</v>
      </c>
      <c r="D16" s="84">
        <f t="shared" ref="D16:D25" si="3">ROUND(C16/C15*100-100,2)</f>
        <v>4.84</v>
      </c>
      <c r="E16" s="82">
        <v>21747</v>
      </c>
      <c r="F16" s="84">
        <f t="shared" ref="F16:F27" si="4">ROUND(E16/E15*100-100,2)</f>
        <v>2.46</v>
      </c>
      <c r="G16" s="82">
        <v>145021883</v>
      </c>
      <c r="H16" s="84">
        <f t="shared" ref="H16:H28" si="5">ROUND(G16/G15*100-100,2)</f>
        <v>0.23</v>
      </c>
    </row>
    <row r="17" spans="1:8" s="2" customFormat="1" ht="24" customHeight="1" x14ac:dyDescent="0.45">
      <c r="A17" s="80">
        <v>19</v>
      </c>
      <c r="B17" s="81">
        <v>-2007</v>
      </c>
      <c r="C17" s="82">
        <v>747</v>
      </c>
      <c r="D17" s="84">
        <f t="shared" si="3"/>
        <v>1.36</v>
      </c>
      <c r="E17" s="82">
        <v>23608</v>
      </c>
      <c r="F17" s="84">
        <f t="shared" si="4"/>
        <v>8.56</v>
      </c>
      <c r="G17" s="82">
        <v>152572099</v>
      </c>
      <c r="H17" s="84">
        <f t="shared" si="5"/>
        <v>5.21</v>
      </c>
    </row>
    <row r="18" spans="1:8" s="2" customFormat="1" ht="24" customHeight="1" x14ac:dyDescent="0.45">
      <c r="A18" s="80">
        <v>20</v>
      </c>
      <c r="B18" s="81">
        <v>-2008</v>
      </c>
      <c r="C18" s="82">
        <v>651</v>
      </c>
      <c r="D18" s="84">
        <f t="shared" si="3"/>
        <v>-12.85</v>
      </c>
      <c r="E18" s="82">
        <v>23381</v>
      </c>
      <c r="F18" s="84">
        <f t="shared" si="4"/>
        <v>-0.96</v>
      </c>
      <c r="G18" s="82">
        <v>161121384</v>
      </c>
      <c r="H18" s="84">
        <f t="shared" si="5"/>
        <v>5.6</v>
      </c>
    </row>
    <row r="19" spans="1:8" s="2" customFormat="1" ht="24" customHeight="1" x14ac:dyDescent="0.45">
      <c r="A19" s="80">
        <v>21</v>
      </c>
      <c r="B19" s="81">
        <v>-2009</v>
      </c>
      <c r="C19" s="82">
        <v>634</v>
      </c>
      <c r="D19" s="84">
        <f t="shared" si="3"/>
        <v>-2.61</v>
      </c>
      <c r="E19" s="82">
        <v>20681</v>
      </c>
      <c r="F19" s="84">
        <f t="shared" si="4"/>
        <v>-11.55</v>
      </c>
      <c r="G19" s="82">
        <v>124814105</v>
      </c>
      <c r="H19" s="84">
        <f t="shared" si="5"/>
        <v>-22.53</v>
      </c>
    </row>
    <row r="20" spans="1:8" s="2" customFormat="1" ht="24" customHeight="1" x14ac:dyDescent="0.45">
      <c r="A20" s="80">
        <v>22</v>
      </c>
      <c r="B20" s="81">
        <v>-2010</v>
      </c>
      <c r="C20" s="82">
        <v>624</v>
      </c>
      <c r="D20" s="84">
        <f t="shared" si="3"/>
        <v>-1.58</v>
      </c>
      <c r="E20" s="82">
        <v>21820</v>
      </c>
      <c r="F20" s="84">
        <f t="shared" si="4"/>
        <v>5.51</v>
      </c>
      <c r="G20" s="82">
        <v>118012276</v>
      </c>
      <c r="H20" s="84">
        <f t="shared" si="5"/>
        <v>-5.45</v>
      </c>
    </row>
    <row r="21" spans="1:8" s="2" customFormat="1" ht="24" customHeight="1" x14ac:dyDescent="0.45">
      <c r="A21" s="80">
        <v>23</v>
      </c>
      <c r="B21" s="81">
        <v>-2011</v>
      </c>
      <c r="C21" s="82">
        <v>562</v>
      </c>
      <c r="D21" s="84">
        <f t="shared" si="3"/>
        <v>-9.94</v>
      </c>
      <c r="E21" s="82">
        <v>21432</v>
      </c>
      <c r="F21" s="84">
        <f t="shared" si="4"/>
        <v>-1.78</v>
      </c>
      <c r="G21" s="82">
        <v>105199388</v>
      </c>
      <c r="H21" s="84">
        <f t="shared" si="5"/>
        <v>-10.86</v>
      </c>
    </row>
    <row r="22" spans="1:8" s="2" customFormat="1" ht="24" customHeight="1" x14ac:dyDescent="0.45">
      <c r="A22" s="80">
        <v>24</v>
      </c>
      <c r="B22" s="81">
        <v>-2012</v>
      </c>
      <c r="C22" s="82">
        <v>621</v>
      </c>
      <c r="D22" s="84">
        <f t="shared" si="3"/>
        <v>10.5</v>
      </c>
      <c r="E22" s="82">
        <v>21155</v>
      </c>
      <c r="F22" s="84">
        <f t="shared" si="4"/>
        <v>-1.29</v>
      </c>
      <c r="G22" s="82">
        <v>106935288</v>
      </c>
      <c r="H22" s="84">
        <f t="shared" si="5"/>
        <v>1.65</v>
      </c>
    </row>
    <row r="23" spans="1:8" s="2" customFormat="1" ht="24" customHeight="1" x14ac:dyDescent="0.45">
      <c r="A23" s="80">
        <v>25</v>
      </c>
      <c r="B23" s="81">
        <v>-2013</v>
      </c>
      <c r="C23" s="82">
        <v>615</v>
      </c>
      <c r="D23" s="84">
        <f t="shared" si="3"/>
        <v>-0.97</v>
      </c>
      <c r="E23" s="82">
        <v>21397</v>
      </c>
      <c r="F23" s="84">
        <f t="shared" si="4"/>
        <v>1.1399999999999999</v>
      </c>
      <c r="G23" s="82">
        <v>104642793</v>
      </c>
      <c r="H23" s="84">
        <f t="shared" si="5"/>
        <v>-2.14</v>
      </c>
    </row>
    <row r="24" spans="1:8" s="2" customFormat="1" ht="24" customHeight="1" x14ac:dyDescent="0.45">
      <c r="A24" s="80">
        <v>26</v>
      </c>
      <c r="B24" s="81">
        <v>-2014</v>
      </c>
      <c r="C24" s="85">
        <v>608</v>
      </c>
      <c r="D24" s="84">
        <f t="shared" si="3"/>
        <v>-1.1399999999999999</v>
      </c>
      <c r="E24" s="82">
        <v>21407</v>
      </c>
      <c r="F24" s="84">
        <f t="shared" si="4"/>
        <v>0.05</v>
      </c>
      <c r="G24" s="82">
        <v>106736391</v>
      </c>
      <c r="H24" s="84">
        <f t="shared" si="5"/>
        <v>2</v>
      </c>
    </row>
    <row r="25" spans="1:8" s="2" customFormat="1" ht="24" customHeight="1" x14ac:dyDescent="0.45">
      <c r="A25" s="80">
        <v>27</v>
      </c>
      <c r="B25" s="81">
        <v>-2015</v>
      </c>
      <c r="C25" s="85">
        <v>577</v>
      </c>
      <c r="D25" s="84">
        <f t="shared" si="3"/>
        <v>-5.0999999999999996</v>
      </c>
      <c r="E25" s="82">
        <v>21399</v>
      </c>
      <c r="F25" s="84">
        <f t="shared" si="4"/>
        <v>-0.04</v>
      </c>
      <c r="G25" s="82">
        <v>105829848</v>
      </c>
      <c r="H25" s="84">
        <f t="shared" si="5"/>
        <v>-0.85</v>
      </c>
    </row>
    <row r="26" spans="1:8" s="2" customFormat="1" ht="24" customHeight="1" x14ac:dyDescent="0.45">
      <c r="A26" s="80">
        <v>28</v>
      </c>
      <c r="B26" s="81">
        <v>-2016</v>
      </c>
      <c r="C26" s="85">
        <v>565</v>
      </c>
      <c r="D26" s="84">
        <f>ROUND(C25/C24*100-100,2)</f>
        <v>-5.0999999999999996</v>
      </c>
      <c r="E26" s="82">
        <v>21384</v>
      </c>
      <c r="F26" s="84">
        <f t="shared" si="4"/>
        <v>-7.0000000000000007E-2</v>
      </c>
      <c r="G26" s="82">
        <v>102003677</v>
      </c>
      <c r="H26" s="84">
        <f t="shared" si="5"/>
        <v>-3.62</v>
      </c>
    </row>
    <row r="27" spans="1:8" s="2" customFormat="1" ht="24" customHeight="1" x14ac:dyDescent="0.45">
      <c r="A27" s="80">
        <v>29</v>
      </c>
      <c r="B27" s="81">
        <v>-2017</v>
      </c>
      <c r="C27" s="85">
        <v>561</v>
      </c>
      <c r="D27" s="84">
        <f>ROUND(C27/C26*100-100,2)</f>
        <v>-0.71</v>
      </c>
      <c r="E27" s="82">
        <v>21956</v>
      </c>
      <c r="F27" s="84">
        <f t="shared" si="4"/>
        <v>2.67</v>
      </c>
      <c r="G27" s="82">
        <v>109584228</v>
      </c>
      <c r="H27" s="84">
        <f t="shared" si="5"/>
        <v>7.43</v>
      </c>
    </row>
    <row r="28" spans="1:8" s="2" customFormat="1" ht="24" customHeight="1" x14ac:dyDescent="0.45">
      <c r="A28" s="80">
        <v>30</v>
      </c>
      <c r="B28" s="86">
        <v>-2018</v>
      </c>
      <c r="C28" s="85">
        <v>551</v>
      </c>
      <c r="D28" s="84">
        <f>ROUND(C28/C27*100-100,2)</f>
        <v>-1.78</v>
      </c>
      <c r="E28" s="82">
        <v>22762</v>
      </c>
      <c r="F28" s="84">
        <f>ROUND(E28/E27*100-100,2)</f>
        <v>3.67</v>
      </c>
      <c r="G28" s="82">
        <v>111471398</v>
      </c>
      <c r="H28" s="84">
        <f t="shared" si="5"/>
        <v>1.72</v>
      </c>
    </row>
    <row r="29" spans="1:8" s="2" customFormat="1" ht="24" customHeight="1" x14ac:dyDescent="0.45">
      <c r="A29" s="80" t="s">
        <v>181</v>
      </c>
      <c r="B29" s="81">
        <v>-2019</v>
      </c>
      <c r="C29" s="85">
        <v>527</v>
      </c>
      <c r="D29" s="84">
        <f>ROUND(C29/C28*100-100,2)</f>
        <v>-4.3600000000000003</v>
      </c>
      <c r="E29" s="82">
        <v>22237</v>
      </c>
      <c r="F29" s="84">
        <f>ROUND(E29/E28*100-100,2)</f>
        <v>-2.31</v>
      </c>
      <c r="G29" s="82">
        <v>115877383</v>
      </c>
      <c r="H29" s="84">
        <f>ROUND(G29/G28*100-100,2)</f>
        <v>3.95</v>
      </c>
    </row>
    <row r="30" spans="1:8" s="2" customFormat="1" ht="24" customHeight="1" thickBot="1" x14ac:dyDescent="0.5">
      <c r="A30" s="87" t="s">
        <v>188</v>
      </c>
      <c r="B30" s="88">
        <v>-2020</v>
      </c>
      <c r="C30" s="89">
        <v>332</v>
      </c>
      <c r="D30" s="90">
        <f>ROUND(C30/C29*100-100,2)</f>
        <v>-37</v>
      </c>
      <c r="E30" s="91">
        <v>19717</v>
      </c>
      <c r="F30" s="90">
        <f>ROUND(E30/E29*100-100,2)</f>
        <v>-11.33</v>
      </c>
      <c r="G30" s="91">
        <v>118773154</v>
      </c>
      <c r="H30" s="90">
        <f>ROUND(G30/G29*100-100,2)</f>
        <v>2.5</v>
      </c>
    </row>
    <row r="31" spans="1:8" s="92" customFormat="1" ht="15" customHeight="1" x14ac:dyDescent="0.15">
      <c r="A31" s="3" t="s">
        <v>189</v>
      </c>
    </row>
    <row r="32" spans="1:8" s="92" customFormat="1" ht="15" customHeight="1" x14ac:dyDescent="0.15">
      <c r="A32" s="3" t="s">
        <v>8</v>
      </c>
    </row>
    <row r="33" spans="1:1" ht="15" customHeight="1" x14ac:dyDescent="0.15">
      <c r="A33" s="3" t="s">
        <v>172</v>
      </c>
    </row>
  </sheetData>
  <mergeCells count="4">
    <mergeCell ref="C2:D2"/>
    <mergeCell ref="E2:F2"/>
    <mergeCell ref="G2:H2"/>
    <mergeCell ref="A2:B3"/>
  </mergeCells>
  <phoneticPr fontId="2"/>
  <printOptions gridLinesSet="0"/>
  <pageMargins left="0.78740157480314965" right="0.78740157480314965" top="0.78740157480314965" bottom="0.55118110236220474" header="0" footer="0"/>
  <pageSetup paperSize="9" firstPageNumber="72"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2"/>
  <sheetViews>
    <sheetView view="pageBreakPreview" zoomScaleNormal="100" zoomScaleSheetLayoutView="100" workbookViewId="0">
      <selection activeCell="A42" sqref="A42"/>
    </sheetView>
  </sheetViews>
  <sheetFormatPr defaultColWidth="10.3984375" defaultRowHeight="15.9" customHeight="1" x14ac:dyDescent="0.15"/>
  <cols>
    <col min="1" max="1" width="16.69921875" style="1" customWidth="1"/>
    <col min="2" max="2" width="8.69921875" style="1" customWidth="1"/>
    <col min="3" max="4" width="9.19921875" style="6" hidden="1" customWidth="1"/>
    <col min="5" max="5" width="9.19921875" style="1" customWidth="1"/>
    <col min="6" max="6" width="9.19921875" style="6" customWidth="1"/>
    <col min="7" max="7" width="9.19921875" style="1" customWidth="1"/>
    <col min="8" max="8" width="9.19921875" style="6" customWidth="1"/>
    <col min="9" max="9" width="9.19921875" style="1" customWidth="1"/>
    <col min="10" max="10" width="9.19921875" style="6" customWidth="1"/>
    <col min="11" max="11" width="9.19921875" style="1" customWidth="1"/>
    <col min="12" max="12" width="9.19921875" style="6" customWidth="1"/>
    <col min="13" max="13" width="9.19921875" style="1" customWidth="1"/>
    <col min="14" max="14" width="9.19921875" style="6" customWidth="1"/>
    <col min="15" max="15" width="9.19921875" style="1" customWidth="1"/>
    <col min="16" max="16" width="9.19921875" style="6" customWidth="1"/>
    <col min="17" max="17" width="10.59765625" style="1" customWidth="1"/>
    <col min="18" max="18" width="8.19921875" style="1" customWidth="1"/>
    <col min="19" max="255" width="10.3984375" style="1"/>
    <col min="256" max="256" width="12.5" style="1" customWidth="1"/>
    <col min="257" max="257" width="12.59765625" style="1" customWidth="1"/>
    <col min="258" max="258" width="6.19921875" style="1" customWidth="1"/>
    <col min="259" max="259" width="8.19921875" style="1" customWidth="1"/>
    <col min="260" max="260" width="8" style="1" customWidth="1"/>
    <col min="261" max="261" width="8.19921875" style="1" customWidth="1"/>
    <col min="262" max="264" width="8" style="1" customWidth="1"/>
    <col min="265" max="265" width="8.09765625" style="1" customWidth="1"/>
    <col min="266" max="266" width="8" style="1" customWidth="1"/>
    <col min="267" max="267" width="8.09765625" style="1" customWidth="1"/>
    <col min="268" max="268" width="8.19921875" style="1" customWidth="1"/>
    <col min="269" max="269" width="7.8984375" style="1" customWidth="1"/>
    <col min="270" max="270" width="8.19921875" style="1" customWidth="1"/>
    <col min="271" max="271" width="8.09765625" style="1" customWidth="1"/>
    <col min="272" max="272" width="8.59765625" style="1" customWidth="1"/>
    <col min="273" max="273" width="10.59765625" style="1" customWidth="1"/>
    <col min="274" max="274" width="8.19921875" style="1" customWidth="1"/>
    <col min="275" max="511" width="10.3984375" style="1"/>
    <col min="512" max="512" width="12.5" style="1" customWidth="1"/>
    <col min="513" max="513" width="12.59765625" style="1" customWidth="1"/>
    <col min="514" max="514" width="6.19921875" style="1" customWidth="1"/>
    <col min="515" max="515" width="8.19921875" style="1" customWidth="1"/>
    <col min="516" max="516" width="8" style="1" customWidth="1"/>
    <col min="517" max="517" width="8.19921875" style="1" customWidth="1"/>
    <col min="518" max="520" width="8" style="1" customWidth="1"/>
    <col min="521" max="521" width="8.09765625" style="1" customWidth="1"/>
    <col min="522" max="522" width="8" style="1" customWidth="1"/>
    <col min="523" max="523" width="8.09765625" style="1" customWidth="1"/>
    <col min="524" max="524" width="8.19921875" style="1" customWidth="1"/>
    <col min="525" max="525" width="7.8984375" style="1" customWidth="1"/>
    <col min="526" max="526" width="8.19921875" style="1" customWidth="1"/>
    <col min="527" max="527" width="8.09765625" style="1" customWidth="1"/>
    <col min="528" max="528" width="8.59765625" style="1" customWidth="1"/>
    <col min="529" max="529" width="10.59765625" style="1" customWidth="1"/>
    <col min="530" max="530" width="8.19921875" style="1" customWidth="1"/>
    <col min="531" max="767" width="10.3984375" style="1"/>
    <col min="768" max="768" width="12.5" style="1" customWidth="1"/>
    <col min="769" max="769" width="12.59765625" style="1" customWidth="1"/>
    <col min="770" max="770" width="6.19921875" style="1" customWidth="1"/>
    <col min="771" max="771" width="8.19921875" style="1" customWidth="1"/>
    <col min="772" max="772" width="8" style="1" customWidth="1"/>
    <col min="773" max="773" width="8.19921875" style="1" customWidth="1"/>
    <col min="774" max="776" width="8" style="1" customWidth="1"/>
    <col min="777" max="777" width="8.09765625" style="1" customWidth="1"/>
    <col min="778" max="778" width="8" style="1" customWidth="1"/>
    <col min="779" max="779" width="8.09765625" style="1" customWidth="1"/>
    <col min="780" max="780" width="8.19921875" style="1" customWidth="1"/>
    <col min="781" max="781" width="7.8984375" style="1" customWidth="1"/>
    <col min="782" max="782" width="8.19921875" style="1" customWidth="1"/>
    <col min="783" max="783" width="8.09765625" style="1" customWidth="1"/>
    <col min="784" max="784" width="8.59765625" style="1" customWidth="1"/>
    <col min="785" max="785" width="10.59765625" style="1" customWidth="1"/>
    <col min="786" max="786" width="8.19921875" style="1" customWidth="1"/>
    <col min="787" max="1023" width="10.3984375" style="1"/>
    <col min="1024" max="1024" width="12.5" style="1" customWidth="1"/>
    <col min="1025" max="1025" width="12.59765625" style="1" customWidth="1"/>
    <col min="1026" max="1026" width="6.19921875" style="1" customWidth="1"/>
    <col min="1027" max="1027" width="8.19921875" style="1" customWidth="1"/>
    <col min="1028" max="1028" width="8" style="1" customWidth="1"/>
    <col min="1029" max="1029" width="8.19921875" style="1" customWidth="1"/>
    <col min="1030" max="1032" width="8" style="1" customWidth="1"/>
    <col min="1033" max="1033" width="8.09765625" style="1" customWidth="1"/>
    <col min="1034" max="1034" width="8" style="1" customWidth="1"/>
    <col min="1035" max="1035" width="8.09765625" style="1" customWidth="1"/>
    <col min="1036" max="1036" width="8.19921875" style="1" customWidth="1"/>
    <col min="1037" max="1037" width="7.8984375" style="1" customWidth="1"/>
    <col min="1038" max="1038" width="8.19921875" style="1" customWidth="1"/>
    <col min="1039" max="1039" width="8.09765625" style="1" customWidth="1"/>
    <col min="1040" max="1040" width="8.59765625" style="1" customWidth="1"/>
    <col min="1041" max="1041" width="10.59765625" style="1" customWidth="1"/>
    <col min="1042" max="1042" width="8.19921875" style="1" customWidth="1"/>
    <col min="1043" max="1279" width="10.3984375" style="1"/>
    <col min="1280" max="1280" width="12.5" style="1" customWidth="1"/>
    <col min="1281" max="1281" width="12.59765625" style="1" customWidth="1"/>
    <col min="1282" max="1282" width="6.19921875" style="1" customWidth="1"/>
    <col min="1283" max="1283" width="8.19921875" style="1" customWidth="1"/>
    <col min="1284" max="1284" width="8" style="1" customWidth="1"/>
    <col min="1285" max="1285" width="8.19921875" style="1" customWidth="1"/>
    <col min="1286" max="1288" width="8" style="1" customWidth="1"/>
    <col min="1289" max="1289" width="8.09765625" style="1" customWidth="1"/>
    <col min="1290" max="1290" width="8" style="1" customWidth="1"/>
    <col min="1291" max="1291" width="8.09765625" style="1" customWidth="1"/>
    <col min="1292" max="1292" width="8.19921875" style="1" customWidth="1"/>
    <col min="1293" max="1293" width="7.8984375" style="1" customWidth="1"/>
    <col min="1294" max="1294" width="8.19921875" style="1" customWidth="1"/>
    <col min="1295" max="1295" width="8.09765625" style="1" customWidth="1"/>
    <col min="1296" max="1296" width="8.59765625" style="1" customWidth="1"/>
    <col min="1297" max="1297" width="10.59765625" style="1" customWidth="1"/>
    <col min="1298" max="1298" width="8.19921875" style="1" customWidth="1"/>
    <col min="1299" max="1535" width="10.3984375" style="1"/>
    <col min="1536" max="1536" width="12.5" style="1" customWidth="1"/>
    <col min="1537" max="1537" width="12.59765625" style="1" customWidth="1"/>
    <col min="1538" max="1538" width="6.19921875" style="1" customWidth="1"/>
    <col min="1539" max="1539" width="8.19921875" style="1" customWidth="1"/>
    <col min="1540" max="1540" width="8" style="1" customWidth="1"/>
    <col min="1541" max="1541" width="8.19921875" style="1" customWidth="1"/>
    <col min="1542" max="1544" width="8" style="1" customWidth="1"/>
    <col min="1545" max="1545" width="8.09765625" style="1" customWidth="1"/>
    <col min="1546" max="1546" width="8" style="1" customWidth="1"/>
    <col min="1547" max="1547" width="8.09765625" style="1" customWidth="1"/>
    <col min="1548" max="1548" width="8.19921875" style="1" customWidth="1"/>
    <col min="1549" max="1549" width="7.8984375" style="1" customWidth="1"/>
    <col min="1550" max="1550" width="8.19921875" style="1" customWidth="1"/>
    <col min="1551" max="1551" width="8.09765625" style="1" customWidth="1"/>
    <col min="1552" max="1552" width="8.59765625" style="1" customWidth="1"/>
    <col min="1553" max="1553" width="10.59765625" style="1" customWidth="1"/>
    <col min="1554" max="1554" width="8.19921875" style="1" customWidth="1"/>
    <col min="1555" max="1791" width="10.3984375" style="1"/>
    <col min="1792" max="1792" width="12.5" style="1" customWidth="1"/>
    <col min="1793" max="1793" width="12.59765625" style="1" customWidth="1"/>
    <col min="1794" max="1794" width="6.19921875" style="1" customWidth="1"/>
    <col min="1795" max="1795" width="8.19921875" style="1" customWidth="1"/>
    <col min="1796" max="1796" width="8" style="1" customWidth="1"/>
    <col min="1797" max="1797" width="8.19921875" style="1" customWidth="1"/>
    <col min="1798" max="1800" width="8" style="1" customWidth="1"/>
    <col min="1801" max="1801" width="8.09765625" style="1" customWidth="1"/>
    <col min="1802" max="1802" width="8" style="1" customWidth="1"/>
    <col min="1803" max="1803" width="8.09765625" style="1" customWidth="1"/>
    <col min="1804" max="1804" width="8.19921875" style="1" customWidth="1"/>
    <col min="1805" max="1805" width="7.8984375" style="1" customWidth="1"/>
    <col min="1806" max="1806" width="8.19921875" style="1" customWidth="1"/>
    <col min="1807" max="1807" width="8.09765625" style="1" customWidth="1"/>
    <col min="1808" max="1808" width="8.59765625" style="1" customWidth="1"/>
    <col min="1809" max="1809" width="10.59765625" style="1" customWidth="1"/>
    <col min="1810" max="1810" width="8.19921875" style="1" customWidth="1"/>
    <col min="1811" max="2047" width="10.3984375" style="1"/>
    <col min="2048" max="2048" width="12.5" style="1" customWidth="1"/>
    <col min="2049" max="2049" width="12.59765625" style="1" customWidth="1"/>
    <col min="2050" max="2050" width="6.19921875" style="1" customWidth="1"/>
    <col min="2051" max="2051" width="8.19921875" style="1" customWidth="1"/>
    <col min="2052" max="2052" width="8" style="1" customWidth="1"/>
    <col min="2053" max="2053" width="8.19921875" style="1" customWidth="1"/>
    <col min="2054" max="2056" width="8" style="1" customWidth="1"/>
    <col min="2057" max="2057" width="8.09765625" style="1" customWidth="1"/>
    <col min="2058" max="2058" width="8" style="1" customWidth="1"/>
    <col min="2059" max="2059" width="8.09765625" style="1" customWidth="1"/>
    <col min="2060" max="2060" width="8.19921875" style="1" customWidth="1"/>
    <col min="2061" max="2061" width="7.8984375" style="1" customWidth="1"/>
    <col min="2062" max="2062" width="8.19921875" style="1" customWidth="1"/>
    <col min="2063" max="2063" width="8.09765625" style="1" customWidth="1"/>
    <col min="2064" max="2064" width="8.59765625" style="1" customWidth="1"/>
    <col min="2065" max="2065" width="10.59765625" style="1" customWidth="1"/>
    <col min="2066" max="2066" width="8.19921875" style="1" customWidth="1"/>
    <col min="2067" max="2303" width="10.3984375" style="1"/>
    <col min="2304" max="2304" width="12.5" style="1" customWidth="1"/>
    <col min="2305" max="2305" width="12.59765625" style="1" customWidth="1"/>
    <col min="2306" max="2306" width="6.19921875" style="1" customWidth="1"/>
    <col min="2307" max="2307" width="8.19921875" style="1" customWidth="1"/>
    <col min="2308" max="2308" width="8" style="1" customWidth="1"/>
    <col min="2309" max="2309" width="8.19921875" style="1" customWidth="1"/>
    <col min="2310" max="2312" width="8" style="1" customWidth="1"/>
    <col min="2313" max="2313" width="8.09765625" style="1" customWidth="1"/>
    <col min="2314" max="2314" width="8" style="1" customWidth="1"/>
    <col min="2315" max="2315" width="8.09765625" style="1" customWidth="1"/>
    <col min="2316" max="2316" width="8.19921875" style="1" customWidth="1"/>
    <col min="2317" max="2317" width="7.8984375" style="1" customWidth="1"/>
    <col min="2318" max="2318" width="8.19921875" style="1" customWidth="1"/>
    <col min="2319" max="2319" width="8.09765625" style="1" customWidth="1"/>
    <col min="2320" max="2320" width="8.59765625" style="1" customWidth="1"/>
    <col min="2321" max="2321" width="10.59765625" style="1" customWidth="1"/>
    <col min="2322" max="2322" width="8.19921875" style="1" customWidth="1"/>
    <col min="2323" max="2559" width="10.3984375" style="1"/>
    <col min="2560" max="2560" width="12.5" style="1" customWidth="1"/>
    <col min="2561" max="2561" width="12.59765625" style="1" customWidth="1"/>
    <col min="2562" max="2562" width="6.19921875" style="1" customWidth="1"/>
    <col min="2563" max="2563" width="8.19921875" style="1" customWidth="1"/>
    <col min="2564" max="2564" width="8" style="1" customWidth="1"/>
    <col min="2565" max="2565" width="8.19921875" style="1" customWidth="1"/>
    <col min="2566" max="2568" width="8" style="1" customWidth="1"/>
    <col min="2569" max="2569" width="8.09765625" style="1" customWidth="1"/>
    <col min="2570" max="2570" width="8" style="1" customWidth="1"/>
    <col min="2571" max="2571" width="8.09765625" style="1" customWidth="1"/>
    <col min="2572" max="2572" width="8.19921875" style="1" customWidth="1"/>
    <col min="2573" max="2573" width="7.8984375" style="1" customWidth="1"/>
    <col min="2574" max="2574" width="8.19921875" style="1" customWidth="1"/>
    <col min="2575" max="2575" width="8.09765625" style="1" customWidth="1"/>
    <col min="2576" max="2576" width="8.59765625" style="1" customWidth="1"/>
    <col min="2577" max="2577" width="10.59765625" style="1" customWidth="1"/>
    <col min="2578" max="2578" width="8.19921875" style="1" customWidth="1"/>
    <col min="2579" max="2815" width="10.3984375" style="1"/>
    <col min="2816" max="2816" width="12.5" style="1" customWidth="1"/>
    <col min="2817" max="2817" width="12.59765625" style="1" customWidth="1"/>
    <col min="2818" max="2818" width="6.19921875" style="1" customWidth="1"/>
    <col min="2819" max="2819" width="8.19921875" style="1" customWidth="1"/>
    <col min="2820" max="2820" width="8" style="1" customWidth="1"/>
    <col min="2821" max="2821" width="8.19921875" style="1" customWidth="1"/>
    <col min="2822" max="2824" width="8" style="1" customWidth="1"/>
    <col min="2825" max="2825" width="8.09765625" style="1" customWidth="1"/>
    <col min="2826" max="2826" width="8" style="1" customWidth="1"/>
    <col min="2827" max="2827" width="8.09765625" style="1" customWidth="1"/>
    <col min="2828" max="2828" width="8.19921875" style="1" customWidth="1"/>
    <col min="2829" max="2829" width="7.8984375" style="1" customWidth="1"/>
    <col min="2830" max="2830" width="8.19921875" style="1" customWidth="1"/>
    <col min="2831" max="2831" width="8.09765625" style="1" customWidth="1"/>
    <col min="2832" max="2832" width="8.59765625" style="1" customWidth="1"/>
    <col min="2833" max="2833" width="10.59765625" style="1" customWidth="1"/>
    <col min="2834" max="2834" width="8.19921875" style="1" customWidth="1"/>
    <col min="2835" max="3071" width="10.3984375" style="1"/>
    <col min="3072" max="3072" width="12.5" style="1" customWidth="1"/>
    <col min="3073" max="3073" width="12.59765625" style="1" customWidth="1"/>
    <col min="3074" max="3074" width="6.19921875" style="1" customWidth="1"/>
    <col min="3075" max="3075" width="8.19921875" style="1" customWidth="1"/>
    <col min="3076" max="3076" width="8" style="1" customWidth="1"/>
    <col min="3077" max="3077" width="8.19921875" style="1" customWidth="1"/>
    <col min="3078" max="3080" width="8" style="1" customWidth="1"/>
    <col min="3081" max="3081" width="8.09765625" style="1" customWidth="1"/>
    <col min="3082" max="3082" width="8" style="1" customWidth="1"/>
    <col min="3083" max="3083" width="8.09765625" style="1" customWidth="1"/>
    <col min="3084" max="3084" width="8.19921875" style="1" customWidth="1"/>
    <col min="3085" max="3085" width="7.8984375" style="1" customWidth="1"/>
    <col min="3086" max="3086" width="8.19921875" style="1" customWidth="1"/>
    <col min="3087" max="3087" width="8.09765625" style="1" customWidth="1"/>
    <col min="3088" max="3088" width="8.59765625" style="1" customWidth="1"/>
    <col min="3089" max="3089" width="10.59765625" style="1" customWidth="1"/>
    <col min="3090" max="3090" width="8.19921875" style="1" customWidth="1"/>
    <col min="3091" max="3327" width="10.3984375" style="1"/>
    <col min="3328" max="3328" width="12.5" style="1" customWidth="1"/>
    <col min="3329" max="3329" width="12.59765625" style="1" customWidth="1"/>
    <col min="3330" max="3330" width="6.19921875" style="1" customWidth="1"/>
    <col min="3331" max="3331" width="8.19921875" style="1" customWidth="1"/>
    <col min="3332" max="3332" width="8" style="1" customWidth="1"/>
    <col min="3333" max="3333" width="8.19921875" style="1" customWidth="1"/>
    <col min="3334" max="3336" width="8" style="1" customWidth="1"/>
    <col min="3337" max="3337" width="8.09765625" style="1" customWidth="1"/>
    <col min="3338" max="3338" width="8" style="1" customWidth="1"/>
    <col min="3339" max="3339" width="8.09765625" style="1" customWidth="1"/>
    <col min="3340" max="3340" width="8.19921875" style="1" customWidth="1"/>
    <col min="3341" max="3341" width="7.8984375" style="1" customWidth="1"/>
    <col min="3342" max="3342" width="8.19921875" style="1" customWidth="1"/>
    <col min="3343" max="3343" width="8.09765625" style="1" customWidth="1"/>
    <col min="3344" max="3344" width="8.59765625" style="1" customWidth="1"/>
    <col min="3345" max="3345" width="10.59765625" style="1" customWidth="1"/>
    <col min="3346" max="3346" width="8.19921875" style="1" customWidth="1"/>
    <col min="3347" max="3583" width="10.3984375" style="1"/>
    <col min="3584" max="3584" width="12.5" style="1" customWidth="1"/>
    <col min="3585" max="3585" width="12.59765625" style="1" customWidth="1"/>
    <col min="3586" max="3586" width="6.19921875" style="1" customWidth="1"/>
    <col min="3587" max="3587" width="8.19921875" style="1" customWidth="1"/>
    <col min="3588" max="3588" width="8" style="1" customWidth="1"/>
    <col min="3589" max="3589" width="8.19921875" style="1" customWidth="1"/>
    <col min="3590" max="3592" width="8" style="1" customWidth="1"/>
    <col min="3593" max="3593" width="8.09765625" style="1" customWidth="1"/>
    <col min="3594" max="3594" width="8" style="1" customWidth="1"/>
    <col min="3595" max="3595" width="8.09765625" style="1" customWidth="1"/>
    <col min="3596" max="3596" width="8.19921875" style="1" customWidth="1"/>
    <col min="3597" max="3597" width="7.8984375" style="1" customWidth="1"/>
    <col min="3598" max="3598" width="8.19921875" style="1" customWidth="1"/>
    <col min="3599" max="3599" width="8.09765625" style="1" customWidth="1"/>
    <col min="3600" max="3600" width="8.59765625" style="1" customWidth="1"/>
    <col min="3601" max="3601" width="10.59765625" style="1" customWidth="1"/>
    <col min="3602" max="3602" width="8.19921875" style="1" customWidth="1"/>
    <col min="3603" max="3839" width="10.3984375" style="1"/>
    <col min="3840" max="3840" width="12.5" style="1" customWidth="1"/>
    <col min="3841" max="3841" width="12.59765625" style="1" customWidth="1"/>
    <col min="3842" max="3842" width="6.19921875" style="1" customWidth="1"/>
    <col min="3843" max="3843" width="8.19921875" style="1" customWidth="1"/>
    <col min="3844" max="3844" width="8" style="1" customWidth="1"/>
    <col min="3845" max="3845" width="8.19921875" style="1" customWidth="1"/>
    <col min="3846" max="3848" width="8" style="1" customWidth="1"/>
    <col min="3849" max="3849" width="8.09765625" style="1" customWidth="1"/>
    <col min="3850" max="3850" width="8" style="1" customWidth="1"/>
    <col min="3851" max="3851" width="8.09765625" style="1" customWidth="1"/>
    <col min="3852" max="3852" width="8.19921875" style="1" customWidth="1"/>
    <col min="3853" max="3853" width="7.8984375" style="1" customWidth="1"/>
    <col min="3854" max="3854" width="8.19921875" style="1" customWidth="1"/>
    <col min="3855" max="3855" width="8.09765625" style="1" customWidth="1"/>
    <col min="3856" max="3856" width="8.59765625" style="1" customWidth="1"/>
    <col min="3857" max="3857" width="10.59765625" style="1" customWidth="1"/>
    <col min="3858" max="3858" width="8.19921875" style="1" customWidth="1"/>
    <col min="3859" max="4095" width="10.3984375" style="1"/>
    <col min="4096" max="4096" width="12.5" style="1" customWidth="1"/>
    <col min="4097" max="4097" width="12.59765625" style="1" customWidth="1"/>
    <col min="4098" max="4098" width="6.19921875" style="1" customWidth="1"/>
    <col min="4099" max="4099" width="8.19921875" style="1" customWidth="1"/>
    <col min="4100" max="4100" width="8" style="1" customWidth="1"/>
    <col min="4101" max="4101" width="8.19921875" style="1" customWidth="1"/>
    <col min="4102" max="4104" width="8" style="1" customWidth="1"/>
    <col min="4105" max="4105" width="8.09765625" style="1" customWidth="1"/>
    <col min="4106" max="4106" width="8" style="1" customWidth="1"/>
    <col min="4107" max="4107" width="8.09765625" style="1" customWidth="1"/>
    <col min="4108" max="4108" width="8.19921875" style="1" customWidth="1"/>
    <col min="4109" max="4109" width="7.8984375" style="1" customWidth="1"/>
    <col min="4110" max="4110" width="8.19921875" style="1" customWidth="1"/>
    <col min="4111" max="4111" width="8.09765625" style="1" customWidth="1"/>
    <col min="4112" max="4112" width="8.59765625" style="1" customWidth="1"/>
    <col min="4113" max="4113" width="10.59765625" style="1" customWidth="1"/>
    <col min="4114" max="4114" width="8.19921875" style="1" customWidth="1"/>
    <col min="4115" max="4351" width="10.3984375" style="1"/>
    <col min="4352" max="4352" width="12.5" style="1" customWidth="1"/>
    <col min="4353" max="4353" width="12.59765625" style="1" customWidth="1"/>
    <col min="4354" max="4354" width="6.19921875" style="1" customWidth="1"/>
    <col min="4355" max="4355" width="8.19921875" style="1" customWidth="1"/>
    <col min="4356" max="4356" width="8" style="1" customWidth="1"/>
    <col min="4357" max="4357" width="8.19921875" style="1" customWidth="1"/>
    <col min="4358" max="4360" width="8" style="1" customWidth="1"/>
    <col min="4361" max="4361" width="8.09765625" style="1" customWidth="1"/>
    <col min="4362" max="4362" width="8" style="1" customWidth="1"/>
    <col min="4363" max="4363" width="8.09765625" style="1" customWidth="1"/>
    <col min="4364" max="4364" width="8.19921875" style="1" customWidth="1"/>
    <col min="4365" max="4365" width="7.8984375" style="1" customWidth="1"/>
    <col min="4366" max="4366" width="8.19921875" style="1" customWidth="1"/>
    <col min="4367" max="4367" width="8.09765625" style="1" customWidth="1"/>
    <col min="4368" max="4368" width="8.59765625" style="1" customWidth="1"/>
    <col min="4369" max="4369" width="10.59765625" style="1" customWidth="1"/>
    <col min="4370" max="4370" width="8.19921875" style="1" customWidth="1"/>
    <col min="4371" max="4607" width="10.3984375" style="1"/>
    <col min="4608" max="4608" width="12.5" style="1" customWidth="1"/>
    <col min="4609" max="4609" width="12.59765625" style="1" customWidth="1"/>
    <col min="4610" max="4610" width="6.19921875" style="1" customWidth="1"/>
    <col min="4611" max="4611" width="8.19921875" style="1" customWidth="1"/>
    <col min="4612" max="4612" width="8" style="1" customWidth="1"/>
    <col min="4613" max="4613" width="8.19921875" style="1" customWidth="1"/>
    <col min="4614" max="4616" width="8" style="1" customWidth="1"/>
    <col min="4617" max="4617" width="8.09765625" style="1" customWidth="1"/>
    <col min="4618" max="4618" width="8" style="1" customWidth="1"/>
    <col min="4619" max="4619" width="8.09765625" style="1" customWidth="1"/>
    <col min="4620" max="4620" width="8.19921875" style="1" customWidth="1"/>
    <col min="4621" max="4621" width="7.8984375" style="1" customWidth="1"/>
    <col min="4622" max="4622" width="8.19921875" style="1" customWidth="1"/>
    <col min="4623" max="4623" width="8.09765625" style="1" customWidth="1"/>
    <col min="4624" max="4624" width="8.59765625" style="1" customWidth="1"/>
    <col min="4625" max="4625" width="10.59765625" style="1" customWidth="1"/>
    <col min="4626" max="4626" width="8.19921875" style="1" customWidth="1"/>
    <col min="4627" max="4863" width="10.3984375" style="1"/>
    <col min="4864" max="4864" width="12.5" style="1" customWidth="1"/>
    <col min="4865" max="4865" width="12.59765625" style="1" customWidth="1"/>
    <col min="4866" max="4866" width="6.19921875" style="1" customWidth="1"/>
    <col min="4867" max="4867" width="8.19921875" style="1" customWidth="1"/>
    <col min="4868" max="4868" width="8" style="1" customWidth="1"/>
    <col min="4869" max="4869" width="8.19921875" style="1" customWidth="1"/>
    <col min="4870" max="4872" width="8" style="1" customWidth="1"/>
    <col min="4873" max="4873" width="8.09765625" style="1" customWidth="1"/>
    <col min="4874" max="4874" width="8" style="1" customWidth="1"/>
    <col min="4875" max="4875" width="8.09765625" style="1" customWidth="1"/>
    <col min="4876" max="4876" width="8.19921875" style="1" customWidth="1"/>
    <col min="4877" max="4877" width="7.8984375" style="1" customWidth="1"/>
    <col min="4878" max="4878" width="8.19921875" style="1" customWidth="1"/>
    <col min="4879" max="4879" width="8.09765625" style="1" customWidth="1"/>
    <col min="4880" max="4880" width="8.59765625" style="1" customWidth="1"/>
    <col min="4881" max="4881" width="10.59765625" style="1" customWidth="1"/>
    <col min="4882" max="4882" width="8.19921875" style="1" customWidth="1"/>
    <col min="4883" max="5119" width="10.3984375" style="1"/>
    <col min="5120" max="5120" width="12.5" style="1" customWidth="1"/>
    <col min="5121" max="5121" width="12.59765625" style="1" customWidth="1"/>
    <col min="5122" max="5122" width="6.19921875" style="1" customWidth="1"/>
    <col min="5123" max="5123" width="8.19921875" style="1" customWidth="1"/>
    <col min="5124" max="5124" width="8" style="1" customWidth="1"/>
    <col min="5125" max="5125" width="8.19921875" style="1" customWidth="1"/>
    <col min="5126" max="5128" width="8" style="1" customWidth="1"/>
    <col min="5129" max="5129" width="8.09765625" style="1" customWidth="1"/>
    <col min="5130" max="5130" width="8" style="1" customWidth="1"/>
    <col min="5131" max="5131" width="8.09765625" style="1" customWidth="1"/>
    <col min="5132" max="5132" width="8.19921875" style="1" customWidth="1"/>
    <col min="5133" max="5133" width="7.8984375" style="1" customWidth="1"/>
    <col min="5134" max="5134" width="8.19921875" style="1" customWidth="1"/>
    <col min="5135" max="5135" width="8.09765625" style="1" customWidth="1"/>
    <col min="5136" max="5136" width="8.59765625" style="1" customWidth="1"/>
    <col min="5137" max="5137" width="10.59765625" style="1" customWidth="1"/>
    <col min="5138" max="5138" width="8.19921875" style="1" customWidth="1"/>
    <col min="5139" max="5375" width="10.3984375" style="1"/>
    <col min="5376" max="5376" width="12.5" style="1" customWidth="1"/>
    <col min="5377" max="5377" width="12.59765625" style="1" customWidth="1"/>
    <col min="5378" max="5378" width="6.19921875" style="1" customWidth="1"/>
    <col min="5379" max="5379" width="8.19921875" style="1" customWidth="1"/>
    <col min="5380" max="5380" width="8" style="1" customWidth="1"/>
    <col min="5381" max="5381" width="8.19921875" style="1" customWidth="1"/>
    <col min="5382" max="5384" width="8" style="1" customWidth="1"/>
    <col min="5385" max="5385" width="8.09765625" style="1" customWidth="1"/>
    <col min="5386" max="5386" width="8" style="1" customWidth="1"/>
    <col min="5387" max="5387" width="8.09765625" style="1" customWidth="1"/>
    <col min="5388" max="5388" width="8.19921875" style="1" customWidth="1"/>
    <col min="5389" max="5389" width="7.8984375" style="1" customWidth="1"/>
    <col min="5390" max="5390" width="8.19921875" style="1" customWidth="1"/>
    <col min="5391" max="5391" width="8.09765625" style="1" customWidth="1"/>
    <col min="5392" max="5392" width="8.59765625" style="1" customWidth="1"/>
    <col min="5393" max="5393" width="10.59765625" style="1" customWidth="1"/>
    <col min="5394" max="5394" width="8.19921875" style="1" customWidth="1"/>
    <col min="5395" max="5631" width="10.3984375" style="1"/>
    <col min="5632" max="5632" width="12.5" style="1" customWidth="1"/>
    <col min="5633" max="5633" width="12.59765625" style="1" customWidth="1"/>
    <col min="5634" max="5634" width="6.19921875" style="1" customWidth="1"/>
    <col min="5635" max="5635" width="8.19921875" style="1" customWidth="1"/>
    <col min="5636" max="5636" width="8" style="1" customWidth="1"/>
    <col min="5637" max="5637" width="8.19921875" style="1" customWidth="1"/>
    <col min="5638" max="5640" width="8" style="1" customWidth="1"/>
    <col min="5641" max="5641" width="8.09765625" style="1" customWidth="1"/>
    <col min="5642" max="5642" width="8" style="1" customWidth="1"/>
    <col min="5643" max="5643" width="8.09765625" style="1" customWidth="1"/>
    <col min="5644" max="5644" width="8.19921875" style="1" customWidth="1"/>
    <col min="5645" max="5645" width="7.8984375" style="1" customWidth="1"/>
    <col min="5646" max="5646" width="8.19921875" style="1" customWidth="1"/>
    <col min="5647" max="5647" width="8.09765625" style="1" customWidth="1"/>
    <col min="5648" max="5648" width="8.59765625" style="1" customWidth="1"/>
    <col min="5649" max="5649" width="10.59765625" style="1" customWidth="1"/>
    <col min="5650" max="5650" width="8.19921875" style="1" customWidth="1"/>
    <col min="5651" max="5887" width="10.3984375" style="1"/>
    <col min="5888" max="5888" width="12.5" style="1" customWidth="1"/>
    <col min="5889" max="5889" width="12.59765625" style="1" customWidth="1"/>
    <col min="5890" max="5890" width="6.19921875" style="1" customWidth="1"/>
    <col min="5891" max="5891" width="8.19921875" style="1" customWidth="1"/>
    <col min="5892" max="5892" width="8" style="1" customWidth="1"/>
    <col min="5893" max="5893" width="8.19921875" style="1" customWidth="1"/>
    <col min="5894" max="5896" width="8" style="1" customWidth="1"/>
    <col min="5897" max="5897" width="8.09765625" style="1" customWidth="1"/>
    <col min="5898" max="5898" width="8" style="1" customWidth="1"/>
    <col min="5899" max="5899" width="8.09765625" style="1" customWidth="1"/>
    <col min="5900" max="5900" width="8.19921875" style="1" customWidth="1"/>
    <col min="5901" max="5901" width="7.8984375" style="1" customWidth="1"/>
    <col min="5902" max="5902" width="8.19921875" style="1" customWidth="1"/>
    <col min="5903" max="5903" width="8.09765625" style="1" customWidth="1"/>
    <col min="5904" max="5904" width="8.59765625" style="1" customWidth="1"/>
    <col min="5905" max="5905" width="10.59765625" style="1" customWidth="1"/>
    <col min="5906" max="5906" width="8.19921875" style="1" customWidth="1"/>
    <col min="5907" max="6143" width="10.3984375" style="1"/>
    <col min="6144" max="6144" width="12.5" style="1" customWidth="1"/>
    <col min="6145" max="6145" width="12.59765625" style="1" customWidth="1"/>
    <col min="6146" max="6146" width="6.19921875" style="1" customWidth="1"/>
    <col min="6147" max="6147" width="8.19921875" style="1" customWidth="1"/>
    <col min="6148" max="6148" width="8" style="1" customWidth="1"/>
    <col min="6149" max="6149" width="8.19921875" style="1" customWidth="1"/>
    <col min="6150" max="6152" width="8" style="1" customWidth="1"/>
    <col min="6153" max="6153" width="8.09765625" style="1" customWidth="1"/>
    <col min="6154" max="6154" width="8" style="1" customWidth="1"/>
    <col min="6155" max="6155" width="8.09765625" style="1" customWidth="1"/>
    <col min="6156" max="6156" width="8.19921875" style="1" customWidth="1"/>
    <col min="6157" max="6157" width="7.8984375" style="1" customWidth="1"/>
    <col min="6158" max="6158" width="8.19921875" style="1" customWidth="1"/>
    <col min="6159" max="6159" width="8.09765625" style="1" customWidth="1"/>
    <col min="6160" max="6160" width="8.59765625" style="1" customWidth="1"/>
    <col min="6161" max="6161" width="10.59765625" style="1" customWidth="1"/>
    <col min="6162" max="6162" width="8.19921875" style="1" customWidth="1"/>
    <col min="6163" max="6399" width="10.3984375" style="1"/>
    <col min="6400" max="6400" width="12.5" style="1" customWidth="1"/>
    <col min="6401" max="6401" width="12.59765625" style="1" customWidth="1"/>
    <col min="6402" max="6402" width="6.19921875" style="1" customWidth="1"/>
    <col min="6403" max="6403" width="8.19921875" style="1" customWidth="1"/>
    <col min="6404" max="6404" width="8" style="1" customWidth="1"/>
    <col min="6405" max="6405" width="8.19921875" style="1" customWidth="1"/>
    <col min="6406" max="6408" width="8" style="1" customWidth="1"/>
    <col min="6409" max="6409" width="8.09765625" style="1" customWidth="1"/>
    <col min="6410" max="6410" width="8" style="1" customWidth="1"/>
    <col min="6411" max="6411" width="8.09765625" style="1" customWidth="1"/>
    <col min="6412" max="6412" width="8.19921875" style="1" customWidth="1"/>
    <col min="6413" max="6413" width="7.8984375" style="1" customWidth="1"/>
    <col min="6414" max="6414" width="8.19921875" style="1" customWidth="1"/>
    <col min="6415" max="6415" width="8.09765625" style="1" customWidth="1"/>
    <col min="6416" max="6416" width="8.59765625" style="1" customWidth="1"/>
    <col min="6417" max="6417" width="10.59765625" style="1" customWidth="1"/>
    <col min="6418" max="6418" width="8.19921875" style="1" customWidth="1"/>
    <col min="6419" max="6655" width="10.3984375" style="1"/>
    <col min="6656" max="6656" width="12.5" style="1" customWidth="1"/>
    <col min="6657" max="6657" width="12.59765625" style="1" customWidth="1"/>
    <col min="6658" max="6658" width="6.19921875" style="1" customWidth="1"/>
    <col min="6659" max="6659" width="8.19921875" style="1" customWidth="1"/>
    <col min="6660" max="6660" width="8" style="1" customWidth="1"/>
    <col min="6661" max="6661" width="8.19921875" style="1" customWidth="1"/>
    <col min="6662" max="6664" width="8" style="1" customWidth="1"/>
    <col min="6665" max="6665" width="8.09765625" style="1" customWidth="1"/>
    <col min="6666" max="6666" width="8" style="1" customWidth="1"/>
    <col min="6667" max="6667" width="8.09765625" style="1" customWidth="1"/>
    <col min="6668" max="6668" width="8.19921875" style="1" customWidth="1"/>
    <col min="6669" max="6669" width="7.8984375" style="1" customWidth="1"/>
    <col min="6670" max="6670" width="8.19921875" style="1" customWidth="1"/>
    <col min="6671" max="6671" width="8.09765625" style="1" customWidth="1"/>
    <col min="6672" max="6672" width="8.59765625" style="1" customWidth="1"/>
    <col min="6673" max="6673" width="10.59765625" style="1" customWidth="1"/>
    <col min="6674" max="6674" width="8.19921875" style="1" customWidth="1"/>
    <col min="6675" max="6911" width="10.3984375" style="1"/>
    <col min="6912" max="6912" width="12.5" style="1" customWidth="1"/>
    <col min="6913" max="6913" width="12.59765625" style="1" customWidth="1"/>
    <col min="6914" max="6914" width="6.19921875" style="1" customWidth="1"/>
    <col min="6915" max="6915" width="8.19921875" style="1" customWidth="1"/>
    <col min="6916" max="6916" width="8" style="1" customWidth="1"/>
    <col min="6917" max="6917" width="8.19921875" style="1" customWidth="1"/>
    <col min="6918" max="6920" width="8" style="1" customWidth="1"/>
    <col min="6921" max="6921" width="8.09765625" style="1" customWidth="1"/>
    <col min="6922" max="6922" width="8" style="1" customWidth="1"/>
    <col min="6923" max="6923" width="8.09765625" style="1" customWidth="1"/>
    <col min="6924" max="6924" width="8.19921875" style="1" customWidth="1"/>
    <col min="6925" max="6925" width="7.8984375" style="1" customWidth="1"/>
    <col min="6926" max="6926" width="8.19921875" style="1" customWidth="1"/>
    <col min="6927" max="6927" width="8.09765625" style="1" customWidth="1"/>
    <col min="6928" max="6928" width="8.59765625" style="1" customWidth="1"/>
    <col min="6929" max="6929" width="10.59765625" style="1" customWidth="1"/>
    <col min="6930" max="6930" width="8.19921875" style="1" customWidth="1"/>
    <col min="6931" max="7167" width="10.3984375" style="1"/>
    <col min="7168" max="7168" width="12.5" style="1" customWidth="1"/>
    <col min="7169" max="7169" width="12.59765625" style="1" customWidth="1"/>
    <col min="7170" max="7170" width="6.19921875" style="1" customWidth="1"/>
    <col min="7171" max="7171" width="8.19921875" style="1" customWidth="1"/>
    <col min="7172" max="7172" width="8" style="1" customWidth="1"/>
    <col min="7173" max="7173" width="8.19921875" style="1" customWidth="1"/>
    <col min="7174" max="7176" width="8" style="1" customWidth="1"/>
    <col min="7177" max="7177" width="8.09765625" style="1" customWidth="1"/>
    <col min="7178" max="7178" width="8" style="1" customWidth="1"/>
    <col min="7179" max="7179" width="8.09765625" style="1" customWidth="1"/>
    <col min="7180" max="7180" width="8.19921875" style="1" customWidth="1"/>
    <col min="7181" max="7181" width="7.8984375" style="1" customWidth="1"/>
    <col min="7182" max="7182" width="8.19921875" style="1" customWidth="1"/>
    <col min="7183" max="7183" width="8.09765625" style="1" customWidth="1"/>
    <col min="7184" max="7184" width="8.59765625" style="1" customWidth="1"/>
    <col min="7185" max="7185" width="10.59765625" style="1" customWidth="1"/>
    <col min="7186" max="7186" width="8.19921875" style="1" customWidth="1"/>
    <col min="7187" max="7423" width="10.3984375" style="1"/>
    <col min="7424" max="7424" width="12.5" style="1" customWidth="1"/>
    <col min="7425" max="7425" width="12.59765625" style="1" customWidth="1"/>
    <col min="7426" max="7426" width="6.19921875" style="1" customWidth="1"/>
    <col min="7427" max="7427" width="8.19921875" style="1" customWidth="1"/>
    <col min="7428" max="7428" width="8" style="1" customWidth="1"/>
    <col min="7429" max="7429" width="8.19921875" style="1" customWidth="1"/>
    <col min="7430" max="7432" width="8" style="1" customWidth="1"/>
    <col min="7433" max="7433" width="8.09765625" style="1" customWidth="1"/>
    <col min="7434" max="7434" width="8" style="1" customWidth="1"/>
    <col min="7435" max="7435" width="8.09765625" style="1" customWidth="1"/>
    <col min="7436" max="7436" width="8.19921875" style="1" customWidth="1"/>
    <col min="7437" max="7437" width="7.8984375" style="1" customWidth="1"/>
    <col min="7438" max="7438" width="8.19921875" style="1" customWidth="1"/>
    <col min="7439" max="7439" width="8.09765625" style="1" customWidth="1"/>
    <col min="7440" max="7440" width="8.59765625" style="1" customWidth="1"/>
    <col min="7441" max="7441" width="10.59765625" style="1" customWidth="1"/>
    <col min="7442" max="7442" width="8.19921875" style="1" customWidth="1"/>
    <col min="7443" max="7679" width="10.3984375" style="1"/>
    <col min="7680" max="7680" width="12.5" style="1" customWidth="1"/>
    <col min="7681" max="7681" width="12.59765625" style="1" customWidth="1"/>
    <col min="7682" max="7682" width="6.19921875" style="1" customWidth="1"/>
    <col min="7683" max="7683" width="8.19921875" style="1" customWidth="1"/>
    <col min="7684" max="7684" width="8" style="1" customWidth="1"/>
    <col min="7685" max="7685" width="8.19921875" style="1" customWidth="1"/>
    <col min="7686" max="7688" width="8" style="1" customWidth="1"/>
    <col min="7689" max="7689" width="8.09765625" style="1" customWidth="1"/>
    <col min="7690" max="7690" width="8" style="1" customWidth="1"/>
    <col min="7691" max="7691" width="8.09765625" style="1" customWidth="1"/>
    <col min="7692" max="7692" width="8.19921875" style="1" customWidth="1"/>
    <col min="7693" max="7693" width="7.8984375" style="1" customWidth="1"/>
    <col min="7694" max="7694" width="8.19921875" style="1" customWidth="1"/>
    <col min="7695" max="7695" width="8.09765625" style="1" customWidth="1"/>
    <col min="7696" max="7696" width="8.59765625" style="1" customWidth="1"/>
    <col min="7697" max="7697" width="10.59765625" style="1" customWidth="1"/>
    <col min="7698" max="7698" width="8.19921875" style="1" customWidth="1"/>
    <col min="7699" max="7935" width="10.3984375" style="1"/>
    <col min="7936" max="7936" width="12.5" style="1" customWidth="1"/>
    <col min="7937" max="7937" width="12.59765625" style="1" customWidth="1"/>
    <col min="7938" max="7938" width="6.19921875" style="1" customWidth="1"/>
    <col min="7939" max="7939" width="8.19921875" style="1" customWidth="1"/>
    <col min="7940" max="7940" width="8" style="1" customWidth="1"/>
    <col min="7941" max="7941" width="8.19921875" style="1" customWidth="1"/>
    <col min="7942" max="7944" width="8" style="1" customWidth="1"/>
    <col min="7945" max="7945" width="8.09765625" style="1" customWidth="1"/>
    <col min="7946" max="7946" width="8" style="1" customWidth="1"/>
    <col min="7947" max="7947" width="8.09765625" style="1" customWidth="1"/>
    <col min="7948" max="7948" width="8.19921875" style="1" customWidth="1"/>
    <col min="7949" max="7949" width="7.8984375" style="1" customWidth="1"/>
    <col min="7950" max="7950" width="8.19921875" style="1" customWidth="1"/>
    <col min="7951" max="7951" width="8.09765625" style="1" customWidth="1"/>
    <col min="7952" max="7952" width="8.59765625" style="1" customWidth="1"/>
    <col min="7953" max="7953" width="10.59765625" style="1" customWidth="1"/>
    <col min="7954" max="7954" width="8.19921875" style="1" customWidth="1"/>
    <col min="7955" max="8191" width="10.3984375" style="1"/>
    <col min="8192" max="8192" width="12.5" style="1" customWidth="1"/>
    <col min="8193" max="8193" width="12.59765625" style="1" customWidth="1"/>
    <col min="8194" max="8194" width="6.19921875" style="1" customWidth="1"/>
    <col min="8195" max="8195" width="8.19921875" style="1" customWidth="1"/>
    <col min="8196" max="8196" width="8" style="1" customWidth="1"/>
    <col min="8197" max="8197" width="8.19921875" style="1" customWidth="1"/>
    <col min="8198" max="8200" width="8" style="1" customWidth="1"/>
    <col min="8201" max="8201" width="8.09765625" style="1" customWidth="1"/>
    <col min="8202" max="8202" width="8" style="1" customWidth="1"/>
    <col min="8203" max="8203" width="8.09765625" style="1" customWidth="1"/>
    <col min="8204" max="8204" width="8.19921875" style="1" customWidth="1"/>
    <col min="8205" max="8205" width="7.8984375" style="1" customWidth="1"/>
    <col min="8206" max="8206" width="8.19921875" style="1" customWidth="1"/>
    <col min="8207" max="8207" width="8.09765625" style="1" customWidth="1"/>
    <col min="8208" max="8208" width="8.59765625" style="1" customWidth="1"/>
    <col min="8209" max="8209" width="10.59765625" style="1" customWidth="1"/>
    <col min="8210" max="8210" width="8.19921875" style="1" customWidth="1"/>
    <col min="8211" max="8447" width="10.3984375" style="1"/>
    <col min="8448" max="8448" width="12.5" style="1" customWidth="1"/>
    <col min="8449" max="8449" width="12.59765625" style="1" customWidth="1"/>
    <col min="8450" max="8450" width="6.19921875" style="1" customWidth="1"/>
    <col min="8451" max="8451" width="8.19921875" style="1" customWidth="1"/>
    <col min="8452" max="8452" width="8" style="1" customWidth="1"/>
    <col min="8453" max="8453" width="8.19921875" style="1" customWidth="1"/>
    <col min="8454" max="8456" width="8" style="1" customWidth="1"/>
    <col min="8457" max="8457" width="8.09765625" style="1" customWidth="1"/>
    <col min="8458" max="8458" width="8" style="1" customWidth="1"/>
    <col min="8459" max="8459" width="8.09765625" style="1" customWidth="1"/>
    <col min="8460" max="8460" width="8.19921875" style="1" customWidth="1"/>
    <col min="8461" max="8461" width="7.8984375" style="1" customWidth="1"/>
    <col min="8462" max="8462" width="8.19921875" style="1" customWidth="1"/>
    <col min="8463" max="8463" width="8.09765625" style="1" customWidth="1"/>
    <col min="8464" max="8464" width="8.59765625" style="1" customWidth="1"/>
    <col min="8465" max="8465" width="10.59765625" style="1" customWidth="1"/>
    <col min="8466" max="8466" width="8.19921875" style="1" customWidth="1"/>
    <col min="8467" max="8703" width="10.3984375" style="1"/>
    <col min="8704" max="8704" width="12.5" style="1" customWidth="1"/>
    <col min="8705" max="8705" width="12.59765625" style="1" customWidth="1"/>
    <col min="8706" max="8706" width="6.19921875" style="1" customWidth="1"/>
    <col min="8707" max="8707" width="8.19921875" style="1" customWidth="1"/>
    <col min="8708" max="8708" width="8" style="1" customWidth="1"/>
    <col min="8709" max="8709" width="8.19921875" style="1" customWidth="1"/>
    <col min="8710" max="8712" width="8" style="1" customWidth="1"/>
    <col min="8713" max="8713" width="8.09765625" style="1" customWidth="1"/>
    <col min="8714" max="8714" width="8" style="1" customWidth="1"/>
    <col min="8715" max="8715" width="8.09765625" style="1" customWidth="1"/>
    <col min="8716" max="8716" width="8.19921875" style="1" customWidth="1"/>
    <col min="8717" max="8717" width="7.8984375" style="1" customWidth="1"/>
    <col min="8718" max="8718" width="8.19921875" style="1" customWidth="1"/>
    <col min="8719" max="8719" width="8.09765625" style="1" customWidth="1"/>
    <col min="8720" max="8720" width="8.59765625" style="1" customWidth="1"/>
    <col min="8721" max="8721" width="10.59765625" style="1" customWidth="1"/>
    <col min="8722" max="8722" width="8.19921875" style="1" customWidth="1"/>
    <col min="8723" max="8959" width="10.3984375" style="1"/>
    <col min="8960" max="8960" width="12.5" style="1" customWidth="1"/>
    <col min="8961" max="8961" width="12.59765625" style="1" customWidth="1"/>
    <col min="8962" max="8962" width="6.19921875" style="1" customWidth="1"/>
    <col min="8963" max="8963" width="8.19921875" style="1" customWidth="1"/>
    <col min="8964" max="8964" width="8" style="1" customWidth="1"/>
    <col min="8965" max="8965" width="8.19921875" style="1" customWidth="1"/>
    <col min="8966" max="8968" width="8" style="1" customWidth="1"/>
    <col min="8969" max="8969" width="8.09765625" style="1" customWidth="1"/>
    <col min="8970" max="8970" width="8" style="1" customWidth="1"/>
    <col min="8971" max="8971" width="8.09765625" style="1" customWidth="1"/>
    <col min="8972" max="8972" width="8.19921875" style="1" customWidth="1"/>
    <col min="8973" max="8973" width="7.8984375" style="1" customWidth="1"/>
    <col min="8974" max="8974" width="8.19921875" style="1" customWidth="1"/>
    <col min="8975" max="8975" width="8.09765625" style="1" customWidth="1"/>
    <col min="8976" max="8976" width="8.59765625" style="1" customWidth="1"/>
    <col min="8977" max="8977" width="10.59765625" style="1" customWidth="1"/>
    <col min="8978" max="8978" width="8.19921875" style="1" customWidth="1"/>
    <col min="8979" max="9215" width="10.3984375" style="1"/>
    <col min="9216" max="9216" width="12.5" style="1" customWidth="1"/>
    <col min="9217" max="9217" width="12.59765625" style="1" customWidth="1"/>
    <col min="9218" max="9218" width="6.19921875" style="1" customWidth="1"/>
    <col min="9219" max="9219" width="8.19921875" style="1" customWidth="1"/>
    <col min="9220" max="9220" width="8" style="1" customWidth="1"/>
    <col min="9221" max="9221" width="8.19921875" style="1" customWidth="1"/>
    <col min="9222" max="9224" width="8" style="1" customWidth="1"/>
    <col min="9225" max="9225" width="8.09765625" style="1" customWidth="1"/>
    <col min="9226" max="9226" width="8" style="1" customWidth="1"/>
    <col min="9227" max="9227" width="8.09765625" style="1" customWidth="1"/>
    <col min="9228" max="9228" width="8.19921875" style="1" customWidth="1"/>
    <col min="9229" max="9229" width="7.8984375" style="1" customWidth="1"/>
    <col min="9230" max="9230" width="8.19921875" style="1" customWidth="1"/>
    <col min="9231" max="9231" width="8.09765625" style="1" customWidth="1"/>
    <col min="9232" max="9232" width="8.59765625" style="1" customWidth="1"/>
    <col min="9233" max="9233" width="10.59765625" style="1" customWidth="1"/>
    <col min="9234" max="9234" width="8.19921875" style="1" customWidth="1"/>
    <col min="9235" max="9471" width="10.3984375" style="1"/>
    <col min="9472" max="9472" width="12.5" style="1" customWidth="1"/>
    <col min="9473" max="9473" width="12.59765625" style="1" customWidth="1"/>
    <col min="9474" max="9474" width="6.19921875" style="1" customWidth="1"/>
    <col min="9475" max="9475" width="8.19921875" style="1" customWidth="1"/>
    <col min="9476" max="9476" width="8" style="1" customWidth="1"/>
    <col min="9477" max="9477" width="8.19921875" style="1" customWidth="1"/>
    <col min="9478" max="9480" width="8" style="1" customWidth="1"/>
    <col min="9481" max="9481" width="8.09765625" style="1" customWidth="1"/>
    <col min="9482" max="9482" width="8" style="1" customWidth="1"/>
    <col min="9483" max="9483" width="8.09765625" style="1" customWidth="1"/>
    <col min="9484" max="9484" width="8.19921875" style="1" customWidth="1"/>
    <col min="9485" max="9485" width="7.8984375" style="1" customWidth="1"/>
    <col min="9486" max="9486" width="8.19921875" style="1" customWidth="1"/>
    <col min="9487" max="9487" width="8.09765625" style="1" customWidth="1"/>
    <col min="9488" max="9488" width="8.59765625" style="1" customWidth="1"/>
    <col min="9489" max="9489" width="10.59765625" style="1" customWidth="1"/>
    <col min="9490" max="9490" width="8.19921875" style="1" customWidth="1"/>
    <col min="9491" max="9727" width="10.3984375" style="1"/>
    <col min="9728" max="9728" width="12.5" style="1" customWidth="1"/>
    <col min="9729" max="9729" width="12.59765625" style="1" customWidth="1"/>
    <col min="9730" max="9730" width="6.19921875" style="1" customWidth="1"/>
    <col min="9731" max="9731" width="8.19921875" style="1" customWidth="1"/>
    <col min="9732" max="9732" width="8" style="1" customWidth="1"/>
    <col min="9733" max="9733" width="8.19921875" style="1" customWidth="1"/>
    <col min="9734" max="9736" width="8" style="1" customWidth="1"/>
    <col min="9737" max="9737" width="8.09765625" style="1" customWidth="1"/>
    <col min="9738" max="9738" width="8" style="1" customWidth="1"/>
    <col min="9739" max="9739" width="8.09765625" style="1" customWidth="1"/>
    <col min="9740" max="9740" width="8.19921875" style="1" customWidth="1"/>
    <col min="9741" max="9741" width="7.8984375" style="1" customWidth="1"/>
    <col min="9742" max="9742" width="8.19921875" style="1" customWidth="1"/>
    <col min="9743" max="9743" width="8.09765625" style="1" customWidth="1"/>
    <col min="9744" max="9744" width="8.59765625" style="1" customWidth="1"/>
    <col min="9745" max="9745" width="10.59765625" style="1" customWidth="1"/>
    <col min="9746" max="9746" width="8.19921875" style="1" customWidth="1"/>
    <col min="9747" max="9983" width="10.3984375" style="1"/>
    <col min="9984" max="9984" width="12.5" style="1" customWidth="1"/>
    <col min="9985" max="9985" width="12.59765625" style="1" customWidth="1"/>
    <col min="9986" max="9986" width="6.19921875" style="1" customWidth="1"/>
    <col min="9987" max="9987" width="8.19921875" style="1" customWidth="1"/>
    <col min="9988" max="9988" width="8" style="1" customWidth="1"/>
    <col min="9989" max="9989" width="8.19921875" style="1" customWidth="1"/>
    <col min="9990" max="9992" width="8" style="1" customWidth="1"/>
    <col min="9993" max="9993" width="8.09765625" style="1" customWidth="1"/>
    <col min="9994" max="9994" width="8" style="1" customWidth="1"/>
    <col min="9995" max="9995" width="8.09765625" style="1" customWidth="1"/>
    <col min="9996" max="9996" width="8.19921875" style="1" customWidth="1"/>
    <col min="9997" max="9997" width="7.8984375" style="1" customWidth="1"/>
    <col min="9998" max="9998" width="8.19921875" style="1" customWidth="1"/>
    <col min="9999" max="9999" width="8.09765625" style="1" customWidth="1"/>
    <col min="10000" max="10000" width="8.59765625" style="1" customWidth="1"/>
    <col min="10001" max="10001" width="10.59765625" style="1" customWidth="1"/>
    <col min="10002" max="10002" width="8.19921875" style="1" customWidth="1"/>
    <col min="10003" max="10239" width="10.3984375" style="1"/>
    <col min="10240" max="10240" width="12.5" style="1" customWidth="1"/>
    <col min="10241" max="10241" width="12.59765625" style="1" customWidth="1"/>
    <col min="10242" max="10242" width="6.19921875" style="1" customWidth="1"/>
    <col min="10243" max="10243" width="8.19921875" style="1" customWidth="1"/>
    <col min="10244" max="10244" width="8" style="1" customWidth="1"/>
    <col min="10245" max="10245" width="8.19921875" style="1" customWidth="1"/>
    <col min="10246" max="10248" width="8" style="1" customWidth="1"/>
    <col min="10249" max="10249" width="8.09765625" style="1" customWidth="1"/>
    <col min="10250" max="10250" width="8" style="1" customWidth="1"/>
    <col min="10251" max="10251" width="8.09765625" style="1" customWidth="1"/>
    <col min="10252" max="10252" width="8.19921875" style="1" customWidth="1"/>
    <col min="10253" max="10253" width="7.8984375" style="1" customWidth="1"/>
    <col min="10254" max="10254" width="8.19921875" style="1" customWidth="1"/>
    <col min="10255" max="10255" width="8.09765625" style="1" customWidth="1"/>
    <col min="10256" max="10256" width="8.59765625" style="1" customWidth="1"/>
    <col min="10257" max="10257" width="10.59765625" style="1" customWidth="1"/>
    <col min="10258" max="10258" width="8.19921875" style="1" customWidth="1"/>
    <col min="10259" max="10495" width="10.3984375" style="1"/>
    <col min="10496" max="10496" width="12.5" style="1" customWidth="1"/>
    <col min="10497" max="10497" width="12.59765625" style="1" customWidth="1"/>
    <col min="10498" max="10498" width="6.19921875" style="1" customWidth="1"/>
    <col min="10499" max="10499" width="8.19921875" style="1" customWidth="1"/>
    <col min="10500" max="10500" width="8" style="1" customWidth="1"/>
    <col min="10501" max="10501" width="8.19921875" style="1" customWidth="1"/>
    <col min="10502" max="10504" width="8" style="1" customWidth="1"/>
    <col min="10505" max="10505" width="8.09765625" style="1" customWidth="1"/>
    <col min="10506" max="10506" width="8" style="1" customWidth="1"/>
    <col min="10507" max="10507" width="8.09765625" style="1" customWidth="1"/>
    <col min="10508" max="10508" width="8.19921875" style="1" customWidth="1"/>
    <col min="10509" max="10509" width="7.8984375" style="1" customWidth="1"/>
    <col min="10510" max="10510" width="8.19921875" style="1" customWidth="1"/>
    <col min="10511" max="10511" width="8.09765625" style="1" customWidth="1"/>
    <col min="10512" max="10512" width="8.59765625" style="1" customWidth="1"/>
    <col min="10513" max="10513" width="10.59765625" style="1" customWidth="1"/>
    <col min="10514" max="10514" width="8.19921875" style="1" customWidth="1"/>
    <col min="10515" max="10751" width="10.3984375" style="1"/>
    <col min="10752" max="10752" width="12.5" style="1" customWidth="1"/>
    <col min="10753" max="10753" width="12.59765625" style="1" customWidth="1"/>
    <col min="10754" max="10754" width="6.19921875" style="1" customWidth="1"/>
    <col min="10755" max="10755" width="8.19921875" style="1" customWidth="1"/>
    <col min="10756" max="10756" width="8" style="1" customWidth="1"/>
    <col min="10757" max="10757" width="8.19921875" style="1" customWidth="1"/>
    <col min="10758" max="10760" width="8" style="1" customWidth="1"/>
    <col min="10761" max="10761" width="8.09765625" style="1" customWidth="1"/>
    <col min="10762" max="10762" width="8" style="1" customWidth="1"/>
    <col min="10763" max="10763" width="8.09765625" style="1" customWidth="1"/>
    <col min="10764" max="10764" width="8.19921875" style="1" customWidth="1"/>
    <col min="10765" max="10765" width="7.8984375" style="1" customWidth="1"/>
    <col min="10766" max="10766" width="8.19921875" style="1" customWidth="1"/>
    <col min="10767" max="10767" width="8.09765625" style="1" customWidth="1"/>
    <col min="10768" max="10768" width="8.59765625" style="1" customWidth="1"/>
    <col min="10769" max="10769" width="10.59765625" style="1" customWidth="1"/>
    <col min="10770" max="10770" width="8.19921875" style="1" customWidth="1"/>
    <col min="10771" max="11007" width="10.3984375" style="1"/>
    <col min="11008" max="11008" width="12.5" style="1" customWidth="1"/>
    <col min="11009" max="11009" width="12.59765625" style="1" customWidth="1"/>
    <col min="11010" max="11010" width="6.19921875" style="1" customWidth="1"/>
    <col min="11011" max="11011" width="8.19921875" style="1" customWidth="1"/>
    <col min="11012" max="11012" width="8" style="1" customWidth="1"/>
    <col min="11013" max="11013" width="8.19921875" style="1" customWidth="1"/>
    <col min="11014" max="11016" width="8" style="1" customWidth="1"/>
    <col min="11017" max="11017" width="8.09765625" style="1" customWidth="1"/>
    <col min="11018" max="11018" width="8" style="1" customWidth="1"/>
    <col min="11019" max="11019" width="8.09765625" style="1" customWidth="1"/>
    <col min="11020" max="11020" width="8.19921875" style="1" customWidth="1"/>
    <col min="11021" max="11021" width="7.8984375" style="1" customWidth="1"/>
    <col min="11022" max="11022" width="8.19921875" style="1" customWidth="1"/>
    <col min="11023" max="11023" width="8.09765625" style="1" customWidth="1"/>
    <col min="11024" max="11024" width="8.59765625" style="1" customWidth="1"/>
    <col min="11025" max="11025" width="10.59765625" style="1" customWidth="1"/>
    <col min="11026" max="11026" width="8.19921875" style="1" customWidth="1"/>
    <col min="11027" max="11263" width="10.3984375" style="1"/>
    <col min="11264" max="11264" width="12.5" style="1" customWidth="1"/>
    <col min="11265" max="11265" width="12.59765625" style="1" customWidth="1"/>
    <col min="11266" max="11266" width="6.19921875" style="1" customWidth="1"/>
    <col min="11267" max="11267" width="8.19921875" style="1" customWidth="1"/>
    <col min="11268" max="11268" width="8" style="1" customWidth="1"/>
    <col min="11269" max="11269" width="8.19921875" style="1" customWidth="1"/>
    <col min="11270" max="11272" width="8" style="1" customWidth="1"/>
    <col min="11273" max="11273" width="8.09765625" style="1" customWidth="1"/>
    <col min="11274" max="11274" width="8" style="1" customWidth="1"/>
    <col min="11275" max="11275" width="8.09765625" style="1" customWidth="1"/>
    <col min="11276" max="11276" width="8.19921875" style="1" customWidth="1"/>
    <col min="11277" max="11277" width="7.8984375" style="1" customWidth="1"/>
    <col min="11278" max="11278" width="8.19921875" style="1" customWidth="1"/>
    <col min="11279" max="11279" width="8.09765625" style="1" customWidth="1"/>
    <col min="11280" max="11280" width="8.59765625" style="1" customWidth="1"/>
    <col min="11281" max="11281" width="10.59765625" style="1" customWidth="1"/>
    <col min="11282" max="11282" width="8.19921875" style="1" customWidth="1"/>
    <col min="11283" max="11519" width="10.3984375" style="1"/>
    <col min="11520" max="11520" width="12.5" style="1" customWidth="1"/>
    <col min="11521" max="11521" width="12.59765625" style="1" customWidth="1"/>
    <col min="11522" max="11522" width="6.19921875" style="1" customWidth="1"/>
    <col min="11523" max="11523" width="8.19921875" style="1" customWidth="1"/>
    <col min="11524" max="11524" width="8" style="1" customWidth="1"/>
    <col min="11525" max="11525" width="8.19921875" style="1" customWidth="1"/>
    <col min="11526" max="11528" width="8" style="1" customWidth="1"/>
    <col min="11529" max="11529" width="8.09765625" style="1" customWidth="1"/>
    <col min="11530" max="11530" width="8" style="1" customWidth="1"/>
    <col min="11531" max="11531" width="8.09765625" style="1" customWidth="1"/>
    <col min="11532" max="11532" width="8.19921875" style="1" customWidth="1"/>
    <col min="11533" max="11533" width="7.8984375" style="1" customWidth="1"/>
    <col min="11534" max="11534" width="8.19921875" style="1" customWidth="1"/>
    <col min="11535" max="11535" width="8.09765625" style="1" customWidth="1"/>
    <col min="11536" max="11536" width="8.59765625" style="1" customWidth="1"/>
    <col min="11537" max="11537" width="10.59765625" style="1" customWidth="1"/>
    <col min="11538" max="11538" width="8.19921875" style="1" customWidth="1"/>
    <col min="11539" max="11775" width="10.3984375" style="1"/>
    <col min="11776" max="11776" width="12.5" style="1" customWidth="1"/>
    <col min="11777" max="11777" width="12.59765625" style="1" customWidth="1"/>
    <col min="11778" max="11778" width="6.19921875" style="1" customWidth="1"/>
    <col min="11779" max="11779" width="8.19921875" style="1" customWidth="1"/>
    <col min="11780" max="11780" width="8" style="1" customWidth="1"/>
    <col min="11781" max="11781" width="8.19921875" style="1" customWidth="1"/>
    <col min="11782" max="11784" width="8" style="1" customWidth="1"/>
    <col min="11785" max="11785" width="8.09765625" style="1" customWidth="1"/>
    <col min="11786" max="11786" width="8" style="1" customWidth="1"/>
    <col min="11787" max="11787" width="8.09765625" style="1" customWidth="1"/>
    <col min="11788" max="11788" width="8.19921875" style="1" customWidth="1"/>
    <col min="11789" max="11789" width="7.8984375" style="1" customWidth="1"/>
    <col min="11790" max="11790" width="8.19921875" style="1" customWidth="1"/>
    <col min="11791" max="11791" width="8.09765625" style="1" customWidth="1"/>
    <col min="11792" max="11792" width="8.59765625" style="1" customWidth="1"/>
    <col min="11793" max="11793" width="10.59765625" style="1" customWidth="1"/>
    <col min="11794" max="11794" width="8.19921875" style="1" customWidth="1"/>
    <col min="11795" max="12031" width="10.3984375" style="1"/>
    <col min="12032" max="12032" width="12.5" style="1" customWidth="1"/>
    <col min="12033" max="12033" width="12.59765625" style="1" customWidth="1"/>
    <col min="12034" max="12034" width="6.19921875" style="1" customWidth="1"/>
    <col min="12035" max="12035" width="8.19921875" style="1" customWidth="1"/>
    <col min="12036" max="12036" width="8" style="1" customWidth="1"/>
    <col min="12037" max="12037" width="8.19921875" style="1" customWidth="1"/>
    <col min="12038" max="12040" width="8" style="1" customWidth="1"/>
    <col min="12041" max="12041" width="8.09765625" style="1" customWidth="1"/>
    <col min="12042" max="12042" width="8" style="1" customWidth="1"/>
    <col min="12043" max="12043" width="8.09765625" style="1" customWidth="1"/>
    <col min="12044" max="12044" width="8.19921875" style="1" customWidth="1"/>
    <col min="12045" max="12045" width="7.8984375" style="1" customWidth="1"/>
    <col min="12046" max="12046" width="8.19921875" style="1" customWidth="1"/>
    <col min="12047" max="12047" width="8.09765625" style="1" customWidth="1"/>
    <col min="12048" max="12048" width="8.59765625" style="1" customWidth="1"/>
    <col min="12049" max="12049" width="10.59765625" style="1" customWidth="1"/>
    <col min="12050" max="12050" width="8.19921875" style="1" customWidth="1"/>
    <col min="12051" max="12287" width="10.3984375" style="1"/>
    <col min="12288" max="12288" width="12.5" style="1" customWidth="1"/>
    <col min="12289" max="12289" width="12.59765625" style="1" customWidth="1"/>
    <col min="12290" max="12290" width="6.19921875" style="1" customWidth="1"/>
    <col min="12291" max="12291" width="8.19921875" style="1" customWidth="1"/>
    <col min="12292" max="12292" width="8" style="1" customWidth="1"/>
    <col min="12293" max="12293" width="8.19921875" style="1" customWidth="1"/>
    <col min="12294" max="12296" width="8" style="1" customWidth="1"/>
    <col min="12297" max="12297" width="8.09765625" style="1" customWidth="1"/>
    <col min="12298" max="12298" width="8" style="1" customWidth="1"/>
    <col min="12299" max="12299" width="8.09765625" style="1" customWidth="1"/>
    <col min="12300" max="12300" width="8.19921875" style="1" customWidth="1"/>
    <col min="12301" max="12301" width="7.8984375" style="1" customWidth="1"/>
    <col min="12302" max="12302" width="8.19921875" style="1" customWidth="1"/>
    <col min="12303" max="12303" width="8.09765625" style="1" customWidth="1"/>
    <col min="12304" max="12304" width="8.59765625" style="1" customWidth="1"/>
    <col min="12305" max="12305" width="10.59765625" style="1" customWidth="1"/>
    <col min="12306" max="12306" width="8.19921875" style="1" customWidth="1"/>
    <col min="12307" max="12543" width="10.3984375" style="1"/>
    <col min="12544" max="12544" width="12.5" style="1" customWidth="1"/>
    <col min="12545" max="12545" width="12.59765625" style="1" customWidth="1"/>
    <col min="12546" max="12546" width="6.19921875" style="1" customWidth="1"/>
    <col min="12547" max="12547" width="8.19921875" style="1" customWidth="1"/>
    <col min="12548" max="12548" width="8" style="1" customWidth="1"/>
    <col min="12549" max="12549" width="8.19921875" style="1" customWidth="1"/>
    <col min="12550" max="12552" width="8" style="1" customWidth="1"/>
    <col min="12553" max="12553" width="8.09765625" style="1" customWidth="1"/>
    <col min="12554" max="12554" width="8" style="1" customWidth="1"/>
    <col min="12555" max="12555" width="8.09765625" style="1" customWidth="1"/>
    <col min="12556" max="12556" width="8.19921875" style="1" customWidth="1"/>
    <col min="12557" max="12557" width="7.8984375" style="1" customWidth="1"/>
    <col min="12558" max="12558" width="8.19921875" style="1" customWidth="1"/>
    <col min="12559" max="12559" width="8.09765625" style="1" customWidth="1"/>
    <col min="12560" max="12560" width="8.59765625" style="1" customWidth="1"/>
    <col min="12561" max="12561" width="10.59765625" style="1" customWidth="1"/>
    <col min="12562" max="12562" width="8.19921875" style="1" customWidth="1"/>
    <col min="12563" max="12799" width="10.3984375" style="1"/>
    <col min="12800" max="12800" width="12.5" style="1" customWidth="1"/>
    <col min="12801" max="12801" width="12.59765625" style="1" customWidth="1"/>
    <col min="12802" max="12802" width="6.19921875" style="1" customWidth="1"/>
    <col min="12803" max="12803" width="8.19921875" style="1" customWidth="1"/>
    <col min="12804" max="12804" width="8" style="1" customWidth="1"/>
    <col min="12805" max="12805" width="8.19921875" style="1" customWidth="1"/>
    <col min="12806" max="12808" width="8" style="1" customWidth="1"/>
    <col min="12809" max="12809" width="8.09765625" style="1" customWidth="1"/>
    <col min="12810" max="12810" width="8" style="1" customWidth="1"/>
    <col min="12811" max="12811" width="8.09765625" style="1" customWidth="1"/>
    <col min="12812" max="12812" width="8.19921875" style="1" customWidth="1"/>
    <col min="12813" max="12813" width="7.8984375" style="1" customWidth="1"/>
    <col min="12814" max="12814" width="8.19921875" style="1" customWidth="1"/>
    <col min="12815" max="12815" width="8.09765625" style="1" customWidth="1"/>
    <col min="12816" max="12816" width="8.59765625" style="1" customWidth="1"/>
    <col min="12817" max="12817" width="10.59765625" style="1" customWidth="1"/>
    <col min="12818" max="12818" width="8.19921875" style="1" customWidth="1"/>
    <col min="12819" max="13055" width="10.3984375" style="1"/>
    <col min="13056" max="13056" width="12.5" style="1" customWidth="1"/>
    <col min="13057" max="13057" width="12.59765625" style="1" customWidth="1"/>
    <col min="13058" max="13058" width="6.19921875" style="1" customWidth="1"/>
    <col min="13059" max="13059" width="8.19921875" style="1" customWidth="1"/>
    <col min="13060" max="13060" width="8" style="1" customWidth="1"/>
    <col min="13061" max="13061" width="8.19921875" style="1" customWidth="1"/>
    <col min="13062" max="13064" width="8" style="1" customWidth="1"/>
    <col min="13065" max="13065" width="8.09765625" style="1" customWidth="1"/>
    <col min="13066" max="13066" width="8" style="1" customWidth="1"/>
    <col min="13067" max="13067" width="8.09765625" style="1" customWidth="1"/>
    <col min="13068" max="13068" width="8.19921875" style="1" customWidth="1"/>
    <col min="13069" max="13069" width="7.8984375" style="1" customWidth="1"/>
    <col min="13070" max="13070" width="8.19921875" style="1" customWidth="1"/>
    <col min="13071" max="13071" width="8.09765625" style="1" customWidth="1"/>
    <col min="13072" max="13072" width="8.59765625" style="1" customWidth="1"/>
    <col min="13073" max="13073" width="10.59765625" style="1" customWidth="1"/>
    <col min="13074" max="13074" width="8.19921875" style="1" customWidth="1"/>
    <col min="13075" max="13311" width="10.3984375" style="1"/>
    <col min="13312" max="13312" width="12.5" style="1" customWidth="1"/>
    <col min="13313" max="13313" width="12.59765625" style="1" customWidth="1"/>
    <col min="13314" max="13314" width="6.19921875" style="1" customWidth="1"/>
    <col min="13315" max="13315" width="8.19921875" style="1" customWidth="1"/>
    <col min="13316" max="13316" width="8" style="1" customWidth="1"/>
    <col min="13317" max="13317" width="8.19921875" style="1" customWidth="1"/>
    <col min="13318" max="13320" width="8" style="1" customWidth="1"/>
    <col min="13321" max="13321" width="8.09765625" style="1" customWidth="1"/>
    <col min="13322" max="13322" width="8" style="1" customWidth="1"/>
    <col min="13323" max="13323" width="8.09765625" style="1" customWidth="1"/>
    <col min="13324" max="13324" width="8.19921875" style="1" customWidth="1"/>
    <col min="13325" max="13325" width="7.8984375" style="1" customWidth="1"/>
    <col min="13326" max="13326" width="8.19921875" style="1" customWidth="1"/>
    <col min="13327" max="13327" width="8.09765625" style="1" customWidth="1"/>
    <col min="13328" max="13328" width="8.59765625" style="1" customWidth="1"/>
    <col min="13329" max="13329" width="10.59765625" style="1" customWidth="1"/>
    <col min="13330" max="13330" width="8.19921875" style="1" customWidth="1"/>
    <col min="13331" max="13567" width="10.3984375" style="1"/>
    <col min="13568" max="13568" width="12.5" style="1" customWidth="1"/>
    <col min="13569" max="13569" width="12.59765625" style="1" customWidth="1"/>
    <col min="13570" max="13570" width="6.19921875" style="1" customWidth="1"/>
    <col min="13571" max="13571" width="8.19921875" style="1" customWidth="1"/>
    <col min="13572" max="13572" width="8" style="1" customWidth="1"/>
    <col min="13573" max="13573" width="8.19921875" style="1" customWidth="1"/>
    <col min="13574" max="13576" width="8" style="1" customWidth="1"/>
    <col min="13577" max="13577" width="8.09765625" style="1" customWidth="1"/>
    <col min="13578" max="13578" width="8" style="1" customWidth="1"/>
    <col min="13579" max="13579" width="8.09765625" style="1" customWidth="1"/>
    <col min="13580" max="13580" width="8.19921875" style="1" customWidth="1"/>
    <col min="13581" max="13581" width="7.8984375" style="1" customWidth="1"/>
    <col min="13582" max="13582" width="8.19921875" style="1" customWidth="1"/>
    <col min="13583" max="13583" width="8.09765625" style="1" customWidth="1"/>
    <col min="13584" max="13584" width="8.59765625" style="1" customWidth="1"/>
    <col min="13585" max="13585" width="10.59765625" style="1" customWidth="1"/>
    <col min="13586" max="13586" width="8.19921875" style="1" customWidth="1"/>
    <col min="13587" max="13823" width="10.3984375" style="1"/>
    <col min="13824" max="13824" width="12.5" style="1" customWidth="1"/>
    <col min="13825" max="13825" width="12.59765625" style="1" customWidth="1"/>
    <col min="13826" max="13826" width="6.19921875" style="1" customWidth="1"/>
    <col min="13827" max="13827" width="8.19921875" style="1" customWidth="1"/>
    <col min="13828" max="13828" width="8" style="1" customWidth="1"/>
    <col min="13829" max="13829" width="8.19921875" style="1" customWidth="1"/>
    <col min="13830" max="13832" width="8" style="1" customWidth="1"/>
    <col min="13833" max="13833" width="8.09765625" style="1" customWidth="1"/>
    <col min="13834" max="13834" width="8" style="1" customWidth="1"/>
    <col min="13835" max="13835" width="8.09765625" style="1" customWidth="1"/>
    <col min="13836" max="13836" width="8.19921875" style="1" customWidth="1"/>
    <col min="13837" max="13837" width="7.8984375" style="1" customWidth="1"/>
    <col min="13838" max="13838" width="8.19921875" style="1" customWidth="1"/>
    <col min="13839" max="13839" width="8.09765625" style="1" customWidth="1"/>
    <col min="13840" max="13840" width="8.59765625" style="1" customWidth="1"/>
    <col min="13841" max="13841" width="10.59765625" style="1" customWidth="1"/>
    <col min="13842" max="13842" width="8.19921875" style="1" customWidth="1"/>
    <col min="13843" max="14079" width="10.3984375" style="1"/>
    <col min="14080" max="14080" width="12.5" style="1" customWidth="1"/>
    <col min="14081" max="14081" width="12.59765625" style="1" customWidth="1"/>
    <col min="14082" max="14082" width="6.19921875" style="1" customWidth="1"/>
    <col min="14083" max="14083" width="8.19921875" style="1" customWidth="1"/>
    <col min="14084" max="14084" width="8" style="1" customWidth="1"/>
    <col min="14085" max="14085" width="8.19921875" style="1" customWidth="1"/>
    <col min="14086" max="14088" width="8" style="1" customWidth="1"/>
    <col min="14089" max="14089" width="8.09765625" style="1" customWidth="1"/>
    <col min="14090" max="14090" width="8" style="1" customWidth="1"/>
    <col min="14091" max="14091" width="8.09765625" style="1" customWidth="1"/>
    <col min="14092" max="14092" width="8.19921875" style="1" customWidth="1"/>
    <col min="14093" max="14093" width="7.8984375" style="1" customWidth="1"/>
    <col min="14094" max="14094" width="8.19921875" style="1" customWidth="1"/>
    <col min="14095" max="14095" width="8.09765625" style="1" customWidth="1"/>
    <col min="14096" max="14096" width="8.59765625" style="1" customWidth="1"/>
    <col min="14097" max="14097" width="10.59765625" style="1" customWidth="1"/>
    <col min="14098" max="14098" width="8.19921875" style="1" customWidth="1"/>
    <col min="14099" max="14335" width="10.3984375" style="1"/>
    <col min="14336" max="14336" width="12.5" style="1" customWidth="1"/>
    <col min="14337" max="14337" width="12.59765625" style="1" customWidth="1"/>
    <col min="14338" max="14338" width="6.19921875" style="1" customWidth="1"/>
    <col min="14339" max="14339" width="8.19921875" style="1" customWidth="1"/>
    <col min="14340" max="14340" width="8" style="1" customWidth="1"/>
    <col min="14341" max="14341" width="8.19921875" style="1" customWidth="1"/>
    <col min="14342" max="14344" width="8" style="1" customWidth="1"/>
    <col min="14345" max="14345" width="8.09765625" style="1" customWidth="1"/>
    <col min="14346" max="14346" width="8" style="1" customWidth="1"/>
    <col min="14347" max="14347" width="8.09765625" style="1" customWidth="1"/>
    <col min="14348" max="14348" width="8.19921875" style="1" customWidth="1"/>
    <col min="14349" max="14349" width="7.8984375" style="1" customWidth="1"/>
    <col min="14350" max="14350" width="8.19921875" style="1" customWidth="1"/>
    <col min="14351" max="14351" width="8.09765625" style="1" customWidth="1"/>
    <col min="14352" max="14352" width="8.59765625" style="1" customWidth="1"/>
    <col min="14353" max="14353" width="10.59765625" style="1" customWidth="1"/>
    <col min="14354" max="14354" width="8.19921875" style="1" customWidth="1"/>
    <col min="14355" max="14591" width="10.3984375" style="1"/>
    <col min="14592" max="14592" width="12.5" style="1" customWidth="1"/>
    <col min="14593" max="14593" width="12.59765625" style="1" customWidth="1"/>
    <col min="14594" max="14594" width="6.19921875" style="1" customWidth="1"/>
    <col min="14595" max="14595" width="8.19921875" style="1" customWidth="1"/>
    <col min="14596" max="14596" width="8" style="1" customWidth="1"/>
    <col min="14597" max="14597" width="8.19921875" style="1" customWidth="1"/>
    <col min="14598" max="14600" width="8" style="1" customWidth="1"/>
    <col min="14601" max="14601" width="8.09765625" style="1" customWidth="1"/>
    <col min="14602" max="14602" width="8" style="1" customWidth="1"/>
    <col min="14603" max="14603" width="8.09765625" style="1" customWidth="1"/>
    <col min="14604" max="14604" width="8.19921875" style="1" customWidth="1"/>
    <col min="14605" max="14605" width="7.8984375" style="1" customWidth="1"/>
    <col min="14606" max="14606" width="8.19921875" style="1" customWidth="1"/>
    <col min="14607" max="14607" width="8.09765625" style="1" customWidth="1"/>
    <col min="14608" max="14608" width="8.59765625" style="1" customWidth="1"/>
    <col min="14609" max="14609" width="10.59765625" style="1" customWidth="1"/>
    <col min="14610" max="14610" width="8.19921875" style="1" customWidth="1"/>
    <col min="14611" max="14847" width="10.3984375" style="1"/>
    <col min="14848" max="14848" width="12.5" style="1" customWidth="1"/>
    <col min="14849" max="14849" width="12.59765625" style="1" customWidth="1"/>
    <col min="14850" max="14850" width="6.19921875" style="1" customWidth="1"/>
    <col min="14851" max="14851" width="8.19921875" style="1" customWidth="1"/>
    <col min="14852" max="14852" width="8" style="1" customWidth="1"/>
    <col min="14853" max="14853" width="8.19921875" style="1" customWidth="1"/>
    <col min="14854" max="14856" width="8" style="1" customWidth="1"/>
    <col min="14857" max="14857" width="8.09765625" style="1" customWidth="1"/>
    <col min="14858" max="14858" width="8" style="1" customWidth="1"/>
    <col min="14859" max="14859" width="8.09765625" style="1" customWidth="1"/>
    <col min="14860" max="14860" width="8.19921875" style="1" customWidth="1"/>
    <col min="14861" max="14861" width="7.8984375" style="1" customWidth="1"/>
    <col min="14862" max="14862" width="8.19921875" style="1" customWidth="1"/>
    <col min="14863" max="14863" width="8.09765625" style="1" customWidth="1"/>
    <col min="14864" max="14864" width="8.59765625" style="1" customWidth="1"/>
    <col min="14865" max="14865" width="10.59765625" style="1" customWidth="1"/>
    <col min="14866" max="14866" width="8.19921875" style="1" customWidth="1"/>
    <col min="14867" max="15103" width="10.3984375" style="1"/>
    <col min="15104" max="15104" width="12.5" style="1" customWidth="1"/>
    <col min="15105" max="15105" width="12.59765625" style="1" customWidth="1"/>
    <col min="15106" max="15106" width="6.19921875" style="1" customWidth="1"/>
    <col min="15107" max="15107" width="8.19921875" style="1" customWidth="1"/>
    <col min="15108" max="15108" width="8" style="1" customWidth="1"/>
    <col min="15109" max="15109" width="8.19921875" style="1" customWidth="1"/>
    <col min="15110" max="15112" width="8" style="1" customWidth="1"/>
    <col min="15113" max="15113" width="8.09765625" style="1" customWidth="1"/>
    <col min="15114" max="15114" width="8" style="1" customWidth="1"/>
    <col min="15115" max="15115" width="8.09765625" style="1" customWidth="1"/>
    <col min="15116" max="15116" width="8.19921875" style="1" customWidth="1"/>
    <col min="15117" max="15117" width="7.8984375" style="1" customWidth="1"/>
    <col min="15118" max="15118" width="8.19921875" style="1" customWidth="1"/>
    <col min="15119" max="15119" width="8.09765625" style="1" customWidth="1"/>
    <col min="15120" max="15120" width="8.59765625" style="1" customWidth="1"/>
    <col min="15121" max="15121" width="10.59765625" style="1" customWidth="1"/>
    <col min="15122" max="15122" width="8.19921875" style="1" customWidth="1"/>
    <col min="15123" max="15359" width="10.3984375" style="1"/>
    <col min="15360" max="15360" width="12.5" style="1" customWidth="1"/>
    <col min="15361" max="15361" width="12.59765625" style="1" customWidth="1"/>
    <col min="15362" max="15362" width="6.19921875" style="1" customWidth="1"/>
    <col min="15363" max="15363" width="8.19921875" style="1" customWidth="1"/>
    <col min="15364" max="15364" width="8" style="1" customWidth="1"/>
    <col min="15365" max="15365" width="8.19921875" style="1" customWidth="1"/>
    <col min="15366" max="15368" width="8" style="1" customWidth="1"/>
    <col min="15369" max="15369" width="8.09765625" style="1" customWidth="1"/>
    <col min="15370" max="15370" width="8" style="1" customWidth="1"/>
    <col min="15371" max="15371" width="8.09765625" style="1" customWidth="1"/>
    <col min="15372" max="15372" width="8.19921875" style="1" customWidth="1"/>
    <col min="15373" max="15373" width="7.8984375" style="1" customWidth="1"/>
    <col min="15374" max="15374" width="8.19921875" style="1" customWidth="1"/>
    <col min="15375" max="15375" width="8.09765625" style="1" customWidth="1"/>
    <col min="15376" max="15376" width="8.59765625" style="1" customWidth="1"/>
    <col min="15377" max="15377" width="10.59765625" style="1" customWidth="1"/>
    <col min="15378" max="15378" width="8.19921875" style="1" customWidth="1"/>
    <col min="15379" max="15615" width="10.3984375" style="1"/>
    <col min="15616" max="15616" width="12.5" style="1" customWidth="1"/>
    <col min="15617" max="15617" width="12.59765625" style="1" customWidth="1"/>
    <col min="15618" max="15618" width="6.19921875" style="1" customWidth="1"/>
    <col min="15619" max="15619" width="8.19921875" style="1" customWidth="1"/>
    <col min="15620" max="15620" width="8" style="1" customWidth="1"/>
    <col min="15621" max="15621" width="8.19921875" style="1" customWidth="1"/>
    <col min="15622" max="15624" width="8" style="1" customWidth="1"/>
    <col min="15625" max="15625" width="8.09765625" style="1" customWidth="1"/>
    <col min="15626" max="15626" width="8" style="1" customWidth="1"/>
    <col min="15627" max="15627" width="8.09765625" style="1" customWidth="1"/>
    <col min="15628" max="15628" width="8.19921875" style="1" customWidth="1"/>
    <col min="15629" max="15629" width="7.8984375" style="1" customWidth="1"/>
    <col min="15630" max="15630" width="8.19921875" style="1" customWidth="1"/>
    <col min="15631" max="15631" width="8.09765625" style="1" customWidth="1"/>
    <col min="15632" max="15632" width="8.59765625" style="1" customWidth="1"/>
    <col min="15633" max="15633" width="10.59765625" style="1" customWidth="1"/>
    <col min="15634" max="15634" width="8.19921875" style="1" customWidth="1"/>
    <col min="15635" max="15871" width="10.3984375" style="1"/>
    <col min="15872" max="15872" width="12.5" style="1" customWidth="1"/>
    <col min="15873" max="15873" width="12.59765625" style="1" customWidth="1"/>
    <col min="15874" max="15874" width="6.19921875" style="1" customWidth="1"/>
    <col min="15875" max="15875" width="8.19921875" style="1" customWidth="1"/>
    <col min="15876" max="15876" width="8" style="1" customWidth="1"/>
    <col min="15877" max="15877" width="8.19921875" style="1" customWidth="1"/>
    <col min="15878" max="15880" width="8" style="1" customWidth="1"/>
    <col min="15881" max="15881" width="8.09765625" style="1" customWidth="1"/>
    <col min="15882" max="15882" width="8" style="1" customWidth="1"/>
    <col min="15883" max="15883" width="8.09765625" style="1" customWidth="1"/>
    <col min="15884" max="15884" width="8.19921875" style="1" customWidth="1"/>
    <col min="15885" max="15885" width="7.8984375" style="1" customWidth="1"/>
    <col min="15886" max="15886" width="8.19921875" style="1" customWidth="1"/>
    <col min="15887" max="15887" width="8.09765625" style="1" customWidth="1"/>
    <col min="15888" max="15888" width="8.59765625" style="1" customWidth="1"/>
    <col min="15889" max="15889" width="10.59765625" style="1" customWidth="1"/>
    <col min="15890" max="15890" width="8.19921875" style="1" customWidth="1"/>
    <col min="15891" max="16127" width="10.3984375" style="1"/>
    <col min="16128" max="16128" width="12.5" style="1" customWidth="1"/>
    <col min="16129" max="16129" width="12.59765625" style="1" customWidth="1"/>
    <col min="16130" max="16130" width="6.19921875" style="1" customWidth="1"/>
    <col min="16131" max="16131" width="8.19921875" style="1" customWidth="1"/>
    <col min="16132" max="16132" width="8" style="1" customWidth="1"/>
    <col min="16133" max="16133" width="8.19921875" style="1" customWidth="1"/>
    <col min="16134" max="16136" width="8" style="1" customWidth="1"/>
    <col min="16137" max="16137" width="8.09765625" style="1" customWidth="1"/>
    <col min="16138" max="16138" width="8" style="1" customWidth="1"/>
    <col min="16139" max="16139" width="8.09765625" style="1" customWidth="1"/>
    <col min="16140" max="16140" width="8.19921875" style="1" customWidth="1"/>
    <col min="16141" max="16141" width="7.8984375" style="1" customWidth="1"/>
    <col min="16142" max="16142" width="8.19921875" style="1" customWidth="1"/>
    <col min="16143" max="16143" width="8.09765625" style="1" customWidth="1"/>
    <col min="16144" max="16144" width="8.59765625" style="1" customWidth="1"/>
    <col min="16145" max="16145" width="10.59765625" style="1" customWidth="1"/>
    <col min="16146" max="16146" width="8.19921875" style="1" customWidth="1"/>
    <col min="16147" max="16384" width="10.3984375" style="1"/>
  </cols>
  <sheetData>
    <row r="1" spans="1:16" s="2" customFormat="1" ht="19.95" customHeight="1" thickBot="1" x14ac:dyDescent="0.5">
      <c r="A1" s="28" t="s">
        <v>9</v>
      </c>
      <c r="D1" s="4"/>
      <c r="E1" s="5"/>
      <c r="F1" s="4"/>
      <c r="H1" s="4"/>
      <c r="J1" s="4"/>
      <c r="L1" s="4"/>
      <c r="N1" s="4"/>
      <c r="P1" s="15" t="s">
        <v>10</v>
      </c>
    </row>
    <row r="2" spans="1:16" s="31" customFormat="1" ht="18" customHeight="1" x14ac:dyDescent="0.45">
      <c r="A2" s="296" t="s">
        <v>1</v>
      </c>
      <c r="B2" s="291" t="s">
        <v>11</v>
      </c>
      <c r="C2" s="293" t="s">
        <v>12</v>
      </c>
      <c r="D2" s="294"/>
      <c r="E2" s="286" t="s">
        <v>13</v>
      </c>
      <c r="F2" s="287"/>
      <c r="G2" s="286" t="s">
        <v>14</v>
      </c>
      <c r="H2" s="287"/>
      <c r="I2" s="286" t="s">
        <v>15</v>
      </c>
      <c r="J2" s="295"/>
      <c r="K2" s="286" t="s">
        <v>16</v>
      </c>
      <c r="L2" s="287"/>
      <c r="M2" s="286" t="s">
        <v>17</v>
      </c>
      <c r="N2" s="287"/>
      <c r="O2" s="286" t="s">
        <v>18</v>
      </c>
      <c r="P2" s="288"/>
    </row>
    <row r="3" spans="1:16" s="31" customFormat="1" ht="18" customHeight="1" x14ac:dyDescent="0.45">
      <c r="A3" s="297"/>
      <c r="B3" s="292"/>
      <c r="C3" s="93" t="s">
        <v>19</v>
      </c>
      <c r="D3" s="40" t="s">
        <v>20</v>
      </c>
      <c r="E3" s="41" t="s">
        <v>2</v>
      </c>
      <c r="F3" s="40" t="s">
        <v>20</v>
      </c>
      <c r="G3" s="41" t="s">
        <v>2</v>
      </c>
      <c r="H3" s="42" t="s">
        <v>20</v>
      </c>
      <c r="I3" s="41" t="s">
        <v>2</v>
      </c>
      <c r="J3" s="40" t="s">
        <v>20</v>
      </c>
      <c r="K3" s="41" t="s">
        <v>2</v>
      </c>
      <c r="L3" s="42" t="s">
        <v>20</v>
      </c>
      <c r="M3" s="41" t="s">
        <v>2</v>
      </c>
      <c r="N3" s="42" t="s">
        <v>20</v>
      </c>
      <c r="O3" s="41" t="s">
        <v>2</v>
      </c>
      <c r="P3" s="42" t="s">
        <v>20</v>
      </c>
    </row>
    <row r="4" spans="1:16" s="31" customFormat="1" ht="18" hidden="1" customHeight="1" x14ac:dyDescent="0.45">
      <c r="A4" s="31" t="s">
        <v>21</v>
      </c>
      <c r="B4" s="96"/>
      <c r="C4" s="33"/>
      <c r="D4" s="32"/>
      <c r="E4" s="33"/>
      <c r="F4" s="32"/>
      <c r="G4" s="33"/>
      <c r="H4" s="32"/>
      <c r="I4" s="33"/>
      <c r="J4" s="32"/>
      <c r="K4" s="33"/>
      <c r="L4" s="32"/>
      <c r="M4" s="33"/>
      <c r="N4" s="32"/>
      <c r="O4" s="33"/>
      <c r="P4" s="32"/>
    </row>
    <row r="5" spans="1:16" s="31" customFormat="1" ht="18" hidden="1" customHeight="1" x14ac:dyDescent="0.45">
      <c r="A5" s="31" t="s">
        <v>22</v>
      </c>
      <c r="B5" s="97">
        <f>C5+E5+G5+I5+K5+M5+O5</f>
        <v>513</v>
      </c>
      <c r="C5" s="31">
        <v>194</v>
      </c>
      <c r="D5" s="35">
        <f>C5/B5*100</f>
        <v>37.816764132553601</v>
      </c>
      <c r="E5" s="31">
        <v>156</v>
      </c>
      <c r="F5" s="35">
        <f t="shared" ref="F5:F10" si="0">E5/B5*100</f>
        <v>30.409356725146196</v>
      </c>
      <c r="G5" s="31">
        <v>110</v>
      </c>
      <c r="H5" s="35">
        <f t="shared" ref="H5:H10" si="1">G5/B5*100</f>
        <v>21.442495126705651</v>
      </c>
      <c r="I5" s="31">
        <v>15</v>
      </c>
      <c r="J5" s="35">
        <f t="shared" ref="J5:J10" si="2">I5/B5*100</f>
        <v>2.9239766081871341</v>
      </c>
      <c r="K5" s="31">
        <v>20</v>
      </c>
      <c r="L5" s="35">
        <f t="shared" ref="L5:L10" si="3">K5/B5*100</f>
        <v>3.8986354775828458</v>
      </c>
      <c r="M5" s="31">
        <v>10</v>
      </c>
      <c r="N5" s="35">
        <f t="shared" ref="N5:N10" si="4">M5/B5*100</f>
        <v>1.9493177387914229</v>
      </c>
      <c r="O5" s="31">
        <v>8</v>
      </c>
      <c r="P5" s="35">
        <f t="shared" ref="P5:P10" si="5">O5/B5*100</f>
        <v>1.5594541910331383</v>
      </c>
    </row>
    <row r="6" spans="1:16" s="31" customFormat="1" ht="18" hidden="1" customHeight="1" x14ac:dyDescent="0.45">
      <c r="A6" s="31" t="s">
        <v>23</v>
      </c>
      <c r="B6" s="97">
        <f>C6+E6+G6+I6+K6+M6+O6</f>
        <v>480</v>
      </c>
      <c r="C6" s="31">
        <v>175</v>
      </c>
      <c r="D6" s="35">
        <f>C6/B6*100</f>
        <v>36.458333333333329</v>
      </c>
      <c r="E6" s="31">
        <v>149</v>
      </c>
      <c r="F6" s="35">
        <f t="shared" si="0"/>
        <v>31.041666666666668</v>
      </c>
      <c r="G6" s="31">
        <v>97</v>
      </c>
      <c r="H6" s="35">
        <f t="shared" si="1"/>
        <v>20.208333333333332</v>
      </c>
      <c r="I6" s="31">
        <v>18</v>
      </c>
      <c r="J6" s="35">
        <f t="shared" si="2"/>
        <v>3.75</v>
      </c>
      <c r="K6" s="31">
        <v>24</v>
      </c>
      <c r="L6" s="35">
        <f t="shared" si="3"/>
        <v>5</v>
      </c>
      <c r="M6" s="31">
        <v>10</v>
      </c>
      <c r="N6" s="35">
        <f t="shared" si="4"/>
        <v>2.083333333333333</v>
      </c>
      <c r="O6" s="31">
        <v>7</v>
      </c>
      <c r="P6" s="35">
        <f t="shared" si="5"/>
        <v>1.4583333333333333</v>
      </c>
    </row>
    <row r="7" spans="1:16" s="31" customFormat="1" ht="18" hidden="1" customHeight="1" x14ac:dyDescent="0.45">
      <c r="A7" s="31" t="s">
        <v>24</v>
      </c>
      <c r="B7" s="97">
        <f>C7+E7+G7+I7+K7+M7+O7</f>
        <v>461</v>
      </c>
      <c r="C7" s="31">
        <v>178</v>
      </c>
      <c r="D7" s="35">
        <f>C7/B7*100</f>
        <v>38.611713665943604</v>
      </c>
      <c r="E7" s="31">
        <v>129</v>
      </c>
      <c r="F7" s="35">
        <f t="shared" si="0"/>
        <v>27.982646420824299</v>
      </c>
      <c r="G7" s="31">
        <v>99</v>
      </c>
      <c r="H7" s="35">
        <f t="shared" si="1"/>
        <v>21.475054229934923</v>
      </c>
      <c r="I7" s="31">
        <v>17</v>
      </c>
      <c r="J7" s="35">
        <f t="shared" si="2"/>
        <v>3.68763557483731</v>
      </c>
      <c r="K7" s="31">
        <v>21</v>
      </c>
      <c r="L7" s="35">
        <f t="shared" si="3"/>
        <v>4.5553145336225596</v>
      </c>
      <c r="M7" s="31">
        <v>9</v>
      </c>
      <c r="N7" s="35">
        <f t="shared" si="4"/>
        <v>1.9522776572668112</v>
      </c>
      <c r="O7" s="31">
        <v>8</v>
      </c>
      <c r="P7" s="35">
        <f t="shared" si="5"/>
        <v>1.735357917570499</v>
      </c>
    </row>
    <row r="8" spans="1:16" s="31" customFormat="1" ht="18" hidden="1" customHeight="1" x14ac:dyDescent="0.45">
      <c r="A8" s="31" t="s">
        <v>25</v>
      </c>
      <c r="B8" s="97">
        <f>C8+E8+G8+I8+K8+M8+O8</f>
        <v>512</v>
      </c>
      <c r="C8" s="31">
        <v>233</v>
      </c>
      <c r="D8" s="35">
        <f>C8/B8*100</f>
        <v>45.5078125</v>
      </c>
      <c r="E8" s="31">
        <v>130</v>
      </c>
      <c r="F8" s="35">
        <f t="shared" si="0"/>
        <v>25.390625</v>
      </c>
      <c r="G8" s="31">
        <v>91</v>
      </c>
      <c r="H8" s="35">
        <f t="shared" si="1"/>
        <v>17.7734375</v>
      </c>
      <c r="I8" s="31">
        <v>18</v>
      </c>
      <c r="J8" s="35">
        <f t="shared" si="2"/>
        <v>3.515625</v>
      </c>
      <c r="K8" s="31">
        <v>20</v>
      </c>
      <c r="L8" s="35">
        <f t="shared" si="3"/>
        <v>3.90625</v>
      </c>
      <c r="M8" s="31">
        <v>12</v>
      </c>
      <c r="N8" s="35">
        <f t="shared" si="4"/>
        <v>2.34375</v>
      </c>
      <c r="O8" s="31">
        <v>8</v>
      </c>
      <c r="P8" s="35">
        <f t="shared" si="5"/>
        <v>1.5625</v>
      </c>
    </row>
    <row r="9" spans="1:16" s="31" customFormat="1" ht="18" hidden="1" customHeight="1" x14ac:dyDescent="0.45">
      <c r="A9" s="31" t="s">
        <v>26</v>
      </c>
      <c r="B9" s="97">
        <v>423</v>
      </c>
      <c r="C9" s="31">
        <v>149</v>
      </c>
      <c r="D9" s="35">
        <f>C9/B9*100</f>
        <v>35.224586288416077</v>
      </c>
      <c r="E9" s="31">
        <v>132</v>
      </c>
      <c r="F9" s="35">
        <f t="shared" si="0"/>
        <v>31.205673758865249</v>
      </c>
      <c r="G9" s="31">
        <v>84</v>
      </c>
      <c r="H9" s="35">
        <f t="shared" si="1"/>
        <v>19.858156028368796</v>
      </c>
      <c r="I9" s="31">
        <v>19</v>
      </c>
      <c r="J9" s="35">
        <f t="shared" si="2"/>
        <v>4.4917257683215128</v>
      </c>
      <c r="K9" s="31">
        <v>19</v>
      </c>
      <c r="L9" s="35">
        <f t="shared" si="3"/>
        <v>4.4917257683215128</v>
      </c>
      <c r="M9" s="31">
        <v>12</v>
      </c>
      <c r="N9" s="35">
        <f t="shared" si="4"/>
        <v>2.8368794326241136</v>
      </c>
      <c r="O9" s="31">
        <v>8</v>
      </c>
      <c r="P9" s="35">
        <f t="shared" si="5"/>
        <v>1.8912529550827424</v>
      </c>
    </row>
    <row r="10" spans="1:16" s="31" customFormat="1" ht="18" hidden="1" customHeight="1" x14ac:dyDescent="0.45">
      <c r="A10" s="31" t="s">
        <v>27</v>
      </c>
      <c r="B10" s="97">
        <v>432</v>
      </c>
      <c r="C10" s="31">
        <v>171</v>
      </c>
      <c r="D10" s="35">
        <v>39.5</v>
      </c>
      <c r="E10" s="31">
        <v>114</v>
      </c>
      <c r="F10" s="35">
        <f t="shared" si="0"/>
        <v>26.388888888888889</v>
      </c>
      <c r="G10" s="31">
        <v>88</v>
      </c>
      <c r="H10" s="35">
        <f t="shared" si="1"/>
        <v>20.37037037037037</v>
      </c>
      <c r="I10" s="31">
        <v>21</v>
      </c>
      <c r="J10" s="35">
        <f t="shared" si="2"/>
        <v>4.8611111111111116</v>
      </c>
      <c r="K10" s="31">
        <v>19</v>
      </c>
      <c r="L10" s="35">
        <f t="shared" si="3"/>
        <v>4.3981481481481479</v>
      </c>
      <c r="M10" s="31">
        <v>10</v>
      </c>
      <c r="N10" s="35">
        <f t="shared" si="4"/>
        <v>2.3148148148148149</v>
      </c>
      <c r="O10" s="31">
        <v>9</v>
      </c>
      <c r="P10" s="35">
        <f t="shared" si="5"/>
        <v>2.083333333333333</v>
      </c>
    </row>
    <row r="11" spans="1:16" s="31" customFormat="1" ht="18" hidden="1" customHeight="1" x14ac:dyDescent="0.45">
      <c r="A11" s="31" t="s">
        <v>28</v>
      </c>
      <c r="B11" s="96"/>
      <c r="D11" s="36"/>
      <c r="F11" s="35"/>
      <c r="H11" s="35"/>
      <c r="J11" s="35"/>
      <c r="L11" s="35"/>
      <c r="N11" s="35"/>
    </row>
    <row r="12" spans="1:16" s="31" customFormat="1" ht="18" hidden="1" customHeight="1" x14ac:dyDescent="0.45">
      <c r="A12" s="31" t="s">
        <v>22</v>
      </c>
      <c r="B12" s="97">
        <v>206</v>
      </c>
      <c r="C12" s="31">
        <v>56</v>
      </c>
      <c r="D12" s="35">
        <f t="shared" ref="D12:D17" si="6">C12/B12*100</f>
        <v>27.184466019417474</v>
      </c>
      <c r="E12" s="31">
        <v>61</v>
      </c>
      <c r="F12" s="35">
        <f t="shared" ref="F12:F17" si="7">E12/B12*100</f>
        <v>29.61165048543689</v>
      </c>
      <c r="G12" s="31">
        <v>53</v>
      </c>
      <c r="H12" s="35">
        <f t="shared" ref="H12:H17" si="8">G12/B12*100</f>
        <v>25.728155339805824</v>
      </c>
      <c r="I12" s="31">
        <v>7</v>
      </c>
      <c r="J12" s="35">
        <f t="shared" ref="J12:J17" si="9">I12/B12*100</f>
        <v>3.3980582524271843</v>
      </c>
      <c r="K12" s="31">
        <v>14</v>
      </c>
      <c r="L12" s="35">
        <f t="shared" ref="L12:L17" si="10">K12/B12*100</f>
        <v>6.7961165048543686</v>
      </c>
      <c r="M12" s="31">
        <v>10</v>
      </c>
      <c r="N12" s="35">
        <f t="shared" ref="N12:N17" si="11">M12/B12*100</f>
        <v>4.8543689320388346</v>
      </c>
      <c r="O12" s="31">
        <v>5</v>
      </c>
      <c r="P12" s="35">
        <f t="shared" ref="P12:P17" si="12">O12/B12*100</f>
        <v>2.4271844660194173</v>
      </c>
    </row>
    <row r="13" spans="1:16" s="31" customFormat="1" ht="18" hidden="1" customHeight="1" x14ac:dyDescent="0.45">
      <c r="A13" s="31" t="s">
        <v>23</v>
      </c>
      <c r="B13" s="97">
        <v>198</v>
      </c>
      <c r="C13" s="31">
        <v>50</v>
      </c>
      <c r="D13" s="35">
        <f t="shared" si="6"/>
        <v>25.252525252525253</v>
      </c>
      <c r="E13" s="31">
        <v>67</v>
      </c>
      <c r="F13" s="35">
        <f t="shared" si="7"/>
        <v>33.838383838383841</v>
      </c>
      <c r="G13" s="31">
        <v>45</v>
      </c>
      <c r="H13" s="35">
        <f t="shared" si="8"/>
        <v>22.727272727272727</v>
      </c>
      <c r="I13" s="31">
        <v>10</v>
      </c>
      <c r="J13" s="35">
        <f t="shared" si="9"/>
        <v>5.0505050505050502</v>
      </c>
      <c r="K13" s="31">
        <v>12</v>
      </c>
      <c r="L13" s="35">
        <f t="shared" si="10"/>
        <v>6.0606060606060606</v>
      </c>
      <c r="M13" s="31">
        <v>9</v>
      </c>
      <c r="N13" s="35">
        <f t="shared" si="11"/>
        <v>4.5454545454545459</v>
      </c>
      <c r="O13" s="31">
        <v>5</v>
      </c>
      <c r="P13" s="35">
        <f t="shared" si="12"/>
        <v>2.5252525252525251</v>
      </c>
    </row>
    <row r="14" spans="1:16" s="31" customFormat="1" ht="18" hidden="1" customHeight="1" x14ac:dyDescent="0.45">
      <c r="A14" s="31" t="s">
        <v>24</v>
      </c>
      <c r="B14" s="97">
        <v>195</v>
      </c>
      <c r="C14" s="31">
        <v>60</v>
      </c>
      <c r="D14" s="35">
        <f t="shared" si="6"/>
        <v>30.76923076923077</v>
      </c>
      <c r="E14" s="31">
        <v>51</v>
      </c>
      <c r="F14" s="35">
        <f t="shared" si="7"/>
        <v>26.153846153846157</v>
      </c>
      <c r="G14" s="31">
        <v>48</v>
      </c>
      <c r="H14" s="35">
        <f t="shared" si="8"/>
        <v>24.615384615384617</v>
      </c>
      <c r="I14" s="31">
        <v>10</v>
      </c>
      <c r="J14" s="35">
        <f t="shared" si="9"/>
        <v>5.1282051282051277</v>
      </c>
      <c r="K14" s="31">
        <v>12</v>
      </c>
      <c r="L14" s="35">
        <f t="shared" si="10"/>
        <v>6.1538461538461542</v>
      </c>
      <c r="M14" s="31">
        <v>9</v>
      </c>
      <c r="N14" s="35">
        <f t="shared" si="11"/>
        <v>4.6153846153846159</v>
      </c>
      <c r="O14" s="31">
        <v>5</v>
      </c>
      <c r="P14" s="35">
        <f t="shared" si="12"/>
        <v>2.5641025641025639</v>
      </c>
    </row>
    <row r="15" spans="1:16" s="31" customFormat="1" ht="18" hidden="1" customHeight="1" x14ac:dyDescent="0.45">
      <c r="A15" s="31" t="s">
        <v>25</v>
      </c>
      <c r="B15" s="97">
        <v>189</v>
      </c>
      <c r="C15" s="31">
        <v>62</v>
      </c>
      <c r="D15" s="35">
        <f t="shared" si="6"/>
        <v>32.804232804232804</v>
      </c>
      <c r="E15" s="31">
        <v>48</v>
      </c>
      <c r="F15" s="35">
        <f t="shared" si="7"/>
        <v>25.396825396825395</v>
      </c>
      <c r="G15" s="31">
        <v>45</v>
      </c>
      <c r="H15" s="35">
        <f t="shared" si="8"/>
        <v>23.809523809523807</v>
      </c>
      <c r="I15" s="31">
        <v>8</v>
      </c>
      <c r="J15" s="35">
        <f t="shared" si="9"/>
        <v>4.2328042328042326</v>
      </c>
      <c r="K15" s="31">
        <v>12</v>
      </c>
      <c r="L15" s="35">
        <f t="shared" si="10"/>
        <v>6.3492063492063489</v>
      </c>
      <c r="M15" s="31">
        <v>9</v>
      </c>
      <c r="N15" s="35">
        <f t="shared" si="11"/>
        <v>4.7619047619047619</v>
      </c>
      <c r="O15" s="31">
        <v>5</v>
      </c>
      <c r="P15" s="35">
        <f t="shared" si="12"/>
        <v>2.6455026455026456</v>
      </c>
    </row>
    <row r="16" spans="1:16" s="31" customFormat="1" ht="18" hidden="1" customHeight="1" x14ac:dyDescent="0.45">
      <c r="A16" s="31" t="s">
        <v>26</v>
      </c>
      <c r="B16" s="97">
        <v>176</v>
      </c>
      <c r="C16" s="31">
        <v>46</v>
      </c>
      <c r="D16" s="35">
        <f t="shared" si="6"/>
        <v>26.136363636363637</v>
      </c>
      <c r="E16" s="31">
        <v>51</v>
      </c>
      <c r="F16" s="35">
        <f t="shared" si="7"/>
        <v>28.97727272727273</v>
      </c>
      <c r="G16" s="31">
        <v>45</v>
      </c>
      <c r="H16" s="35">
        <f t="shared" si="8"/>
        <v>25.568181818181817</v>
      </c>
      <c r="I16" s="31">
        <v>6</v>
      </c>
      <c r="J16" s="35">
        <f t="shared" si="9"/>
        <v>3.4090909090909087</v>
      </c>
      <c r="K16" s="31">
        <v>15</v>
      </c>
      <c r="L16" s="35">
        <f t="shared" si="10"/>
        <v>8.5227272727272716</v>
      </c>
      <c r="M16" s="31">
        <v>8</v>
      </c>
      <c r="N16" s="35">
        <f t="shared" si="11"/>
        <v>4.5454545454545459</v>
      </c>
      <c r="O16" s="31">
        <v>5</v>
      </c>
      <c r="P16" s="35">
        <f t="shared" si="12"/>
        <v>2.8409090909090908</v>
      </c>
    </row>
    <row r="17" spans="1:18" s="31" customFormat="1" ht="18" hidden="1" customHeight="1" x14ac:dyDescent="0.45">
      <c r="A17" s="31" t="s">
        <v>27</v>
      </c>
      <c r="B17" s="97">
        <v>174</v>
      </c>
      <c r="C17" s="31">
        <v>54</v>
      </c>
      <c r="D17" s="35">
        <f t="shared" si="6"/>
        <v>31.03448275862069</v>
      </c>
      <c r="E17" s="31">
        <v>46</v>
      </c>
      <c r="F17" s="35">
        <f t="shared" si="7"/>
        <v>26.436781609195403</v>
      </c>
      <c r="G17" s="31">
        <v>39</v>
      </c>
      <c r="H17" s="35">
        <f t="shared" si="8"/>
        <v>22.413793103448278</v>
      </c>
      <c r="I17" s="31">
        <v>4</v>
      </c>
      <c r="J17" s="35">
        <f t="shared" si="9"/>
        <v>2.2988505747126435</v>
      </c>
      <c r="K17" s="31">
        <v>19</v>
      </c>
      <c r="L17" s="35">
        <f t="shared" si="10"/>
        <v>10.919540229885058</v>
      </c>
      <c r="M17" s="31">
        <v>7</v>
      </c>
      <c r="N17" s="35">
        <f t="shared" si="11"/>
        <v>4.0229885057471266</v>
      </c>
      <c r="O17" s="31">
        <v>5</v>
      </c>
      <c r="P17" s="35">
        <f t="shared" si="12"/>
        <v>2.8735632183908044</v>
      </c>
    </row>
    <row r="18" spans="1:18" s="31" customFormat="1" ht="18" hidden="1" customHeight="1" x14ac:dyDescent="0.45">
      <c r="A18" s="31" t="s">
        <v>29</v>
      </c>
      <c r="B18" s="96"/>
      <c r="D18" s="36"/>
      <c r="F18" s="35"/>
      <c r="H18" s="35"/>
      <c r="J18" s="35"/>
      <c r="L18" s="35"/>
      <c r="N18" s="35"/>
    </row>
    <row r="19" spans="1:18" s="31" customFormat="1" ht="18" hidden="1" customHeight="1" x14ac:dyDescent="0.45">
      <c r="A19" s="31" t="s">
        <v>22</v>
      </c>
      <c r="B19" s="97">
        <v>137</v>
      </c>
      <c r="C19" s="31">
        <v>49</v>
      </c>
      <c r="D19" s="35">
        <f t="shared" ref="D19:D24" si="13">C19/B19*100</f>
        <v>35.766423357664237</v>
      </c>
      <c r="E19" s="31">
        <v>44</v>
      </c>
      <c r="F19" s="35">
        <f t="shared" ref="F19:F24" si="14">E19/B19*100</f>
        <v>32.116788321167881</v>
      </c>
      <c r="G19" s="31">
        <v>29</v>
      </c>
      <c r="H19" s="35">
        <f t="shared" ref="H19:H24" si="15">G19/B19*100</f>
        <v>21.167883211678831</v>
      </c>
      <c r="I19" s="31">
        <v>6</v>
      </c>
      <c r="J19" s="35">
        <f t="shared" ref="J19:J24" si="16">I19/B19*100</f>
        <v>4.3795620437956204</v>
      </c>
      <c r="K19" s="31">
        <v>5</v>
      </c>
      <c r="L19" s="35">
        <f t="shared" ref="L19:L24" si="17">K19/B19*100</f>
        <v>3.6496350364963499</v>
      </c>
      <c r="M19" s="31">
        <v>2</v>
      </c>
      <c r="N19" s="35">
        <f t="shared" ref="N19:N24" si="18">M19/B19*100</f>
        <v>1.4598540145985401</v>
      </c>
      <c r="O19" s="31">
        <v>2</v>
      </c>
      <c r="P19" s="35">
        <f t="shared" ref="P19:P24" si="19">O19/B19*100</f>
        <v>1.4598540145985401</v>
      </c>
    </row>
    <row r="20" spans="1:18" s="31" customFormat="1" ht="18" hidden="1" customHeight="1" x14ac:dyDescent="0.45">
      <c r="A20" s="31" t="s">
        <v>23</v>
      </c>
      <c r="B20" s="97">
        <v>126</v>
      </c>
      <c r="C20" s="31">
        <v>33</v>
      </c>
      <c r="D20" s="35">
        <f t="shared" si="13"/>
        <v>26.190476190476193</v>
      </c>
      <c r="E20" s="31">
        <v>52</v>
      </c>
      <c r="F20" s="35">
        <f t="shared" si="14"/>
        <v>41.269841269841265</v>
      </c>
      <c r="G20" s="31">
        <v>28</v>
      </c>
      <c r="H20" s="35">
        <f t="shared" si="15"/>
        <v>22.222222222222221</v>
      </c>
      <c r="I20" s="31">
        <v>3</v>
      </c>
      <c r="J20" s="35">
        <f t="shared" si="16"/>
        <v>2.3809523809523809</v>
      </c>
      <c r="K20" s="31">
        <v>6</v>
      </c>
      <c r="L20" s="35">
        <f t="shared" si="17"/>
        <v>4.7619047619047619</v>
      </c>
      <c r="M20" s="31">
        <v>2</v>
      </c>
      <c r="N20" s="35">
        <f t="shared" si="18"/>
        <v>1.5873015873015872</v>
      </c>
      <c r="O20" s="31">
        <v>2</v>
      </c>
      <c r="P20" s="35">
        <f t="shared" si="19"/>
        <v>1.5873015873015872</v>
      </c>
    </row>
    <row r="21" spans="1:18" s="31" customFormat="1" ht="18" hidden="1" customHeight="1" x14ac:dyDescent="0.45">
      <c r="A21" s="31" t="s">
        <v>24</v>
      </c>
      <c r="B21" s="97">
        <v>127</v>
      </c>
      <c r="C21" s="31">
        <v>39</v>
      </c>
      <c r="D21" s="35">
        <f t="shared" si="13"/>
        <v>30.708661417322837</v>
      </c>
      <c r="E21" s="31">
        <v>42</v>
      </c>
      <c r="F21" s="35">
        <f t="shared" si="14"/>
        <v>33.070866141732289</v>
      </c>
      <c r="G21" s="31">
        <v>32</v>
      </c>
      <c r="H21" s="35">
        <f t="shared" si="15"/>
        <v>25.196850393700785</v>
      </c>
      <c r="I21" s="31">
        <v>4</v>
      </c>
      <c r="J21" s="35">
        <f t="shared" si="16"/>
        <v>3.1496062992125982</v>
      </c>
      <c r="K21" s="31">
        <v>6</v>
      </c>
      <c r="L21" s="35">
        <f t="shared" si="17"/>
        <v>4.7244094488188972</v>
      </c>
      <c r="M21" s="31">
        <v>2</v>
      </c>
      <c r="N21" s="35">
        <f t="shared" si="18"/>
        <v>1.5748031496062991</v>
      </c>
      <c r="O21" s="31">
        <v>2</v>
      </c>
      <c r="P21" s="35">
        <f t="shared" si="19"/>
        <v>1.5748031496062991</v>
      </c>
    </row>
    <row r="22" spans="1:18" s="31" customFormat="1" ht="18" hidden="1" customHeight="1" x14ac:dyDescent="0.45">
      <c r="A22" s="31" t="s">
        <v>25</v>
      </c>
      <c r="B22" s="97">
        <v>120</v>
      </c>
      <c r="C22" s="31">
        <v>35</v>
      </c>
      <c r="D22" s="35">
        <f t="shared" si="13"/>
        <v>29.166666666666668</v>
      </c>
      <c r="E22" s="31">
        <v>41</v>
      </c>
      <c r="F22" s="35">
        <f t="shared" si="14"/>
        <v>34.166666666666664</v>
      </c>
      <c r="G22" s="31">
        <v>29</v>
      </c>
      <c r="H22" s="35">
        <f t="shared" si="15"/>
        <v>24.166666666666668</v>
      </c>
      <c r="I22" s="31">
        <v>8</v>
      </c>
      <c r="J22" s="35">
        <f t="shared" si="16"/>
        <v>6.666666666666667</v>
      </c>
      <c r="K22" s="31">
        <v>4</v>
      </c>
      <c r="L22" s="35">
        <f t="shared" si="17"/>
        <v>3.3333333333333335</v>
      </c>
      <c r="M22" s="31">
        <v>1</v>
      </c>
      <c r="N22" s="35">
        <f t="shared" si="18"/>
        <v>0.83333333333333337</v>
      </c>
      <c r="O22" s="31">
        <v>2</v>
      </c>
      <c r="P22" s="35">
        <f t="shared" si="19"/>
        <v>1.6666666666666667</v>
      </c>
    </row>
    <row r="23" spans="1:18" s="31" customFormat="1" ht="18" hidden="1" customHeight="1" x14ac:dyDescent="0.45">
      <c r="A23" s="31" t="s">
        <v>26</v>
      </c>
      <c r="B23" s="97">
        <v>115</v>
      </c>
      <c r="C23" s="31">
        <v>32</v>
      </c>
      <c r="D23" s="35">
        <f>C23/B23*100</f>
        <v>27.826086956521738</v>
      </c>
      <c r="E23" s="31">
        <v>39</v>
      </c>
      <c r="F23" s="35">
        <f t="shared" si="14"/>
        <v>33.913043478260867</v>
      </c>
      <c r="G23" s="31">
        <v>30</v>
      </c>
      <c r="H23" s="35">
        <f t="shared" si="15"/>
        <v>26.086956521739129</v>
      </c>
      <c r="I23" s="31">
        <v>6</v>
      </c>
      <c r="J23" s="35">
        <f t="shared" si="16"/>
        <v>5.2173913043478262</v>
      </c>
      <c r="K23" s="31">
        <v>5</v>
      </c>
      <c r="L23" s="35">
        <f t="shared" si="17"/>
        <v>4.3478260869565215</v>
      </c>
      <c r="M23" s="31">
        <v>1</v>
      </c>
      <c r="N23" s="35">
        <f t="shared" si="18"/>
        <v>0.86956521739130432</v>
      </c>
      <c r="O23" s="31">
        <v>2</v>
      </c>
      <c r="P23" s="35">
        <f t="shared" si="19"/>
        <v>1.7391304347826086</v>
      </c>
    </row>
    <row r="24" spans="1:18" s="31" customFormat="1" ht="18" hidden="1" customHeight="1" x14ac:dyDescent="0.45">
      <c r="A24" s="31" t="s">
        <v>27</v>
      </c>
      <c r="B24" s="97">
        <v>116</v>
      </c>
      <c r="C24" s="31">
        <v>36</v>
      </c>
      <c r="D24" s="35">
        <f t="shared" si="13"/>
        <v>31.03448275862069</v>
      </c>
      <c r="E24" s="31">
        <v>34</v>
      </c>
      <c r="F24" s="35">
        <f t="shared" si="14"/>
        <v>29.310344827586203</v>
      </c>
      <c r="G24" s="31">
        <v>32</v>
      </c>
      <c r="H24" s="35">
        <f t="shared" si="15"/>
        <v>27.586206896551722</v>
      </c>
      <c r="I24" s="31">
        <v>7</v>
      </c>
      <c r="J24" s="35">
        <f t="shared" si="16"/>
        <v>6.0344827586206895</v>
      </c>
      <c r="K24" s="31">
        <v>4</v>
      </c>
      <c r="L24" s="35">
        <f t="shared" si="17"/>
        <v>3.4482758620689653</v>
      </c>
      <c r="M24" s="31">
        <v>1</v>
      </c>
      <c r="N24" s="35">
        <f t="shared" si="18"/>
        <v>0.86206896551724133</v>
      </c>
      <c r="O24" s="31">
        <v>2</v>
      </c>
      <c r="P24" s="35">
        <f t="shared" si="19"/>
        <v>1.7241379310344827</v>
      </c>
    </row>
    <row r="25" spans="1:18" s="31" customFormat="1" ht="18" hidden="1" customHeight="1" x14ac:dyDescent="0.45">
      <c r="A25" s="289" t="s">
        <v>30</v>
      </c>
      <c r="B25" s="290"/>
      <c r="C25" s="34"/>
      <c r="D25" s="35"/>
      <c r="F25" s="35"/>
      <c r="H25" s="35"/>
      <c r="J25" s="35"/>
      <c r="L25" s="35"/>
      <c r="N25" s="35"/>
      <c r="P25" s="35"/>
    </row>
    <row r="26" spans="1:18" s="31" customFormat="1" ht="18" customHeight="1" x14ac:dyDescent="0.45">
      <c r="A26" s="43" t="s">
        <v>155</v>
      </c>
      <c r="B26" s="94">
        <f t="shared" ref="B26:B40" si="20">E26+G26+I26+K26+M26+O26</f>
        <v>468</v>
      </c>
      <c r="C26" s="37">
        <v>235</v>
      </c>
      <c r="D26" s="38">
        <v>33.4</v>
      </c>
      <c r="E26" s="37">
        <v>203</v>
      </c>
      <c r="F26" s="38">
        <v>28.9</v>
      </c>
      <c r="G26" s="37">
        <v>155</v>
      </c>
      <c r="H26" s="38">
        <v>22.1</v>
      </c>
      <c r="I26" s="37">
        <v>35</v>
      </c>
      <c r="J26" s="38">
        <v>5</v>
      </c>
      <c r="K26" s="37">
        <v>39</v>
      </c>
      <c r="L26" s="38">
        <v>5.5</v>
      </c>
      <c r="M26" s="37">
        <v>19</v>
      </c>
      <c r="N26" s="38">
        <v>2.7</v>
      </c>
      <c r="O26" s="37">
        <v>17</v>
      </c>
      <c r="P26" s="38">
        <v>2.4</v>
      </c>
    </row>
    <row r="27" spans="1:18" s="31" customFormat="1" ht="18" customHeight="1" x14ac:dyDescent="0.45">
      <c r="A27" s="43" t="s">
        <v>31</v>
      </c>
      <c r="B27" s="94">
        <f t="shared" si="20"/>
        <v>441</v>
      </c>
      <c r="C27" s="37">
        <v>296</v>
      </c>
      <c r="D27" s="38">
        <v>40.200000000000003</v>
      </c>
      <c r="E27" s="37">
        <v>173</v>
      </c>
      <c r="F27" s="38">
        <v>23.5</v>
      </c>
      <c r="G27" s="37">
        <v>164</v>
      </c>
      <c r="H27" s="38">
        <v>22.2</v>
      </c>
      <c r="I27" s="37">
        <v>30</v>
      </c>
      <c r="J27" s="38">
        <v>4.0999999999999996</v>
      </c>
      <c r="K27" s="37">
        <v>40</v>
      </c>
      <c r="L27" s="38">
        <v>5.4</v>
      </c>
      <c r="M27" s="37">
        <v>16</v>
      </c>
      <c r="N27" s="38">
        <v>2.2000000000000002</v>
      </c>
      <c r="O27" s="37">
        <v>18</v>
      </c>
      <c r="P27" s="38">
        <v>2.4</v>
      </c>
      <c r="Q27" s="35"/>
    </row>
    <row r="28" spans="1:18" s="31" customFormat="1" ht="18" customHeight="1" x14ac:dyDescent="0.45">
      <c r="A28" s="43" t="s">
        <v>32</v>
      </c>
      <c r="B28" s="94">
        <f t="shared" si="20"/>
        <v>433</v>
      </c>
      <c r="C28" s="37">
        <v>314</v>
      </c>
      <c r="D28" s="38">
        <v>42</v>
      </c>
      <c r="E28" s="37">
        <v>162</v>
      </c>
      <c r="F28" s="38">
        <v>21.7</v>
      </c>
      <c r="G28" s="37">
        <v>162</v>
      </c>
      <c r="H28" s="38">
        <v>21.7</v>
      </c>
      <c r="I28" s="37">
        <v>35</v>
      </c>
      <c r="J28" s="38">
        <v>4.7</v>
      </c>
      <c r="K28" s="37">
        <v>36</v>
      </c>
      <c r="L28" s="38">
        <v>4.8</v>
      </c>
      <c r="M28" s="37">
        <v>20</v>
      </c>
      <c r="N28" s="38">
        <v>2.7</v>
      </c>
      <c r="O28" s="37">
        <v>18</v>
      </c>
      <c r="P28" s="38">
        <v>2.4</v>
      </c>
    </row>
    <row r="29" spans="1:18" s="31" customFormat="1" ht="18" customHeight="1" x14ac:dyDescent="0.45">
      <c r="A29" s="43" t="s">
        <v>33</v>
      </c>
      <c r="B29" s="94">
        <f t="shared" si="20"/>
        <v>436</v>
      </c>
      <c r="C29" s="37">
        <v>215</v>
      </c>
      <c r="D29" s="38">
        <v>33</v>
      </c>
      <c r="E29" s="37">
        <v>174</v>
      </c>
      <c r="F29" s="38">
        <v>26.7</v>
      </c>
      <c r="G29" s="37">
        <v>154</v>
      </c>
      <c r="H29" s="38">
        <v>23.7</v>
      </c>
      <c r="I29" s="37">
        <v>39</v>
      </c>
      <c r="J29" s="38">
        <v>6</v>
      </c>
      <c r="K29" s="37">
        <v>30</v>
      </c>
      <c r="L29" s="38">
        <v>4.5999999999999996</v>
      </c>
      <c r="M29" s="37">
        <v>21</v>
      </c>
      <c r="N29" s="38">
        <v>3.2</v>
      </c>
      <c r="O29" s="37">
        <v>18</v>
      </c>
      <c r="P29" s="38">
        <v>2.8</v>
      </c>
      <c r="R29" s="35"/>
    </row>
    <row r="30" spans="1:18" s="31" customFormat="1" ht="18" customHeight="1" x14ac:dyDescent="0.45">
      <c r="A30" s="43" t="s">
        <v>34</v>
      </c>
      <c r="B30" s="94">
        <f t="shared" si="20"/>
        <v>392</v>
      </c>
      <c r="C30" s="37">
        <v>242</v>
      </c>
      <c r="D30" s="38">
        <v>38.170347003154575</v>
      </c>
      <c r="E30" s="37">
        <v>154</v>
      </c>
      <c r="F30" s="38">
        <v>24.290220820189273</v>
      </c>
      <c r="G30" s="37">
        <v>139</v>
      </c>
      <c r="H30" s="38">
        <v>21.92429022082019</v>
      </c>
      <c r="I30" s="37">
        <v>30</v>
      </c>
      <c r="J30" s="38">
        <v>4.7318611987381702</v>
      </c>
      <c r="K30" s="37">
        <v>33</v>
      </c>
      <c r="L30" s="38">
        <v>5.2050473186119879</v>
      </c>
      <c r="M30" s="37">
        <v>19</v>
      </c>
      <c r="N30" s="38">
        <v>2.9968454258675079</v>
      </c>
      <c r="O30" s="37">
        <v>17</v>
      </c>
      <c r="P30" s="38">
        <v>2.6813880126182967</v>
      </c>
      <c r="R30" s="35"/>
    </row>
    <row r="31" spans="1:18" s="31" customFormat="1" ht="18" customHeight="1" x14ac:dyDescent="0.45">
      <c r="A31" s="43" t="s">
        <v>35</v>
      </c>
      <c r="B31" s="94">
        <f t="shared" si="20"/>
        <v>370</v>
      </c>
      <c r="C31" s="37">
        <v>254</v>
      </c>
      <c r="D31" s="38">
        <v>40.705128205128204</v>
      </c>
      <c r="E31" s="37">
        <v>131</v>
      </c>
      <c r="F31" s="38">
        <v>20.993589743589745</v>
      </c>
      <c r="G31" s="37">
        <v>141</v>
      </c>
      <c r="H31" s="38">
        <v>22.596153846153847</v>
      </c>
      <c r="I31" s="37">
        <v>27</v>
      </c>
      <c r="J31" s="38">
        <v>4.3269230769230766</v>
      </c>
      <c r="K31" s="37">
        <v>32</v>
      </c>
      <c r="L31" s="38">
        <v>5.1282051282051277</v>
      </c>
      <c r="M31" s="37">
        <v>23</v>
      </c>
      <c r="N31" s="38">
        <v>3.6858974358974361</v>
      </c>
      <c r="O31" s="37">
        <v>16</v>
      </c>
      <c r="P31" s="38">
        <v>2.5641025641025639</v>
      </c>
      <c r="R31" s="35"/>
    </row>
    <row r="32" spans="1:18" s="31" customFormat="1" ht="18" customHeight="1" x14ac:dyDescent="0.45">
      <c r="A32" s="44" t="s">
        <v>36</v>
      </c>
      <c r="B32" s="39">
        <f t="shared" si="20"/>
        <v>365</v>
      </c>
      <c r="C32" s="37">
        <v>197</v>
      </c>
      <c r="D32" s="38">
        <v>35.053380782918147</v>
      </c>
      <c r="E32" s="37">
        <v>150</v>
      </c>
      <c r="F32" s="38">
        <v>26.690391459074732</v>
      </c>
      <c r="G32" s="37">
        <v>121</v>
      </c>
      <c r="H32" s="38">
        <v>21.530249110320284</v>
      </c>
      <c r="I32" s="37">
        <v>30</v>
      </c>
      <c r="J32" s="38">
        <v>5.3380782918149468</v>
      </c>
      <c r="K32" s="37">
        <v>28</v>
      </c>
      <c r="L32" s="38">
        <v>4.9822064056939501</v>
      </c>
      <c r="M32" s="37">
        <v>19</v>
      </c>
      <c r="N32" s="38">
        <v>3.3807829181494666</v>
      </c>
      <c r="O32" s="37">
        <v>17</v>
      </c>
      <c r="P32" s="38">
        <v>3.0249110320284696</v>
      </c>
      <c r="R32" s="35"/>
    </row>
    <row r="33" spans="1:18" s="31" customFormat="1" ht="18" customHeight="1" x14ac:dyDescent="0.45">
      <c r="A33" s="44" t="s">
        <v>37</v>
      </c>
      <c r="B33" s="39">
        <f t="shared" si="20"/>
        <v>355</v>
      </c>
      <c r="C33" s="37">
        <v>266</v>
      </c>
      <c r="D33" s="38">
        <v>42.834138486312398</v>
      </c>
      <c r="E33" s="37">
        <v>126</v>
      </c>
      <c r="F33" s="38">
        <v>20.289855072463769</v>
      </c>
      <c r="G33" s="37">
        <v>139</v>
      </c>
      <c r="H33" s="38">
        <v>22.383252818035427</v>
      </c>
      <c r="I33" s="37">
        <v>27</v>
      </c>
      <c r="J33" s="38">
        <v>4.3478260869565215</v>
      </c>
      <c r="K33" s="37">
        <v>27</v>
      </c>
      <c r="L33" s="38">
        <v>4.3478260869565215</v>
      </c>
      <c r="M33" s="37">
        <v>19</v>
      </c>
      <c r="N33" s="38">
        <v>3.0595813204508859</v>
      </c>
      <c r="O33" s="37">
        <v>17</v>
      </c>
      <c r="P33" s="38">
        <v>2.7375201288244768</v>
      </c>
      <c r="R33" s="35"/>
    </row>
    <row r="34" spans="1:18" s="31" customFormat="1" ht="18" customHeight="1" x14ac:dyDescent="0.45">
      <c r="A34" s="44" t="s">
        <v>38</v>
      </c>
      <c r="B34" s="39">
        <f t="shared" si="20"/>
        <v>348</v>
      </c>
      <c r="C34" s="37">
        <v>267</v>
      </c>
      <c r="D34" s="38">
        <v>43.414634146341463</v>
      </c>
      <c r="E34" s="37">
        <v>118</v>
      </c>
      <c r="F34" s="38">
        <v>19.1869918699187</v>
      </c>
      <c r="G34" s="37">
        <v>135</v>
      </c>
      <c r="H34" s="38">
        <v>21.951219512195124</v>
      </c>
      <c r="I34" s="37">
        <v>27</v>
      </c>
      <c r="J34" s="38">
        <v>4.3902439024390238</v>
      </c>
      <c r="K34" s="37">
        <v>30</v>
      </c>
      <c r="L34" s="38">
        <v>4.8780487804878048</v>
      </c>
      <c r="M34" s="37">
        <v>21</v>
      </c>
      <c r="N34" s="38">
        <v>3.4146341463414638</v>
      </c>
      <c r="O34" s="37">
        <v>17</v>
      </c>
      <c r="P34" s="38">
        <v>2.7642276422764227</v>
      </c>
      <c r="R34" s="35"/>
    </row>
    <row r="35" spans="1:18" s="31" customFormat="1" ht="18" customHeight="1" x14ac:dyDescent="0.45">
      <c r="A35" s="44" t="s">
        <v>39</v>
      </c>
      <c r="B35" s="39">
        <f t="shared" si="20"/>
        <v>343</v>
      </c>
      <c r="C35" s="37">
        <v>265</v>
      </c>
      <c r="D35" s="38">
        <v>43.585526315789473</v>
      </c>
      <c r="E35" s="37">
        <v>115</v>
      </c>
      <c r="F35" s="38">
        <v>18.914473684210524</v>
      </c>
      <c r="G35" s="37">
        <v>130</v>
      </c>
      <c r="H35" s="38">
        <v>21.381578947368421</v>
      </c>
      <c r="I35" s="37">
        <v>30</v>
      </c>
      <c r="J35" s="38">
        <v>4.9342105263157894</v>
      </c>
      <c r="K35" s="37">
        <v>31</v>
      </c>
      <c r="L35" s="38">
        <v>5.0986842105263159</v>
      </c>
      <c r="M35" s="37">
        <v>18</v>
      </c>
      <c r="N35" s="38">
        <v>2.9605263157894735</v>
      </c>
      <c r="O35" s="37">
        <v>19</v>
      </c>
      <c r="P35" s="38">
        <v>3.125</v>
      </c>
      <c r="R35" s="35"/>
    </row>
    <row r="36" spans="1:18" s="31" customFormat="1" ht="18" customHeight="1" x14ac:dyDescent="0.45">
      <c r="A36" s="44" t="s">
        <v>40</v>
      </c>
      <c r="B36" s="39">
        <f t="shared" si="20"/>
        <v>403</v>
      </c>
      <c r="C36" s="37">
        <v>174</v>
      </c>
      <c r="D36" s="38">
        <v>30.155979202772965</v>
      </c>
      <c r="E36" s="37">
        <v>149</v>
      </c>
      <c r="F36" s="38">
        <v>25.823223570190638</v>
      </c>
      <c r="G36" s="37">
        <v>154</v>
      </c>
      <c r="H36" s="38">
        <v>26.689774696707108</v>
      </c>
      <c r="I36" s="37">
        <v>29</v>
      </c>
      <c r="J36" s="38">
        <v>5.0259965337954942</v>
      </c>
      <c r="K36" s="37">
        <v>36</v>
      </c>
      <c r="L36" s="38">
        <v>6.239168110918544</v>
      </c>
      <c r="M36" s="37">
        <v>17</v>
      </c>
      <c r="N36" s="38">
        <v>2.9462738301559792</v>
      </c>
      <c r="O36" s="37">
        <v>18</v>
      </c>
      <c r="P36" s="38">
        <v>3.119584055459272</v>
      </c>
      <c r="R36" s="35"/>
    </row>
    <row r="37" spans="1:18" s="31" customFormat="1" ht="18" customHeight="1" x14ac:dyDescent="0.45">
      <c r="A37" s="44" t="s">
        <v>167</v>
      </c>
      <c r="B37" s="39">
        <f t="shared" si="20"/>
        <v>349</v>
      </c>
      <c r="C37" s="37">
        <v>216</v>
      </c>
      <c r="D37" s="38">
        <v>38.230088495575224</v>
      </c>
      <c r="E37" s="37">
        <v>102</v>
      </c>
      <c r="F37" s="38">
        <v>18.053097345132745</v>
      </c>
      <c r="G37" s="37">
        <v>149</v>
      </c>
      <c r="H37" s="38">
        <v>26.371681415929203</v>
      </c>
      <c r="I37" s="37">
        <v>24</v>
      </c>
      <c r="J37" s="38">
        <v>4.2477876106194685</v>
      </c>
      <c r="K37" s="37">
        <v>35</v>
      </c>
      <c r="L37" s="38">
        <v>6.1946902654867255</v>
      </c>
      <c r="M37" s="37">
        <v>21</v>
      </c>
      <c r="N37" s="38">
        <v>3.7168141592920354</v>
      </c>
      <c r="O37" s="37">
        <v>18</v>
      </c>
      <c r="P37" s="38">
        <v>3.1858407079646018</v>
      </c>
      <c r="R37" s="35"/>
    </row>
    <row r="38" spans="1:18" s="31" customFormat="1" ht="18" customHeight="1" x14ac:dyDescent="0.45">
      <c r="A38" s="44" t="s">
        <v>168</v>
      </c>
      <c r="B38" s="39">
        <f t="shared" si="20"/>
        <v>345</v>
      </c>
      <c r="C38" s="37">
        <v>216</v>
      </c>
      <c r="D38" s="38">
        <v>38.502673796791441</v>
      </c>
      <c r="E38" s="37">
        <v>95</v>
      </c>
      <c r="F38" s="38">
        <v>16.934046345811051</v>
      </c>
      <c r="G38" s="37">
        <v>150</v>
      </c>
      <c r="H38" s="38">
        <v>26.737967914438503</v>
      </c>
      <c r="I38" s="37">
        <v>27</v>
      </c>
      <c r="J38" s="38">
        <v>4.8128342245989302</v>
      </c>
      <c r="K38" s="37">
        <v>32</v>
      </c>
      <c r="L38" s="38">
        <v>5.7040998217468806</v>
      </c>
      <c r="M38" s="37">
        <v>23</v>
      </c>
      <c r="N38" s="38">
        <v>4.0998217468805702</v>
      </c>
      <c r="O38" s="37">
        <v>18</v>
      </c>
      <c r="P38" s="38">
        <v>3.2085561497326207</v>
      </c>
      <c r="R38" s="35"/>
    </row>
    <row r="39" spans="1:18" s="31" customFormat="1" ht="18" customHeight="1" x14ac:dyDescent="0.45">
      <c r="A39" s="44" t="s">
        <v>173</v>
      </c>
      <c r="B39" s="95">
        <f t="shared" si="20"/>
        <v>340</v>
      </c>
      <c r="C39" s="37">
        <v>221</v>
      </c>
      <c r="D39" s="38">
        <v>40.108892921960098</v>
      </c>
      <c r="E39" s="37">
        <v>92</v>
      </c>
      <c r="F39" s="38">
        <v>16.6969147005445</v>
      </c>
      <c r="G39" s="37">
        <v>148</v>
      </c>
      <c r="H39" s="38">
        <v>26.860254083484573</v>
      </c>
      <c r="I39" s="37">
        <v>26</v>
      </c>
      <c r="J39" s="38">
        <v>4.7186932849364798</v>
      </c>
      <c r="K39" s="37">
        <v>33</v>
      </c>
      <c r="L39" s="38">
        <v>5.9891107078039925</v>
      </c>
      <c r="M39" s="37">
        <v>22</v>
      </c>
      <c r="N39" s="38">
        <v>3.9927404718693285</v>
      </c>
      <c r="O39" s="37">
        <v>19</v>
      </c>
      <c r="P39" s="38">
        <v>3.4482758620689653</v>
      </c>
      <c r="R39" s="35"/>
    </row>
    <row r="40" spans="1:18" s="31" customFormat="1" ht="18" customHeight="1" x14ac:dyDescent="0.45">
      <c r="A40" s="44" t="s">
        <v>183</v>
      </c>
      <c r="B40" s="95">
        <f t="shared" si="20"/>
        <v>323</v>
      </c>
      <c r="C40" s="37">
        <v>204</v>
      </c>
      <c r="D40" s="38">
        <f>C40/B40*100</f>
        <v>63.157894736842103</v>
      </c>
      <c r="E40" s="37">
        <v>83</v>
      </c>
      <c r="F40" s="38">
        <f>E40/B40*100</f>
        <v>25.696594427244584</v>
      </c>
      <c r="G40" s="37">
        <v>143</v>
      </c>
      <c r="H40" s="38">
        <f>G40/B40*100</f>
        <v>44.27244582043344</v>
      </c>
      <c r="I40" s="37">
        <v>23</v>
      </c>
      <c r="J40" s="38">
        <f>I40/B40*100</f>
        <v>7.1207430340557281</v>
      </c>
      <c r="K40" s="37">
        <v>33</v>
      </c>
      <c r="L40" s="38">
        <f>K40/B40*100</f>
        <v>10.216718266253871</v>
      </c>
      <c r="M40" s="37">
        <v>22</v>
      </c>
      <c r="N40" s="38">
        <f>M40/B40*100</f>
        <v>6.8111455108359129</v>
      </c>
      <c r="O40" s="37">
        <v>19</v>
      </c>
      <c r="P40" s="38">
        <f>O40/B40*100</f>
        <v>5.8823529411764701</v>
      </c>
      <c r="R40" s="35"/>
    </row>
    <row r="41" spans="1:18" s="31" customFormat="1" ht="18" customHeight="1" thickBot="1" x14ac:dyDescent="0.5">
      <c r="A41" s="98" t="s">
        <v>190</v>
      </c>
      <c r="B41" s="95">
        <f>E41+G41+I41+K41+M41+O41</f>
        <v>332</v>
      </c>
      <c r="C41" s="99"/>
      <c r="D41" s="38">
        <f>C41/B41*100</f>
        <v>0</v>
      </c>
      <c r="E41" s="37">
        <v>95</v>
      </c>
      <c r="F41" s="38">
        <f>E41/B41*100</f>
        <v>28.614457831325304</v>
      </c>
      <c r="G41" s="37">
        <v>133</v>
      </c>
      <c r="H41" s="38">
        <f>G41/B41*100</f>
        <v>40.060240963855421</v>
      </c>
      <c r="I41" s="37">
        <v>33</v>
      </c>
      <c r="J41" s="38">
        <f>I41/B41*100</f>
        <v>9.9397590361445776</v>
      </c>
      <c r="K41" s="37">
        <v>35</v>
      </c>
      <c r="L41" s="38">
        <f>K41/B41*100</f>
        <v>10.542168674698797</v>
      </c>
      <c r="M41" s="37">
        <v>21</v>
      </c>
      <c r="N41" s="38">
        <f>M41/B41*100</f>
        <v>6.3253012048192767</v>
      </c>
      <c r="O41" s="37">
        <v>15</v>
      </c>
      <c r="P41" s="38">
        <f>O41/B41*100</f>
        <v>4.5180722891566267</v>
      </c>
      <c r="R41" s="35"/>
    </row>
    <row r="42" spans="1:18" s="103" customFormat="1" ht="18" customHeight="1" x14ac:dyDescent="0.45">
      <c r="A42" s="100" t="s">
        <v>198</v>
      </c>
      <c r="B42" s="101"/>
      <c r="C42" s="101"/>
      <c r="D42" s="102"/>
      <c r="E42" s="101"/>
      <c r="F42" s="102"/>
      <c r="G42" s="101"/>
      <c r="H42" s="102"/>
      <c r="I42" s="101"/>
      <c r="J42" s="102"/>
      <c r="K42" s="101"/>
      <c r="L42" s="102"/>
      <c r="M42" s="101"/>
      <c r="N42" s="102"/>
      <c r="O42" s="101"/>
      <c r="P42" s="101"/>
    </row>
  </sheetData>
  <mergeCells count="10">
    <mergeCell ref="M2:N2"/>
    <mergeCell ref="O2:P2"/>
    <mergeCell ref="A25:B25"/>
    <mergeCell ref="B2:B3"/>
    <mergeCell ref="C2:D2"/>
    <mergeCell ref="E2:F2"/>
    <mergeCell ref="G2:H2"/>
    <mergeCell ref="I2:J2"/>
    <mergeCell ref="K2:L2"/>
    <mergeCell ref="A2:A3"/>
  </mergeCells>
  <phoneticPr fontId="2"/>
  <printOptions gridLinesSet="0"/>
  <pageMargins left="0.59055118110236215" right="0.59055118110236215" top="0.82677165354330706" bottom="0.90551181102362199" header="0" footer="0"/>
  <pageSetup paperSize="9" scale="90" firstPageNumber="69" orientation="landscape" useFirstPageNumber="1"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2"/>
  <sheetViews>
    <sheetView view="pageBreakPreview" zoomScaleNormal="100" zoomScaleSheetLayoutView="100" workbookViewId="0">
      <selection activeCell="E41" sqref="E41"/>
    </sheetView>
  </sheetViews>
  <sheetFormatPr defaultColWidth="10.3984375" defaultRowHeight="15.9" customHeight="1" x14ac:dyDescent="0.15"/>
  <cols>
    <col min="1" max="1" width="16.69921875" style="1" customWidth="1"/>
    <col min="2" max="2" width="8.69921875" style="1" customWidth="1"/>
    <col min="3" max="4" width="9.19921875" style="6" hidden="1" customWidth="1"/>
    <col min="5" max="5" width="9.19921875" style="1" customWidth="1"/>
    <col min="6" max="6" width="9.19921875" style="6" customWidth="1"/>
    <col min="7" max="7" width="9.19921875" style="1" customWidth="1"/>
    <col min="8" max="8" width="9.19921875" style="6" customWidth="1"/>
    <col min="9" max="9" width="9.19921875" style="1" customWidth="1"/>
    <col min="10" max="10" width="9.19921875" style="6" customWidth="1"/>
    <col min="11" max="11" width="9.19921875" style="1" customWidth="1"/>
    <col min="12" max="12" width="9.19921875" style="6" customWidth="1"/>
    <col min="13" max="13" width="9.19921875" style="1" customWidth="1"/>
    <col min="14" max="14" width="9.19921875" style="6" customWidth="1"/>
    <col min="15" max="15" width="9.19921875" style="1" customWidth="1"/>
    <col min="16" max="16" width="9.19921875" style="6" customWidth="1"/>
    <col min="17" max="17" width="10.59765625" style="1" customWidth="1"/>
    <col min="18" max="18" width="8.19921875" style="1" customWidth="1"/>
    <col min="19" max="255" width="10.3984375" style="1"/>
    <col min="256" max="256" width="12.59765625" style="1" customWidth="1"/>
    <col min="257" max="257" width="11.5" style="1" customWidth="1"/>
    <col min="258" max="258" width="6.59765625" style="1" customWidth="1"/>
    <col min="259" max="259" width="8" style="1" customWidth="1"/>
    <col min="260" max="260" width="7.09765625" style="1" customWidth="1"/>
    <col min="261" max="261" width="8" style="1" customWidth="1"/>
    <col min="262" max="262" width="7.09765625" style="1" customWidth="1"/>
    <col min="263" max="263" width="8" style="1" customWidth="1"/>
    <col min="264" max="264" width="7.19921875" style="1" customWidth="1"/>
    <col min="265" max="265" width="8" style="1" customWidth="1"/>
    <col min="266" max="266" width="7.59765625" style="1" customWidth="1"/>
    <col min="267" max="267" width="8" style="1" customWidth="1"/>
    <col min="268" max="268" width="7.59765625" style="1" customWidth="1"/>
    <col min="269" max="269" width="8" style="1" customWidth="1"/>
    <col min="270" max="270" width="7.3984375" style="1" customWidth="1"/>
    <col min="271" max="271" width="8" style="1" customWidth="1"/>
    <col min="272" max="272" width="7.3984375" style="1" customWidth="1"/>
    <col min="273" max="273" width="10.59765625" style="1" customWidth="1"/>
    <col min="274" max="274" width="8.19921875" style="1" customWidth="1"/>
    <col min="275" max="511" width="10.3984375" style="1"/>
    <col min="512" max="512" width="12.59765625" style="1" customWidth="1"/>
    <col min="513" max="513" width="11.5" style="1" customWidth="1"/>
    <col min="514" max="514" width="6.59765625" style="1" customWidth="1"/>
    <col min="515" max="515" width="8" style="1" customWidth="1"/>
    <col min="516" max="516" width="7.09765625" style="1" customWidth="1"/>
    <col min="517" max="517" width="8" style="1" customWidth="1"/>
    <col min="518" max="518" width="7.09765625" style="1" customWidth="1"/>
    <col min="519" max="519" width="8" style="1" customWidth="1"/>
    <col min="520" max="520" width="7.19921875" style="1" customWidth="1"/>
    <col min="521" max="521" width="8" style="1" customWidth="1"/>
    <col min="522" max="522" width="7.59765625" style="1" customWidth="1"/>
    <col min="523" max="523" width="8" style="1" customWidth="1"/>
    <col min="524" max="524" width="7.59765625" style="1" customWidth="1"/>
    <col min="525" max="525" width="8" style="1" customWidth="1"/>
    <col min="526" max="526" width="7.3984375" style="1" customWidth="1"/>
    <col min="527" max="527" width="8" style="1" customWidth="1"/>
    <col min="528" max="528" width="7.3984375" style="1" customWidth="1"/>
    <col min="529" max="529" width="10.59765625" style="1" customWidth="1"/>
    <col min="530" max="530" width="8.19921875" style="1" customWidth="1"/>
    <col min="531" max="767" width="10.3984375" style="1"/>
    <col min="768" max="768" width="12.59765625" style="1" customWidth="1"/>
    <col min="769" max="769" width="11.5" style="1" customWidth="1"/>
    <col min="770" max="770" width="6.59765625" style="1" customWidth="1"/>
    <col min="771" max="771" width="8" style="1" customWidth="1"/>
    <col min="772" max="772" width="7.09765625" style="1" customWidth="1"/>
    <col min="773" max="773" width="8" style="1" customWidth="1"/>
    <col min="774" max="774" width="7.09765625" style="1" customWidth="1"/>
    <col min="775" max="775" width="8" style="1" customWidth="1"/>
    <col min="776" max="776" width="7.19921875" style="1" customWidth="1"/>
    <col min="777" max="777" width="8" style="1" customWidth="1"/>
    <col min="778" max="778" width="7.59765625" style="1" customWidth="1"/>
    <col min="779" max="779" width="8" style="1" customWidth="1"/>
    <col min="780" max="780" width="7.59765625" style="1" customWidth="1"/>
    <col min="781" max="781" width="8" style="1" customWidth="1"/>
    <col min="782" max="782" width="7.3984375" style="1" customWidth="1"/>
    <col min="783" max="783" width="8" style="1" customWidth="1"/>
    <col min="784" max="784" width="7.3984375" style="1" customWidth="1"/>
    <col min="785" max="785" width="10.59765625" style="1" customWidth="1"/>
    <col min="786" max="786" width="8.19921875" style="1" customWidth="1"/>
    <col min="787" max="1023" width="10.3984375" style="1"/>
    <col min="1024" max="1024" width="12.59765625" style="1" customWidth="1"/>
    <col min="1025" max="1025" width="11.5" style="1" customWidth="1"/>
    <col min="1026" max="1026" width="6.59765625" style="1" customWidth="1"/>
    <col min="1027" max="1027" width="8" style="1" customWidth="1"/>
    <col min="1028" max="1028" width="7.09765625" style="1" customWidth="1"/>
    <col min="1029" max="1029" width="8" style="1" customWidth="1"/>
    <col min="1030" max="1030" width="7.09765625" style="1" customWidth="1"/>
    <col min="1031" max="1031" width="8" style="1" customWidth="1"/>
    <col min="1032" max="1032" width="7.19921875" style="1" customWidth="1"/>
    <col min="1033" max="1033" width="8" style="1" customWidth="1"/>
    <col min="1034" max="1034" width="7.59765625" style="1" customWidth="1"/>
    <col min="1035" max="1035" width="8" style="1" customWidth="1"/>
    <col min="1036" max="1036" width="7.59765625" style="1" customWidth="1"/>
    <col min="1037" max="1037" width="8" style="1" customWidth="1"/>
    <col min="1038" max="1038" width="7.3984375" style="1" customWidth="1"/>
    <col min="1039" max="1039" width="8" style="1" customWidth="1"/>
    <col min="1040" max="1040" width="7.3984375" style="1" customWidth="1"/>
    <col min="1041" max="1041" width="10.59765625" style="1" customWidth="1"/>
    <col min="1042" max="1042" width="8.19921875" style="1" customWidth="1"/>
    <col min="1043" max="1279" width="10.3984375" style="1"/>
    <col min="1280" max="1280" width="12.59765625" style="1" customWidth="1"/>
    <col min="1281" max="1281" width="11.5" style="1" customWidth="1"/>
    <col min="1282" max="1282" width="6.59765625" style="1" customWidth="1"/>
    <col min="1283" max="1283" width="8" style="1" customWidth="1"/>
    <col min="1284" max="1284" width="7.09765625" style="1" customWidth="1"/>
    <col min="1285" max="1285" width="8" style="1" customWidth="1"/>
    <col min="1286" max="1286" width="7.09765625" style="1" customWidth="1"/>
    <col min="1287" max="1287" width="8" style="1" customWidth="1"/>
    <col min="1288" max="1288" width="7.19921875" style="1" customWidth="1"/>
    <col min="1289" max="1289" width="8" style="1" customWidth="1"/>
    <col min="1290" max="1290" width="7.59765625" style="1" customWidth="1"/>
    <col min="1291" max="1291" width="8" style="1" customWidth="1"/>
    <col min="1292" max="1292" width="7.59765625" style="1" customWidth="1"/>
    <col min="1293" max="1293" width="8" style="1" customWidth="1"/>
    <col min="1294" max="1294" width="7.3984375" style="1" customWidth="1"/>
    <col min="1295" max="1295" width="8" style="1" customWidth="1"/>
    <col min="1296" max="1296" width="7.3984375" style="1" customWidth="1"/>
    <col min="1297" max="1297" width="10.59765625" style="1" customWidth="1"/>
    <col min="1298" max="1298" width="8.19921875" style="1" customWidth="1"/>
    <col min="1299" max="1535" width="10.3984375" style="1"/>
    <col min="1536" max="1536" width="12.59765625" style="1" customWidth="1"/>
    <col min="1537" max="1537" width="11.5" style="1" customWidth="1"/>
    <col min="1538" max="1538" width="6.59765625" style="1" customWidth="1"/>
    <col min="1539" max="1539" width="8" style="1" customWidth="1"/>
    <col min="1540" max="1540" width="7.09765625" style="1" customWidth="1"/>
    <col min="1541" max="1541" width="8" style="1" customWidth="1"/>
    <col min="1542" max="1542" width="7.09765625" style="1" customWidth="1"/>
    <col min="1543" max="1543" width="8" style="1" customWidth="1"/>
    <col min="1544" max="1544" width="7.19921875" style="1" customWidth="1"/>
    <col min="1545" max="1545" width="8" style="1" customWidth="1"/>
    <col min="1546" max="1546" width="7.59765625" style="1" customWidth="1"/>
    <col min="1547" max="1547" width="8" style="1" customWidth="1"/>
    <col min="1548" max="1548" width="7.59765625" style="1" customWidth="1"/>
    <col min="1549" max="1549" width="8" style="1" customWidth="1"/>
    <col min="1550" max="1550" width="7.3984375" style="1" customWidth="1"/>
    <col min="1551" max="1551" width="8" style="1" customWidth="1"/>
    <col min="1552" max="1552" width="7.3984375" style="1" customWidth="1"/>
    <col min="1553" max="1553" width="10.59765625" style="1" customWidth="1"/>
    <col min="1554" max="1554" width="8.19921875" style="1" customWidth="1"/>
    <col min="1555" max="1791" width="10.3984375" style="1"/>
    <col min="1792" max="1792" width="12.59765625" style="1" customWidth="1"/>
    <col min="1793" max="1793" width="11.5" style="1" customWidth="1"/>
    <col min="1794" max="1794" width="6.59765625" style="1" customWidth="1"/>
    <col min="1795" max="1795" width="8" style="1" customWidth="1"/>
    <col min="1796" max="1796" width="7.09765625" style="1" customWidth="1"/>
    <col min="1797" max="1797" width="8" style="1" customWidth="1"/>
    <col min="1798" max="1798" width="7.09765625" style="1" customWidth="1"/>
    <col min="1799" max="1799" width="8" style="1" customWidth="1"/>
    <col min="1800" max="1800" width="7.19921875" style="1" customWidth="1"/>
    <col min="1801" max="1801" width="8" style="1" customWidth="1"/>
    <col min="1802" max="1802" width="7.59765625" style="1" customWidth="1"/>
    <col min="1803" max="1803" width="8" style="1" customWidth="1"/>
    <col min="1804" max="1804" width="7.59765625" style="1" customWidth="1"/>
    <col min="1805" max="1805" width="8" style="1" customWidth="1"/>
    <col min="1806" max="1806" width="7.3984375" style="1" customWidth="1"/>
    <col min="1807" max="1807" width="8" style="1" customWidth="1"/>
    <col min="1808" max="1808" width="7.3984375" style="1" customWidth="1"/>
    <col min="1809" max="1809" width="10.59765625" style="1" customWidth="1"/>
    <col min="1810" max="1810" width="8.19921875" style="1" customWidth="1"/>
    <col min="1811" max="2047" width="10.3984375" style="1"/>
    <col min="2048" max="2048" width="12.59765625" style="1" customWidth="1"/>
    <col min="2049" max="2049" width="11.5" style="1" customWidth="1"/>
    <col min="2050" max="2050" width="6.59765625" style="1" customWidth="1"/>
    <col min="2051" max="2051" width="8" style="1" customWidth="1"/>
    <col min="2052" max="2052" width="7.09765625" style="1" customWidth="1"/>
    <col min="2053" max="2053" width="8" style="1" customWidth="1"/>
    <col min="2054" max="2054" width="7.09765625" style="1" customWidth="1"/>
    <col min="2055" max="2055" width="8" style="1" customWidth="1"/>
    <col min="2056" max="2056" width="7.19921875" style="1" customWidth="1"/>
    <col min="2057" max="2057" width="8" style="1" customWidth="1"/>
    <col min="2058" max="2058" width="7.59765625" style="1" customWidth="1"/>
    <col min="2059" max="2059" width="8" style="1" customWidth="1"/>
    <col min="2060" max="2060" width="7.59765625" style="1" customWidth="1"/>
    <col min="2061" max="2061" width="8" style="1" customWidth="1"/>
    <col min="2062" max="2062" width="7.3984375" style="1" customWidth="1"/>
    <col min="2063" max="2063" width="8" style="1" customWidth="1"/>
    <col min="2064" max="2064" width="7.3984375" style="1" customWidth="1"/>
    <col min="2065" max="2065" width="10.59765625" style="1" customWidth="1"/>
    <col min="2066" max="2066" width="8.19921875" style="1" customWidth="1"/>
    <col min="2067" max="2303" width="10.3984375" style="1"/>
    <col min="2304" max="2304" width="12.59765625" style="1" customWidth="1"/>
    <col min="2305" max="2305" width="11.5" style="1" customWidth="1"/>
    <col min="2306" max="2306" width="6.59765625" style="1" customWidth="1"/>
    <col min="2307" max="2307" width="8" style="1" customWidth="1"/>
    <col min="2308" max="2308" width="7.09765625" style="1" customWidth="1"/>
    <col min="2309" max="2309" width="8" style="1" customWidth="1"/>
    <col min="2310" max="2310" width="7.09765625" style="1" customWidth="1"/>
    <col min="2311" max="2311" width="8" style="1" customWidth="1"/>
    <col min="2312" max="2312" width="7.19921875" style="1" customWidth="1"/>
    <col min="2313" max="2313" width="8" style="1" customWidth="1"/>
    <col min="2314" max="2314" width="7.59765625" style="1" customWidth="1"/>
    <col min="2315" max="2315" width="8" style="1" customWidth="1"/>
    <col min="2316" max="2316" width="7.59765625" style="1" customWidth="1"/>
    <col min="2317" max="2317" width="8" style="1" customWidth="1"/>
    <col min="2318" max="2318" width="7.3984375" style="1" customWidth="1"/>
    <col min="2319" max="2319" width="8" style="1" customWidth="1"/>
    <col min="2320" max="2320" width="7.3984375" style="1" customWidth="1"/>
    <col min="2321" max="2321" width="10.59765625" style="1" customWidth="1"/>
    <col min="2322" max="2322" width="8.19921875" style="1" customWidth="1"/>
    <col min="2323" max="2559" width="10.3984375" style="1"/>
    <col min="2560" max="2560" width="12.59765625" style="1" customWidth="1"/>
    <col min="2561" max="2561" width="11.5" style="1" customWidth="1"/>
    <col min="2562" max="2562" width="6.59765625" style="1" customWidth="1"/>
    <col min="2563" max="2563" width="8" style="1" customWidth="1"/>
    <col min="2564" max="2564" width="7.09765625" style="1" customWidth="1"/>
    <col min="2565" max="2565" width="8" style="1" customWidth="1"/>
    <col min="2566" max="2566" width="7.09765625" style="1" customWidth="1"/>
    <col min="2567" max="2567" width="8" style="1" customWidth="1"/>
    <col min="2568" max="2568" width="7.19921875" style="1" customWidth="1"/>
    <col min="2569" max="2569" width="8" style="1" customWidth="1"/>
    <col min="2570" max="2570" width="7.59765625" style="1" customWidth="1"/>
    <col min="2571" max="2571" width="8" style="1" customWidth="1"/>
    <col min="2572" max="2572" width="7.59765625" style="1" customWidth="1"/>
    <col min="2573" max="2573" width="8" style="1" customWidth="1"/>
    <col min="2574" max="2574" width="7.3984375" style="1" customWidth="1"/>
    <col min="2575" max="2575" width="8" style="1" customWidth="1"/>
    <col min="2576" max="2576" width="7.3984375" style="1" customWidth="1"/>
    <col min="2577" max="2577" width="10.59765625" style="1" customWidth="1"/>
    <col min="2578" max="2578" width="8.19921875" style="1" customWidth="1"/>
    <col min="2579" max="2815" width="10.3984375" style="1"/>
    <col min="2816" max="2816" width="12.59765625" style="1" customWidth="1"/>
    <col min="2817" max="2817" width="11.5" style="1" customWidth="1"/>
    <col min="2818" max="2818" width="6.59765625" style="1" customWidth="1"/>
    <col min="2819" max="2819" width="8" style="1" customWidth="1"/>
    <col min="2820" max="2820" width="7.09765625" style="1" customWidth="1"/>
    <col min="2821" max="2821" width="8" style="1" customWidth="1"/>
    <col min="2822" max="2822" width="7.09765625" style="1" customWidth="1"/>
    <col min="2823" max="2823" width="8" style="1" customWidth="1"/>
    <col min="2824" max="2824" width="7.19921875" style="1" customWidth="1"/>
    <col min="2825" max="2825" width="8" style="1" customWidth="1"/>
    <col min="2826" max="2826" width="7.59765625" style="1" customWidth="1"/>
    <col min="2827" max="2827" width="8" style="1" customWidth="1"/>
    <col min="2828" max="2828" width="7.59765625" style="1" customWidth="1"/>
    <col min="2829" max="2829" width="8" style="1" customWidth="1"/>
    <col min="2830" max="2830" width="7.3984375" style="1" customWidth="1"/>
    <col min="2831" max="2831" width="8" style="1" customWidth="1"/>
    <col min="2832" max="2832" width="7.3984375" style="1" customWidth="1"/>
    <col min="2833" max="2833" width="10.59765625" style="1" customWidth="1"/>
    <col min="2834" max="2834" width="8.19921875" style="1" customWidth="1"/>
    <col min="2835" max="3071" width="10.3984375" style="1"/>
    <col min="3072" max="3072" width="12.59765625" style="1" customWidth="1"/>
    <col min="3073" max="3073" width="11.5" style="1" customWidth="1"/>
    <col min="3074" max="3074" width="6.59765625" style="1" customWidth="1"/>
    <col min="3075" max="3075" width="8" style="1" customWidth="1"/>
    <col min="3076" max="3076" width="7.09765625" style="1" customWidth="1"/>
    <col min="3077" max="3077" width="8" style="1" customWidth="1"/>
    <col min="3078" max="3078" width="7.09765625" style="1" customWidth="1"/>
    <col min="3079" max="3079" width="8" style="1" customWidth="1"/>
    <col min="3080" max="3080" width="7.19921875" style="1" customWidth="1"/>
    <col min="3081" max="3081" width="8" style="1" customWidth="1"/>
    <col min="3082" max="3082" width="7.59765625" style="1" customWidth="1"/>
    <col min="3083" max="3083" width="8" style="1" customWidth="1"/>
    <col min="3084" max="3084" width="7.59765625" style="1" customWidth="1"/>
    <col min="3085" max="3085" width="8" style="1" customWidth="1"/>
    <col min="3086" max="3086" width="7.3984375" style="1" customWidth="1"/>
    <col min="3087" max="3087" width="8" style="1" customWidth="1"/>
    <col min="3088" max="3088" width="7.3984375" style="1" customWidth="1"/>
    <col min="3089" max="3089" width="10.59765625" style="1" customWidth="1"/>
    <col min="3090" max="3090" width="8.19921875" style="1" customWidth="1"/>
    <col min="3091" max="3327" width="10.3984375" style="1"/>
    <col min="3328" max="3328" width="12.59765625" style="1" customWidth="1"/>
    <col min="3329" max="3329" width="11.5" style="1" customWidth="1"/>
    <col min="3330" max="3330" width="6.59765625" style="1" customWidth="1"/>
    <col min="3331" max="3331" width="8" style="1" customWidth="1"/>
    <col min="3332" max="3332" width="7.09765625" style="1" customWidth="1"/>
    <col min="3333" max="3333" width="8" style="1" customWidth="1"/>
    <col min="3334" max="3334" width="7.09765625" style="1" customWidth="1"/>
    <col min="3335" max="3335" width="8" style="1" customWidth="1"/>
    <col min="3336" max="3336" width="7.19921875" style="1" customWidth="1"/>
    <col min="3337" max="3337" width="8" style="1" customWidth="1"/>
    <col min="3338" max="3338" width="7.59765625" style="1" customWidth="1"/>
    <col min="3339" max="3339" width="8" style="1" customWidth="1"/>
    <col min="3340" max="3340" width="7.59765625" style="1" customWidth="1"/>
    <col min="3341" max="3341" width="8" style="1" customWidth="1"/>
    <col min="3342" max="3342" width="7.3984375" style="1" customWidth="1"/>
    <col min="3343" max="3343" width="8" style="1" customWidth="1"/>
    <col min="3344" max="3344" width="7.3984375" style="1" customWidth="1"/>
    <col min="3345" max="3345" width="10.59765625" style="1" customWidth="1"/>
    <col min="3346" max="3346" width="8.19921875" style="1" customWidth="1"/>
    <col min="3347" max="3583" width="10.3984375" style="1"/>
    <col min="3584" max="3584" width="12.59765625" style="1" customWidth="1"/>
    <col min="3585" max="3585" width="11.5" style="1" customWidth="1"/>
    <col min="3586" max="3586" width="6.59765625" style="1" customWidth="1"/>
    <col min="3587" max="3587" width="8" style="1" customWidth="1"/>
    <col min="3588" max="3588" width="7.09765625" style="1" customWidth="1"/>
    <col min="3589" max="3589" width="8" style="1" customWidth="1"/>
    <col min="3590" max="3590" width="7.09765625" style="1" customWidth="1"/>
    <col min="3591" max="3591" width="8" style="1" customWidth="1"/>
    <col min="3592" max="3592" width="7.19921875" style="1" customWidth="1"/>
    <col min="3593" max="3593" width="8" style="1" customWidth="1"/>
    <col min="3594" max="3594" width="7.59765625" style="1" customWidth="1"/>
    <col min="3595" max="3595" width="8" style="1" customWidth="1"/>
    <col min="3596" max="3596" width="7.59765625" style="1" customWidth="1"/>
    <col min="3597" max="3597" width="8" style="1" customWidth="1"/>
    <col min="3598" max="3598" width="7.3984375" style="1" customWidth="1"/>
    <col min="3599" max="3599" width="8" style="1" customWidth="1"/>
    <col min="3600" max="3600" width="7.3984375" style="1" customWidth="1"/>
    <col min="3601" max="3601" width="10.59765625" style="1" customWidth="1"/>
    <col min="3602" max="3602" width="8.19921875" style="1" customWidth="1"/>
    <col min="3603" max="3839" width="10.3984375" style="1"/>
    <col min="3840" max="3840" width="12.59765625" style="1" customWidth="1"/>
    <col min="3841" max="3841" width="11.5" style="1" customWidth="1"/>
    <col min="3842" max="3842" width="6.59765625" style="1" customWidth="1"/>
    <col min="3843" max="3843" width="8" style="1" customWidth="1"/>
    <col min="3844" max="3844" width="7.09765625" style="1" customWidth="1"/>
    <col min="3845" max="3845" width="8" style="1" customWidth="1"/>
    <col min="3846" max="3846" width="7.09765625" style="1" customWidth="1"/>
    <col min="3847" max="3847" width="8" style="1" customWidth="1"/>
    <col min="3848" max="3848" width="7.19921875" style="1" customWidth="1"/>
    <col min="3849" max="3849" width="8" style="1" customWidth="1"/>
    <col min="3850" max="3850" width="7.59765625" style="1" customWidth="1"/>
    <col min="3851" max="3851" width="8" style="1" customWidth="1"/>
    <col min="3852" max="3852" width="7.59765625" style="1" customWidth="1"/>
    <col min="3853" max="3853" width="8" style="1" customWidth="1"/>
    <col min="3854" max="3854" width="7.3984375" style="1" customWidth="1"/>
    <col min="3855" max="3855" width="8" style="1" customWidth="1"/>
    <col min="3856" max="3856" width="7.3984375" style="1" customWidth="1"/>
    <col min="3857" max="3857" width="10.59765625" style="1" customWidth="1"/>
    <col min="3858" max="3858" width="8.19921875" style="1" customWidth="1"/>
    <col min="3859" max="4095" width="10.3984375" style="1"/>
    <col min="4096" max="4096" width="12.59765625" style="1" customWidth="1"/>
    <col min="4097" max="4097" width="11.5" style="1" customWidth="1"/>
    <col min="4098" max="4098" width="6.59765625" style="1" customWidth="1"/>
    <col min="4099" max="4099" width="8" style="1" customWidth="1"/>
    <col min="4100" max="4100" width="7.09765625" style="1" customWidth="1"/>
    <col min="4101" max="4101" width="8" style="1" customWidth="1"/>
    <col min="4102" max="4102" width="7.09765625" style="1" customWidth="1"/>
    <col min="4103" max="4103" width="8" style="1" customWidth="1"/>
    <col min="4104" max="4104" width="7.19921875" style="1" customWidth="1"/>
    <col min="4105" max="4105" width="8" style="1" customWidth="1"/>
    <col min="4106" max="4106" width="7.59765625" style="1" customWidth="1"/>
    <col min="4107" max="4107" width="8" style="1" customWidth="1"/>
    <col min="4108" max="4108" width="7.59765625" style="1" customWidth="1"/>
    <col min="4109" max="4109" width="8" style="1" customWidth="1"/>
    <col min="4110" max="4110" width="7.3984375" style="1" customWidth="1"/>
    <col min="4111" max="4111" width="8" style="1" customWidth="1"/>
    <col min="4112" max="4112" width="7.3984375" style="1" customWidth="1"/>
    <col min="4113" max="4113" width="10.59765625" style="1" customWidth="1"/>
    <col min="4114" max="4114" width="8.19921875" style="1" customWidth="1"/>
    <col min="4115" max="4351" width="10.3984375" style="1"/>
    <col min="4352" max="4352" width="12.59765625" style="1" customWidth="1"/>
    <col min="4353" max="4353" width="11.5" style="1" customWidth="1"/>
    <col min="4354" max="4354" width="6.59765625" style="1" customWidth="1"/>
    <col min="4355" max="4355" width="8" style="1" customWidth="1"/>
    <col min="4356" max="4356" width="7.09765625" style="1" customWidth="1"/>
    <col min="4357" max="4357" width="8" style="1" customWidth="1"/>
    <col min="4358" max="4358" width="7.09765625" style="1" customWidth="1"/>
    <col min="4359" max="4359" width="8" style="1" customWidth="1"/>
    <col min="4360" max="4360" width="7.19921875" style="1" customWidth="1"/>
    <col min="4361" max="4361" width="8" style="1" customWidth="1"/>
    <col min="4362" max="4362" width="7.59765625" style="1" customWidth="1"/>
    <col min="4363" max="4363" width="8" style="1" customWidth="1"/>
    <col min="4364" max="4364" width="7.59765625" style="1" customWidth="1"/>
    <col min="4365" max="4365" width="8" style="1" customWidth="1"/>
    <col min="4366" max="4366" width="7.3984375" style="1" customWidth="1"/>
    <col min="4367" max="4367" width="8" style="1" customWidth="1"/>
    <col min="4368" max="4368" width="7.3984375" style="1" customWidth="1"/>
    <col min="4369" max="4369" width="10.59765625" style="1" customWidth="1"/>
    <col min="4370" max="4370" width="8.19921875" style="1" customWidth="1"/>
    <col min="4371" max="4607" width="10.3984375" style="1"/>
    <col min="4608" max="4608" width="12.59765625" style="1" customWidth="1"/>
    <col min="4609" max="4609" width="11.5" style="1" customWidth="1"/>
    <col min="4610" max="4610" width="6.59765625" style="1" customWidth="1"/>
    <col min="4611" max="4611" width="8" style="1" customWidth="1"/>
    <col min="4612" max="4612" width="7.09765625" style="1" customWidth="1"/>
    <col min="4613" max="4613" width="8" style="1" customWidth="1"/>
    <col min="4614" max="4614" width="7.09765625" style="1" customWidth="1"/>
    <col min="4615" max="4615" width="8" style="1" customWidth="1"/>
    <col min="4616" max="4616" width="7.19921875" style="1" customWidth="1"/>
    <col min="4617" max="4617" width="8" style="1" customWidth="1"/>
    <col min="4618" max="4618" width="7.59765625" style="1" customWidth="1"/>
    <col min="4619" max="4619" width="8" style="1" customWidth="1"/>
    <col min="4620" max="4620" width="7.59765625" style="1" customWidth="1"/>
    <col min="4621" max="4621" width="8" style="1" customWidth="1"/>
    <col min="4622" max="4622" width="7.3984375" style="1" customWidth="1"/>
    <col min="4623" max="4623" width="8" style="1" customWidth="1"/>
    <col min="4624" max="4624" width="7.3984375" style="1" customWidth="1"/>
    <col min="4625" max="4625" width="10.59765625" style="1" customWidth="1"/>
    <col min="4626" max="4626" width="8.19921875" style="1" customWidth="1"/>
    <col min="4627" max="4863" width="10.3984375" style="1"/>
    <col min="4864" max="4864" width="12.59765625" style="1" customWidth="1"/>
    <col min="4865" max="4865" width="11.5" style="1" customWidth="1"/>
    <col min="4866" max="4866" width="6.59765625" style="1" customWidth="1"/>
    <col min="4867" max="4867" width="8" style="1" customWidth="1"/>
    <col min="4868" max="4868" width="7.09765625" style="1" customWidth="1"/>
    <col min="4869" max="4869" width="8" style="1" customWidth="1"/>
    <col min="4870" max="4870" width="7.09765625" style="1" customWidth="1"/>
    <col min="4871" max="4871" width="8" style="1" customWidth="1"/>
    <col min="4872" max="4872" width="7.19921875" style="1" customWidth="1"/>
    <col min="4873" max="4873" width="8" style="1" customWidth="1"/>
    <col min="4874" max="4874" width="7.59765625" style="1" customWidth="1"/>
    <col min="4875" max="4875" width="8" style="1" customWidth="1"/>
    <col min="4876" max="4876" width="7.59765625" style="1" customWidth="1"/>
    <col min="4877" max="4877" width="8" style="1" customWidth="1"/>
    <col min="4878" max="4878" width="7.3984375" style="1" customWidth="1"/>
    <col min="4879" max="4879" width="8" style="1" customWidth="1"/>
    <col min="4880" max="4880" width="7.3984375" style="1" customWidth="1"/>
    <col min="4881" max="4881" width="10.59765625" style="1" customWidth="1"/>
    <col min="4882" max="4882" width="8.19921875" style="1" customWidth="1"/>
    <col min="4883" max="5119" width="10.3984375" style="1"/>
    <col min="5120" max="5120" width="12.59765625" style="1" customWidth="1"/>
    <col min="5121" max="5121" width="11.5" style="1" customWidth="1"/>
    <col min="5122" max="5122" width="6.59765625" style="1" customWidth="1"/>
    <col min="5123" max="5123" width="8" style="1" customWidth="1"/>
    <col min="5124" max="5124" width="7.09765625" style="1" customWidth="1"/>
    <col min="5125" max="5125" width="8" style="1" customWidth="1"/>
    <col min="5126" max="5126" width="7.09765625" style="1" customWidth="1"/>
    <col min="5127" max="5127" width="8" style="1" customWidth="1"/>
    <col min="5128" max="5128" width="7.19921875" style="1" customWidth="1"/>
    <col min="5129" max="5129" width="8" style="1" customWidth="1"/>
    <col min="5130" max="5130" width="7.59765625" style="1" customWidth="1"/>
    <col min="5131" max="5131" width="8" style="1" customWidth="1"/>
    <col min="5132" max="5132" width="7.59765625" style="1" customWidth="1"/>
    <col min="5133" max="5133" width="8" style="1" customWidth="1"/>
    <col min="5134" max="5134" width="7.3984375" style="1" customWidth="1"/>
    <col min="5135" max="5135" width="8" style="1" customWidth="1"/>
    <col min="5136" max="5136" width="7.3984375" style="1" customWidth="1"/>
    <col min="5137" max="5137" width="10.59765625" style="1" customWidth="1"/>
    <col min="5138" max="5138" width="8.19921875" style="1" customWidth="1"/>
    <col min="5139" max="5375" width="10.3984375" style="1"/>
    <col min="5376" max="5376" width="12.59765625" style="1" customWidth="1"/>
    <col min="5377" max="5377" width="11.5" style="1" customWidth="1"/>
    <col min="5378" max="5378" width="6.59765625" style="1" customWidth="1"/>
    <col min="5379" max="5379" width="8" style="1" customWidth="1"/>
    <col min="5380" max="5380" width="7.09765625" style="1" customWidth="1"/>
    <col min="5381" max="5381" width="8" style="1" customWidth="1"/>
    <col min="5382" max="5382" width="7.09765625" style="1" customWidth="1"/>
    <col min="5383" max="5383" width="8" style="1" customWidth="1"/>
    <col min="5384" max="5384" width="7.19921875" style="1" customWidth="1"/>
    <col min="5385" max="5385" width="8" style="1" customWidth="1"/>
    <col min="5386" max="5386" width="7.59765625" style="1" customWidth="1"/>
    <col min="5387" max="5387" width="8" style="1" customWidth="1"/>
    <col min="5388" max="5388" width="7.59765625" style="1" customWidth="1"/>
    <col min="5389" max="5389" width="8" style="1" customWidth="1"/>
    <col min="5390" max="5390" width="7.3984375" style="1" customWidth="1"/>
    <col min="5391" max="5391" width="8" style="1" customWidth="1"/>
    <col min="5392" max="5392" width="7.3984375" style="1" customWidth="1"/>
    <col min="5393" max="5393" width="10.59765625" style="1" customWidth="1"/>
    <col min="5394" max="5394" width="8.19921875" style="1" customWidth="1"/>
    <col min="5395" max="5631" width="10.3984375" style="1"/>
    <col min="5632" max="5632" width="12.59765625" style="1" customWidth="1"/>
    <col min="5633" max="5633" width="11.5" style="1" customWidth="1"/>
    <col min="5634" max="5634" width="6.59765625" style="1" customWidth="1"/>
    <col min="5635" max="5635" width="8" style="1" customWidth="1"/>
    <col min="5636" max="5636" width="7.09765625" style="1" customWidth="1"/>
    <col min="5637" max="5637" width="8" style="1" customWidth="1"/>
    <col min="5638" max="5638" width="7.09765625" style="1" customWidth="1"/>
    <col min="5639" max="5639" width="8" style="1" customWidth="1"/>
    <col min="5640" max="5640" width="7.19921875" style="1" customWidth="1"/>
    <col min="5641" max="5641" width="8" style="1" customWidth="1"/>
    <col min="5642" max="5642" width="7.59765625" style="1" customWidth="1"/>
    <col min="5643" max="5643" width="8" style="1" customWidth="1"/>
    <col min="5644" max="5644" width="7.59765625" style="1" customWidth="1"/>
    <col min="5645" max="5645" width="8" style="1" customWidth="1"/>
    <col min="5646" max="5646" width="7.3984375" style="1" customWidth="1"/>
    <col min="5647" max="5647" width="8" style="1" customWidth="1"/>
    <col min="5648" max="5648" width="7.3984375" style="1" customWidth="1"/>
    <col min="5649" max="5649" width="10.59765625" style="1" customWidth="1"/>
    <col min="5650" max="5650" width="8.19921875" style="1" customWidth="1"/>
    <col min="5651" max="5887" width="10.3984375" style="1"/>
    <col min="5888" max="5888" width="12.59765625" style="1" customWidth="1"/>
    <col min="5889" max="5889" width="11.5" style="1" customWidth="1"/>
    <col min="5890" max="5890" width="6.59765625" style="1" customWidth="1"/>
    <col min="5891" max="5891" width="8" style="1" customWidth="1"/>
    <col min="5892" max="5892" width="7.09765625" style="1" customWidth="1"/>
    <col min="5893" max="5893" width="8" style="1" customWidth="1"/>
    <col min="5894" max="5894" width="7.09765625" style="1" customWidth="1"/>
    <col min="5895" max="5895" width="8" style="1" customWidth="1"/>
    <col min="5896" max="5896" width="7.19921875" style="1" customWidth="1"/>
    <col min="5897" max="5897" width="8" style="1" customWidth="1"/>
    <col min="5898" max="5898" width="7.59765625" style="1" customWidth="1"/>
    <col min="5899" max="5899" width="8" style="1" customWidth="1"/>
    <col min="5900" max="5900" width="7.59765625" style="1" customWidth="1"/>
    <col min="5901" max="5901" width="8" style="1" customWidth="1"/>
    <col min="5902" max="5902" width="7.3984375" style="1" customWidth="1"/>
    <col min="5903" max="5903" width="8" style="1" customWidth="1"/>
    <col min="5904" max="5904" width="7.3984375" style="1" customWidth="1"/>
    <col min="5905" max="5905" width="10.59765625" style="1" customWidth="1"/>
    <col min="5906" max="5906" width="8.19921875" style="1" customWidth="1"/>
    <col min="5907" max="6143" width="10.3984375" style="1"/>
    <col min="6144" max="6144" width="12.59765625" style="1" customWidth="1"/>
    <col min="6145" max="6145" width="11.5" style="1" customWidth="1"/>
    <col min="6146" max="6146" width="6.59765625" style="1" customWidth="1"/>
    <col min="6147" max="6147" width="8" style="1" customWidth="1"/>
    <col min="6148" max="6148" width="7.09765625" style="1" customWidth="1"/>
    <col min="6149" max="6149" width="8" style="1" customWidth="1"/>
    <col min="6150" max="6150" width="7.09765625" style="1" customWidth="1"/>
    <col min="6151" max="6151" width="8" style="1" customWidth="1"/>
    <col min="6152" max="6152" width="7.19921875" style="1" customWidth="1"/>
    <col min="6153" max="6153" width="8" style="1" customWidth="1"/>
    <col min="6154" max="6154" width="7.59765625" style="1" customWidth="1"/>
    <col min="6155" max="6155" width="8" style="1" customWidth="1"/>
    <col min="6156" max="6156" width="7.59765625" style="1" customWidth="1"/>
    <col min="6157" max="6157" width="8" style="1" customWidth="1"/>
    <col min="6158" max="6158" width="7.3984375" style="1" customWidth="1"/>
    <col min="6159" max="6159" width="8" style="1" customWidth="1"/>
    <col min="6160" max="6160" width="7.3984375" style="1" customWidth="1"/>
    <col min="6161" max="6161" width="10.59765625" style="1" customWidth="1"/>
    <col min="6162" max="6162" width="8.19921875" style="1" customWidth="1"/>
    <col min="6163" max="6399" width="10.3984375" style="1"/>
    <col min="6400" max="6400" width="12.59765625" style="1" customWidth="1"/>
    <col min="6401" max="6401" width="11.5" style="1" customWidth="1"/>
    <col min="6402" max="6402" width="6.59765625" style="1" customWidth="1"/>
    <col min="6403" max="6403" width="8" style="1" customWidth="1"/>
    <col min="6404" max="6404" width="7.09765625" style="1" customWidth="1"/>
    <col min="6405" max="6405" width="8" style="1" customWidth="1"/>
    <col min="6406" max="6406" width="7.09765625" style="1" customWidth="1"/>
    <col min="6407" max="6407" width="8" style="1" customWidth="1"/>
    <col min="6408" max="6408" width="7.19921875" style="1" customWidth="1"/>
    <col min="6409" max="6409" width="8" style="1" customWidth="1"/>
    <col min="6410" max="6410" width="7.59765625" style="1" customWidth="1"/>
    <col min="6411" max="6411" width="8" style="1" customWidth="1"/>
    <col min="6412" max="6412" width="7.59765625" style="1" customWidth="1"/>
    <col min="6413" max="6413" width="8" style="1" customWidth="1"/>
    <col min="6414" max="6414" width="7.3984375" style="1" customWidth="1"/>
    <col min="6415" max="6415" width="8" style="1" customWidth="1"/>
    <col min="6416" max="6416" width="7.3984375" style="1" customWidth="1"/>
    <col min="6417" max="6417" width="10.59765625" style="1" customWidth="1"/>
    <col min="6418" max="6418" width="8.19921875" style="1" customWidth="1"/>
    <col min="6419" max="6655" width="10.3984375" style="1"/>
    <col min="6656" max="6656" width="12.59765625" style="1" customWidth="1"/>
    <col min="6657" max="6657" width="11.5" style="1" customWidth="1"/>
    <col min="6658" max="6658" width="6.59765625" style="1" customWidth="1"/>
    <col min="6659" max="6659" width="8" style="1" customWidth="1"/>
    <col min="6660" max="6660" width="7.09765625" style="1" customWidth="1"/>
    <col min="6661" max="6661" width="8" style="1" customWidth="1"/>
    <col min="6662" max="6662" width="7.09765625" style="1" customWidth="1"/>
    <col min="6663" max="6663" width="8" style="1" customWidth="1"/>
    <col min="6664" max="6664" width="7.19921875" style="1" customWidth="1"/>
    <col min="6665" max="6665" width="8" style="1" customWidth="1"/>
    <col min="6666" max="6666" width="7.59765625" style="1" customWidth="1"/>
    <col min="6667" max="6667" width="8" style="1" customWidth="1"/>
    <col min="6668" max="6668" width="7.59765625" style="1" customWidth="1"/>
    <col min="6669" max="6669" width="8" style="1" customWidth="1"/>
    <col min="6670" max="6670" width="7.3984375" style="1" customWidth="1"/>
    <col min="6671" max="6671" width="8" style="1" customWidth="1"/>
    <col min="6672" max="6672" width="7.3984375" style="1" customWidth="1"/>
    <col min="6673" max="6673" width="10.59765625" style="1" customWidth="1"/>
    <col min="6674" max="6674" width="8.19921875" style="1" customWidth="1"/>
    <col min="6675" max="6911" width="10.3984375" style="1"/>
    <col min="6912" max="6912" width="12.59765625" style="1" customWidth="1"/>
    <col min="6913" max="6913" width="11.5" style="1" customWidth="1"/>
    <col min="6914" max="6914" width="6.59765625" style="1" customWidth="1"/>
    <col min="6915" max="6915" width="8" style="1" customWidth="1"/>
    <col min="6916" max="6916" width="7.09765625" style="1" customWidth="1"/>
    <col min="6917" max="6917" width="8" style="1" customWidth="1"/>
    <col min="6918" max="6918" width="7.09765625" style="1" customWidth="1"/>
    <col min="6919" max="6919" width="8" style="1" customWidth="1"/>
    <col min="6920" max="6920" width="7.19921875" style="1" customWidth="1"/>
    <col min="6921" max="6921" width="8" style="1" customWidth="1"/>
    <col min="6922" max="6922" width="7.59765625" style="1" customWidth="1"/>
    <col min="6923" max="6923" width="8" style="1" customWidth="1"/>
    <col min="6924" max="6924" width="7.59765625" style="1" customWidth="1"/>
    <col min="6925" max="6925" width="8" style="1" customWidth="1"/>
    <col min="6926" max="6926" width="7.3984375" style="1" customWidth="1"/>
    <col min="6927" max="6927" width="8" style="1" customWidth="1"/>
    <col min="6928" max="6928" width="7.3984375" style="1" customWidth="1"/>
    <col min="6929" max="6929" width="10.59765625" style="1" customWidth="1"/>
    <col min="6930" max="6930" width="8.19921875" style="1" customWidth="1"/>
    <col min="6931" max="7167" width="10.3984375" style="1"/>
    <col min="7168" max="7168" width="12.59765625" style="1" customWidth="1"/>
    <col min="7169" max="7169" width="11.5" style="1" customWidth="1"/>
    <col min="7170" max="7170" width="6.59765625" style="1" customWidth="1"/>
    <col min="7171" max="7171" width="8" style="1" customWidth="1"/>
    <col min="7172" max="7172" width="7.09765625" style="1" customWidth="1"/>
    <col min="7173" max="7173" width="8" style="1" customWidth="1"/>
    <col min="7174" max="7174" width="7.09765625" style="1" customWidth="1"/>
    <col min="7175" max="7175" width="8" style="1" customWidth="1"/>
    <col min="7176" max="7176" width="7.19921875" style="1" customWidth="1"/>
    <col min="7177" max="7177" width="8" style="1" customWidth="1"/>
    <col min="7178" max="7178" width="7.59765625" style="1" customWidth="1"/>
    <col min="7179" max="7179" width="8" style="1" customWidth="1"/>
    <col min="7180" max="7180" width="7.59765625" style="1" customWidth="1"/>
    <col min="7181" max="7181" width="8" style="1" customWidth="1"/>
    <col min="7182" max="7182" width="7.3984375" style="1" customWidth="1"/>
    <col min="7183" max="7183" width="8" style="1" customWidth="1"/>
    <col min="7184" max="7184" width="7.3984375" style="1" customWidth="1"/>
    <col min="7185" max="7185" width="10.59765625" style="1" customWidth="1"/>
    <col min="7186" max="7186" width="8.19921875" style="1" customWidth="1"/>
    <col min="7187" max="7423" width="10.3984375" style="1"/>
    <col min="7424" max="7424" width="12.59765625" style="1" customWidth="1"/>
    <col min="7425" max="7425" width="11.5" style="1" customWidth="1"/>
    <col min="7426" max="7426" width="6.59765625" style="1" customWidth="1"/>
    <col min="7427" max="7427" width="8" style="1" customWidth="1"/>
    <col min="7428" max="7428" width="7.09765625" style="1" customWidth="1"/>
    <col min="7429" max="7429" width="8" style="1" customWidth="1"/>
    <col min="7430" max="7430" width="7.09765625" style="1" customWidth="1"/>
    <col min="7431" max="7431" width="8" style="1" customWidth="1"/>
    <col min="7432" max="7432" width="7.19921875" style="1" customWidth="1"/>
    <col min="7433" max="7433" width="8" style="1" customWidth="1"/>
    <col min="7434" max="7434" width="7.59765625" style="1" customWidth="1"/>
    <col min="7435" max="7435" width="8" style="1" customWidth="1"/>
    <col min="7436" max="7436" width="7.59765625" style="1" customWidth="1"/>
    <col min="7437" max="7437" width="8" style="1" customWidth="1"/>
    <col min="7438" max="7438" width="7.3984375" style="1" customWidth="1"/>
    <col min="7439" max="7439" width="8" style="1" customWidth="1"/>
    <col min="7440" max="7440" width="7.3984375" style="1" customWidth="1"/>
    <col min="7441" max="7441" width="10.59765625" style="1" customWidth="1"/>
    <col min="7442" max="7442" width="8.19921875" style="1" customWidth="1"/>
    <col min="7443" max="7679" width="10.3984375" style="1"/>
    <col min="7680" max="7680" width="12.59765625" style="1" customWidth="1"/>
    <col min="7681" max="7681" width="11.5" style="1" customWidth="1"/>
    <col min="7682" max="7682" width="6.59765625" style="1" customWidth="1"/>
    <col min="7683" max="7683" width="8" style="1" customWidth="1"/>
    <col min="7684" max="7684" width="7.09765625" style="1" customWidth="1"/>
    <col min="7685" max="7685" width="8" style="1" customWidth="1"/>
    <col min="7686" max="7686" width="7.09765625" style="1" customWidth="1"/>
    <col min="7687" max="7687" width="8" style="1" customWidth="1"/>
    <col min="7688" max="7688" width="7.19921875" style="1" customWidth="1"/>
    <col min="7689" max="7689" width="8" style="1" customWidth="1"/>
    <col min="7690" max="7690" width="7.59765625" style="1" customWidth="1"/>
    <col min="7691" max="7691" width="8" style="1" customWidth="1"/>
    <col min="7692" max="7692" width="7.59765625" style="1" customWidth="1"/>
    <col min="7693" max="7693" width="8" style="1" customWidth="1"/>
    <col min="7694" max="7694" width="7.3984375" style="1" customWidth="1"/>
    <col min="7695" max="7695" width="8" style="1" customWidth="1"/>
    <col min="7696" max="7696" width="7.3984375" style="1" customWidth="1"/>
    <col min="7697" max="7697" width="10.59765625" style="1" customWidth="1"/>
    <col min="7698" max="7698" width="8.19921875" style="1" customWidth="1"/>
    <col min="7699" max="7935" width="10.3984375" style="1"/>
    <col min="7936" max="7936" width="12.59765625" style="1" customWidth="1"/>
    <col min="7937" max="7937" width="11.5" style="1" customWidth="1"/>
    <col min="7938" max="7938" width="6.59765625" style="1" customWidth="1"/>
    <col min="7939" max="7939" width="8" style="1" customWidth="1"/>
    <col min="7940" max="7940" width="7.09765625" style="1" customWidth="1"/>
    <col min="7941" max="7941" width="8" style="1" customWidth="1"/>
    <col min="7942" max="7942" width="7.09765625" style="1" customWidth="1"/>
    <col min="7943" max="7943" width="8" style="1" customWidth="1"/>
    <col min="7944" max="7944" width="7.19921875" style="1" customWidth="1"/>
    <col min="7945" max="7945" width="8" style="1" customWidth="1"/>
    <col min="7946" max="7946" width="7.59765625" style="1" customWidth="1"/>
    <col min="7947" max="7947" width="8" style="1" customWidth="1"/>
    <col min="7948" max="7948" width="7.59765625" style="1" customWidth="1"/>
    <col min="7949" max="7949" width="8" style="1" customWidth="1"/>
    <col min="7950" max="7950" width="7.3984375" style="1" customWidth="1"/>
    <col min="7951" max="7951" width="8" style="1" customWidth="1"/>
    <col min="7952" max="7952" width="7.3984375" style="1" customWidth="1"/>
    <col min="7953" max="7953" width="10.59765625" style="1" customWidth="1"/>
    <col min="7954" max="7954" width="8.19921875" style="1" customWidth="1"/>
    <col min="7955" max="8191" width="10.3984375" style="1"/>
    <col min="8192" max="8192" width="12.59765625" style="1" customWidth="1"/>
    <col min="8193" max="8193" width="11.5" style="1" customWidth="1"/>
    <col min="8194" max="8194" width="6.59765625" style="1" customWidth="1"/>
    <col min="8195" max="8195" width="8" style="1" customWidth="1"/>
    <col min="8196" max="8196" width="7.09765625" style="1" customWidth="1"/>
    <col min="8197" max="8197" width="8" style="1" customWidth="1"/>
    <col min="8198" max="8198" width="7.09765625" style="1" customWidth="1"/>
    <col min="8199" max="8199" width="8" style="1" customWidth="1"/>
    <col min="8200" max="8200" width="7.19921875" style="1" customWidth="1"/>
    <col min="8201" max="8201" width="8" style="1" customWidth="1"/>
    <col min="8202" max="8202" width="7.59765625" style="1" customWidth="1"/>
    <col min="8203" max="8203" width="8" style="1" customWidth="1"/>
    <col min="8204" max="8204" width="7.59765625" style="1" customWidth="1"/>
    <col min="8205" max="8205" width="8" style="1" customWidth="1"/>
    <col min="8206" max="8206" width="7.3984375" style="1" customWidth="1"/>
    <col min="8207" max="8207" width="8" style="1" customWidth="1"/>
    <col min="8208" max="8208" width="7.3984375" style="1" customWidth="1"/>
    <col min="8209" max="8209" width="10.59765625" style="1" customWidth="1"/>
    <col min="8210" max="8210" width="8.19921875" style="1" customWidth="1"/>
    <col min="8211" max="8447" width="10.3984375" style="1"/>
    <col min="8448" max="8448" width="12.59765625" style="1" customWidth="1"/>
    <col min="8449" max="8449" width="11.5" style="1" customWidth="1"/>
    <col min="8450" max="8450" width="6.59765625" style="1" customWidth="1"/>
    <col min="8451" max="8451" width="8" style="1" customWidth="1"/>
    <col min="8452" max="8452" width="7.09765625" style="1" customWidth="1"/>
    <col min="8453" max="8453" width="8" style="1" customWidth="1"/>
    <col min="8454" max="8454" width="7.09765625" style="1" customWidth="1"/>
    <col min="8455" max="8455" width="8" style="1" customWidth="1"/>
    <col min="8456" max="8456" width="7.19921875" style="1" customWidth="1"/>
    <col min="8457" max="8457" width="8" style="1" customWidth="1"/>
    <col min="8458" max="8458" width="7.59765625" style="1" customWidth="1"/>
    <col min="8459" max="8459" width="8" style="1" customWidth="1"/>
    <col min="8460" max="8460" width="7.59765625" style="1" customWidth="1"/>
    <col min="8461" max="8461" width="8" style="1" customWidth="1"/>
    <col min="8462" max="8462" width="7.3984375" style="1" customWidth="1"/>
    <col min="8463" max="8463" width="8" style="1" customWidth="1"/>
    <col min="8464" max="8464" width="7.3984375" style="1" customWidth="1"/>
    <col min="8465" max="8465" width="10.59765625" style="1" customWidth="1"/>
    <col min="8466" max="8466" width="8.19921875" style="1" customWidth="1"/>
    <col min="8467" max="8703" width="10.3984375" style="1"/>
    <col min="8704" max="8704" width="12.59765625" style="1" customWidth="1"/>
    <col min="8705" max="8705" width="11.5" style="1" customWidth="1"/>
    <col min="8706" max="8706" width="6.59765625" style="1" customWidth="1"/>
    <col min="8707" max="8707" width="8" style="1" customWidth="1"/>
    <col min="8708" max="8708" width="7.09765625" style="1" customWidth="1"/>
    <col min="8709" max="8709" width="8" style="1" customWidth="1"/>
    <col min="8710" max="8710" width="7.09765625" style="1" customWidth="1"/>
    <col min="8711" max="8711" width="8" style="1" customWidth="1"/>
    <col min="8712" max="8712" width="7.19921875" style="1" customWidth="1"/>
    <col min="8713" max="8713" width="8" style="1" customWidth="1"/>
    <col min="8714" max="8714" width="7.59765625" style="1" customWidth="1"/>
    <col min="8715" max="8715" width="8" style="1" customWidth="1"/>
    <col min="8716" max="8716" width="7.59765625" style="1" customWidth="1"/>
    <col min="8717" max="8717" width="8" style="1" customWidth="1"/>
    <col min="8718" max="8718" width="7.3984375" style="1" customWidth="1"/>
    <col min="8719" max="8719" width="8" style="1" customWidth="1"/>
    <col min="8720" max="8720" width="7.3984375" style="1" customWidth="1"/>
    <col min="8721" max="8721" width="10.59765625" style="1" customWidth="1"/>
    <col min="8722" max="8722" width="8.19921875" style="1" customWidth="1"/>
    <col min="8723" max="8959" width="10.3984375" style="1"/>
    <col min="8960" max="8960" width="12.59765625" style="1" customWidth="1"/>
    <col min="8961" max="8961" width="11.5" style="1" customWidth="1"/>
    <col min="8962" max="8962" width="6.59765625" style="1" customWidth="1"/>
    <col min="8963" max="8963" width="8" style="1" customWidth="1"/>
    <col min="8964" max="8964" width="7.09765625" style="1" customWidth="1"/>
    <col min="8965" max="8965" width="8" style="1" customWidth="1"/>
    <col min="8966" max="8966" width="7.09765625" style="1" customWidth="1"/>
    <col min="8967" max="8967" width="8" style="1" customWidth="1"/>
    <col min="8968" max="8968" width="7.19921875" style="1" customWidth="1"/>
    <col min="8969" max="8969" width="8" style="1" customWidth="1"/>
    <col min="8970" max="8970" width="7.59765625" style="1" customWidth="1"/>
    <col min="8971" max="8971" width="8" style="1" customWidth="1"/>
    <col min="8972" max="8972" width="7.59765625" style="1" customWidth="1"/>
    <col min="8973" max="8973" width="8" style="1" customWidth="1"/>
    <col min="8974" max="8974" width="7.3984375" style="1" customWidth="1"/>
    <col min="8975" max="8975" width="8" style="1" customWidth="1"/>
    <col min="8976" max="8976" width="7.3984375" style="1" customWidth="1"/>
    <col min="8977" max="8977" width="10.59765625" style="1" customWidth="1"/>
    <col min="8978" max="8978" width="8.19921875" style="1" customWidth="1"/>
    <col min="8979" max="9215" width="10.3984375" style="1"/>
    <col min="9216" max="9216" width="12.59765625" style="1" customWidth="1"/>
    <col min="9217" max="9217" width="11.5" style="1" customWidth="1"/>
    <col min="9218" max="9218" width="6.59765625" style="1" customWidth="1"/>
    <col min="9219" max="9219" width="8" style="1" customWidth="1"/>
    <col min="9220" max="9220" width="7.09765625" style="1" customWidth="1"/>
    <col min="9221" max="9221" width="8" style="1" customWidth="1"/>
    <col min="9222" max="9222" width="7.09765625" style="1" customWidth="1"/>
    <col min="9223" max="9223" width="8" style="1" customWidth="1"/>
    <col min="9224" max="9224" width="7.19921875" style="1" customWidth="1"/>
    <col min="9225" max="9225" width="8" style="1" customWidth="1"/>
    <col min="9226" max="9226" width="7.59765625" style="1" customWidth="1"/>
    <col min="9227" max="9227" width="8" style="1" customWidth="1"/>
    <col min="9228" max="9228" width="7.59765625" style="1" customWidth="1"/>
    <col min="9229" max="9229" width="8" style="1" customWidth="1"/>
    <col min="9230" max="9230" width="7.3984375" style="1" customWidth="1"/>
    <col min="9231" max="9231" width="8" style="1" customWidth="1"/>
    <col min="9232" max="9232" width="7.3984375" style="1" customWidth="1"/>
    <col min="9233" max="9233" width="10.59765625" style="1" customWidth="1"/>
    <col min="9234" max="9234" width="8.19921875" style="1" customWidth="1"/>
    <col min="9235" max="9471" width="10.3984375" style="1"/>
    <col min="9472" max="9472" width="12.59765625" style="1" customWidth="1"/>
    <col min="9473" max="9473" width="11.5" style="1" customWidth="1"/>
    <col min="9474" max="9474" width="6.59765625" style="1" customWidth="1"/>
    <col min="9475" max="9475" width="8" style="1" customWidth="1"/>
    <col min="9476" max="9476" width="7.09765625" style="1" customWidth="1"/>
    <col min="9477" max="9477" width="8" style="1" customWidth="1"/>
    <col min="9478" max="9478" width="7.09765625" style="1" customWidth="1"/>
    <col min="9479" max="9479" width="8" style="1" customWidth="1"/>
    <col min="9480" max="9480" width="7.19921875" style="1" customWidth="1"/>
    <col min="9481" max="9481" width="8" style="1" customWidth="1"/>
    <col min="9482" max="9482" width="7.59765625" style="1" customWidth="1"/>
    <col min="9483" max="9483" width="8" style="1" customWidth="1"/>
    <col min="9484" max="9484" width="7.59765625" style="1" customWidth="1"/>
    <col min="9485" max="9485" width="8" style="1" customWidth="1"/>
    <col min="9486" max="9486" width="7.3984375" style="1" customWidth="1"/>
    <col min="9487" max="9487" width="8" style="1" customWidth="1"/>
    <col min="9488" max="9488" width="7.3984375" style="1" customWidth="1"/>
    <col min="9489" max="9489" width="10.59765625" style="1" customWidth="1"/>
    <col min="9490" max="9490" width="8.19921875" style="1" customWidth="1"/>
    <col min="9491" max="9727" width="10.3984375" style="1"/>
    <col min="9728" max="9728" width="12.59765625" style="1" customWidth="1"/>
    <col min="9729" max="9729" width="11.5" style="1" customWidth="1"/>
    <col min="9730" max="9730" width="6.59765625" style="1" customWidth="1"/>
    <col min="9731" max="9731" width="8" style="1" customWidth="1"/>
    <col min="9732" max="9732" width="7.09765625" style="1" customWidth="1"/>
    <col min="9733" max="9733" width="8" style="1" customWidth="1"/>
    <col min="9734" max="9734" width="7.09765625" style="1" customWidth="1"/>
    <col min="9735" max="9735" width="8" style="1" customWidth="1"/>
    <col min="9736" max="9736" width="7.19921875" style="1" customWidth="1"/>
    <col min="9737" max="9737" width="8" style="1" customWidth="1"/>
    <col min="9738" max="9738" width="7.59765625" style="1" customWidth="1"/>
    <col min="9739" max="9739" width="8" style="1" customWidth="1"/>
    <col min="9740" max="9740" width="7.59765625" style="1" customWidth="1"/>
    <col min="9741" max="9741" width="8" style="1" customWidth="1"/>
    <col min="9742" max="9742" width="7.3984375" style="1" customWidth="1"/>
    <col min="9743" max="9743" width="8" style="1" customWidth="1"/>
    <col min="9744" max="9744" width="7.3984375" style="1" customWidth="1"/>
    <col min="9745" max="9745" width="10.59765625" style="1" customWidth="1"/>
    <col min="9746" max="9746" width="8.19921875" style="1" customWidth="1"/>
    <col min="9747" max="9983" width="10.3984375" style="1"/>
    <col min="9984" max="9984" width="12.59765625" style="1" customWidth="1"/>
    <col min="9985" max="9985" width="11.5" style="1" customWidth="1"/>
    <col min="9986" max="9986" width="6.59765625" style="1" customWidth="1"/>
    <col min="9987" max="9987" width="8" style="1" customWidth="1"/>
    <col min="9988" max="9988" width="7.09765625" style="1" customWidth="1"/>
    <col min="9989" max="9989" width="8" style="1" customWidth="1"/>
    <col min="9990" max="9990" width="7.09765625" style="1" customWidth="1"/>
    <col min="9991" max="9991" width="8" style="1" customWidth="1"/>
    <col min="9992" max="9992" width="7.19921875" style="1" customWidth="1"/>
    <col min="9993" max="9993" width="8" style="1" customWidth="1"/>
    <col min="9994" max="9994" width="7.59765625" style="1" customWidth="1"/>
    <col min="9995" max="9995" width="8" style="1" customWidth="1"/>
    <col min="9996" max="9996" width="7.59765625" style="1" customWidth="1"/>
    <col min="9997" max="9997" width="8" style="1" customWidth="1"/>
    <col min="9998" max="9998" width="7.3984375" style="1" customWidth="1"/>
    <col min="9999" max="9999" width="8" style="1" customWidth="1"/>
    <col min="10000" max="10000" width="7.3984375" style="1" customWidth="1"/>
    <col min="10001" max="10001" width="10.59765625" style="1" customWidth="1"/>
    <col min="10002" max="10002" width="8.19921875" style="1" customWidth="1"/>
    <col min="10003" max="10239" width="10.3984375" style="1"/>
    <col min="10240" max="10240" width="12.59765625" style="1" customWidth="1"/>
    <col min="10241" max="10241" width="11.5" style="1" customWidth="1"/>
    <col min="10242" max="10242" width="6.59765625" style="1" customWidth="1"/>
    <col min="10243" max="10243" width="8" style="1" customWidth="1"/>
    <col min="10244" max="10244" width="7.09765625" style="1" customWidth="1"/>
    <col min="10245" max="10245" width="8" style="1" customWidth="1"/>
    <col min="10246" max="10246" width="7.09765625" style="1" customWidth="1"/>
    <col min="10247" max="10247" width="8" style="1" customWidth="1"/>
    <col min="10248" max="10248" width="7.19921875" style="1" customWidth="1"/>
    <col min="10249" max="10249" width="8" style="1" customWidth="1"/>
    <col min="10250" max="10250" width="7.59765625" style="1" customWidth="1"/>
    <col min="10251" max="10251" width="8" style="1" customWidth="1"/>
    <col min="10252" max="10252" width="7.59765625" style="1" customWidth="1"/>
    <col min="10253" max="10253" width="8" style="1" customWidth="1"/>
    <col min="10254" max="10254" width="7.3984375" style="1" customWidth="1"/>
    <col min="10255" max="10255" width="8" style="1" customWidth="1"/>
    <col min="10256" max="10256" width="7.3984375" style="1" customWidth="1"/>
    <col min="10257" max="10257" width="10.59765625" style="1" customWidth="1"/>
    <col min="10258" max="10258" width="8.19921875" style="1" customWidth="1"/>
    <col min="10259" max="10495" width="10.3984375" style="1"/>
    <col min="10496" max="10496" width="12.59765625" style="1" customWidth="1"/>
    <col min="10497" max="10497" width="11.5" style="1" customWidth="1"/>
    <col min="10498" max="10498" width="6.59765625" style="1" customWidth="1"/>
    <col min="10499" max="10499" width="8" style="1" customWidth="1"/>
    <col min="10500" max="10500" width="7.09765625" style="1" customWidth="1"/>
    <col min="10501" max="10501" width="8" style="1" customWidth="1"/>
    <col min="10502" max="10502" width="7.09765625" style="1" customWidth="1"/>
    <col min="10503" max="10503" width="8" style="1" customWidth="1"/>
    <col min="10504" max="10504" width="7.19921875" style="1" customWidth="1"/>
    <col min="10505" max="10505" width="8" style="1" customWidth="1"/>
    <col min="10506" max="10506" width="7.59765625" style="1" customWidth="1"/>
    <col min="10507" max="10507" width="8" style="1" customWidth="1"/>
    <col min="10508" max="10508" width="7.59765625" style="1" customWidth="1"/>
    <col min="10509" max="10509" width="8" style="1" customWidth="1"/>
    <col min="10510" max="10510" width="7.3984375" style="1" customWidth="1"/>
    <col min="10511" max="10511" width="8" style="1" customWidth="1"/>
    <col min="10512" max="10512" width="7.3984375" style="1" customWidth="1"/>
    <col min="10513" max="10513" width="10.59765625" style="1" customWidth="1"/>
    <col min="10514" max="10514" width="8.19921875" style="1" customWidth="1"/>
    <col min="10515" max="10751" width="10.3984375" style="1"/>
    <col min="10752" max="10752" width="12.59765625" style="1" customWidth="1"/>
    <col min="10753" max="10753" width="11.5" style="1" customWidth="1"/>
    <col min="10754" max="10754" width="6.59765625" style="1" customWidth="1"/>
    <col min="10755" max="10755" width="8" style="1" customWidth="1"/>
    <col min="10756" max="10756" width="7.09765625" style="1" customWidth="1"/>
    <col min="10757" max="10757" width="8" style="1" customWidth="1"/>
    <col min="10758" max="10758" width="7.09765625" style="1" customWidth="1"/>
    <col min="10759" max="10759" width="8" style="1" customWidth="1"/>
    <col min="10760" max="10760" width="7.19921875" style="1" customWidth="1"/>
    <col min="10761" max="10761" width="8" style="1" customWidth="1"/>
    <col min="10762" max="10762" width="7.59765625" style="1" customWidth="1"/>
    <col min="10763" max="10763" width="8" style="1" customWidth="1"/>
    <col min="10764" max="10764" width="7.59765625" style="1" customWidth="1"/>
    <col min="10765" max="10765" width="8" style="1" customWidth="1"/>
    <col min="10766" max="10766" width="7.3984375" style="1" customWidth="1"/>
    <col min="10767" max="10767" width="8" style="1" customWidth="1"/>
    <col min="10768" max="10768" width="7.3984375" style="1" customWidth="1"/>
    <col min="10769" max="10769" width="10.59765625" style="1" customWidth="1"/>
    <col min="10770" max="10770" width="8.19921875" style="1" customWidth="1"/>
    <col min="10771" max="11007" width="10.3984375" style="1"/>
    <col min="11008" max="11008" width="12.59765625" style="1" customWidth="1"/>
    <col min="11009" max="11009" width="11.5" style="1" customWidth="1"/>
    <col min="11010" max="11010" width="6.59765625" style="1" customWidth="1"/>
    <col min="11011" max="11011" width="8" style="1" customWidth="1"/>
    <col min="11012" max="11012" width="7.09765625" style="1" customWidth="1"/>
    <col min="11013" max="11013" width="8" style="1" customWidth="1"/>
    <col min="11014" max="11014" width="7.09765625" style="1" customWidth="1"/>
    <col min="11015" max="11015" width="8" style="1" customWidth="1"/>
    <col min="11016" max="11016" width="7.19921875" style="1" customWidth="1"/>
    <col min="11017" max="11017" width="8" style="1" customWidth="1"/>
    <col min="11018" max="11018" width="7.59765625" style="1" customWidth="1"/>
    <col min="11019" max="11019" width="8" style="1" customWidth="1"/>
    <col min="11020" max="11020" width="7.59765625" style="1" customWidth="1"/>
    <col min="11021" max="11021" width="8" style="1" customWidth="1"/>
    <col min="11022" max="11022" width="7.3984375" style="1" customWidth="1"/>
    <col min="11023" max="11023" width="8" style="1" customWidth="1"/>
    <col min="11024" max="11024" width="7.3984375" style="1" customWidth="1"/>
    <col min="11025" max="11025" width="10.59765625" style="1" customWidth="1"/>
    <col min="11026" max="11026" width="8.19921875" style="1" customWidth="1"/>
    <col min="11027" max="11263" width="10.3984375" style="1"/>
    <col min="11264" max="11264" width="12.59765625" style="1" customWidth="1"/>
    <col min="11265" max="11265" width="11.5" style="1" customWidth="1"/>
    <col min="11266" max="11266" width="6.59765625" style="1" customWidth="1"/>
    <col min="11267" max="11267" width="8" style="1" customWidth="1"/>
    <col min="11268" max="11268" width="7.09765625" style="1" customWidth="1"/>
    <col min="11269" max="11269" width="8" style="1" customWidth="1"/>
    <col min="11270" max="11270" width="7.09765625" style="1" customWidth="1"/>
    <col min="11271" max="11271" width="8" style="1" customWidth="1"/>
    <col min="11272" max="11272" width="7.19921875" style="1" customWidth="1"/>
    <col min="11273" max="11273" width="8" style="1" customWidth="1"/>
    <col min="11274" max="11274" width="7.59765625" style="1" customWidth="1"/>
    <col min="11275" max="11275" width="8" style="1" customWidth="1"/>
    <col min="11276" max="11276" width="7.59765625" style="1" customWidth="1"/>
    <col min="11277" max="11277" width="8" style="1" customWidth="1"/>
    <col min="11278" max="11278" width="7.3984375" style="1" customWidth="1"/>
    <col min="11279" max="11279" width="8" style="1" customWidth="1"/>
    <col min="11280" max="11280" width="7.3984375" style="1" customWidth="1"/>
    <col min="11281" max="11281" width="10.59765625" style="1" customWidth="1"/>
    <col min="11282" max="11282" width="8.19921875" style="1" customWidth="1"/>
    <col min="11283" max="11519" width="10.3984375" style="1"/>
    <col min="11520" max="11520" width="12.59765625" style="1" customWidth="1"/>
    <col min="11521" max="11521" width="11.5" style="1" customWidth="1"/>
    <col min="11522" max="11522" width="6.59765625" style="1" customWidth="1"/>
    <col min="11523" max="11523" width="8" style="1" customWidth="1"/>
    <col min="11524" max="11524" width="7.09765625" style="1" customWidth="1"/>
    <col min="11525" max="11525" width="8" style="1" customWidth="1"/>
    <col min="11526" max="11526" width="7.09765625" style="1" customWidth="1"/>
    <col min="11527" max="11527" width="8" style="1" customWidth="1"/>
    <col min="11528" max="11528" width="7.19921875" style="1" customWidth="1"/>
    <col min="11529" max="11529" width="8" style="1" customWidth="1"/>
    <col min="11530" max="11530" width="7.59765625" style="1" customWidth="1"/>
    <col min="11531" max="11531" width="8" style="1" customWidth="1"/>
    <col min="11532" max="11532" width="7.59765625" style="1" customWidth="1"/>
    <col min="11533" max="11533" width="8" style="1" customWidth="1"/>
    <col min="11534" max="11534" width="7.3984375" style="1" customWidth="1"/>
    <col min="11535" max="11535" width="8" style="1" customWidth="1"/>
    <col min="11536" max="11536" width="7.3984375" style="1" customWidth="1"/>
    <col min="11537" max="11537" width="10.59765625" style="1" customWidth="1"/>
    <col min="11538" max="11538" width="8.19921875" style="1" customWidth="1"/>
    <col min="11539" max="11775" width="10.3984375" style="1"/>
    <col min="11776" max="11776" width="12.59765625" style="1" customWidth="1"/>
    <col min="11777" max="11777" width="11.5" style="1" customWidth="1"/>
    <col min="11778" max="11778" width="6.59765625" style="1" customWidth="1"/>
    <col min="11779" max="11779" width="8" style="1" customWidth="1"/>
    <col min="11780" max="11780" width="7.09765625" style="1" customWidth="1"/>
    <col min="11781" max="11781" width="8" style="1" customWidth="1"/>
    <col min="11782" max="11782" width="7.09765625" style="1" customWidth="1"/>
    <col min="11783" max="11783" width="8" style="1" customWidth="1"/>
    <col min="11784" max="11784" width="7.19921875" style="1" customWidth="1"/>
    <col min="11785" max="11785" width="8" style="1" customWidth="1"/>
    <col min="11786" max="11786" width="7.59765625" style="1" customWidth="1"/>
    <col min="11787" max="11787" width="8" style="1" customWidth="1"/>
    <col min="11788" max="11788" width="7.59765625" style="1" customWidth="1"/>
    <col min="11789" max="11789" width="8" style="1" customWidth="1"/>
    <col min="11790" max="11790" width="7.3984375" style="1" customWidth="1"/>
    <col min="11791" max="11791" width="8" style="1" customWidth="1"/>
    <col min="11792" max="11792" width="7.3984375" style="1" customWidth="1"/>
    <col min="11793" max="11793" width="10.59765625" style="1" customWidth="1"/>
    <col min="11794" max="11794" width="8.19921875" style="1" customWidth="1"/>
    <col min="11795" max="12031" width="10.3984375" style="1"/>
    <col min="12032" max="12032" width="12.59765625" style="1" customWidth="1"/>
    <col min="12033" max="12033" width="11.5" style="1" customWidth="1"/>
    <col min="12034" max="12034" width="6.59765625" style="1" customWidth="1"/>
    <col min="12035" max="12035" width="8" style="1" customWidth="1"/>
    <col min="12036" max="12036" width="7.09765625" style="1" customWidth="1"/>
    <col min="12037" max="12037" width="8" style="1" customWidth="1"/>
    <col min="12038" max="12038" width="7.09765625" style="1" customWidth="1"/>
    <col min="12039" max="12039" width="8" style="1" customWidth="1"/>
    <col min="12040" max="12040" width="7.19921875" style="1" customWidth="1"/>
    <col min="12041" max="12041" width="8" style="1" customWidth="1"/>
    <col min="12042" max="12042" width="7.59765625" style="1" customWidth="1"/>
    <col min="12043" max="12043" width="8" style="1" customWidth="1"/>
    <col min="12044" max="12044" width="7.59765625" style="1" customWidth="1"/>
    <col min="12045" max="12045" width="8" style="1" customWidth="1"/>
    <col min="12046" max="12046" width="7.3984375" style="1" customWidth="1"/>
    <col min="12047" max="12047" width="8" style="1" customWidth="1"/>
    <col min="12048" max="12048" width="7.3984375" style="1" customWidth="1"/>
    <col min="12049" max="12049" width="10.59765625" style="1" customWidth="1"/>
    <col min="12050" max="12050" width="8.19921875" style="1" customWidth="1"/>
    <col min="12051" max="12287" width="10.3984375" style="1"/>
    <col min="12288" max="12288" width="12.59765625" style="1" customWidth="1"/>
    <col min="12289" max="12289" width="11.5" style="1" customWidth="1"/>
    <col min="12290" max="12290" width="6.59765625" style="1" customWidth="1"/>
    <col min="12291" max="12291" width="8" style="1" customWidth="1"/>
    <col min="12292" max="12292" width="7.09765625" style="1" customWidth="1"/>
    <col min="12293" max="12293" width="8" style="1" customWidth="1"/>
    <col min="12294" max="12294" width="7.09765625" style="1" customWidth="1"/>
    <col min="12295" max="12295" width="8" style="1" customWidth="1"/>
    <col min="12296" max="12296" width="7.19921875" style="1" customWidth="1"/>
    <col min="12297" max="12297" width="8" style="1" customWidth="1"/>
    <col min="12298" max="12298" width="7.59765625" style="1" customWidth="1"/>
    <col min="12299" max="12299" width="8" style="1" customWidth="1"/>
    <col min="12300" max="12300" width="7.59765625" style="1" customWidth="1"/>
    <col min="12301" max="12301" width="8" style="1" customWidth="1"/>
    <col min="12302" max="12302" width="7.3984375" style="1" customWidth="1"/>
    <col min="12303" max="12303" width="8" style="1" customWidth="1"/>
    <col min="12304" max="12304" width="7.3984375" style="1" customWidth="1"/>
    <col min="12305" max="12305" width="10.59765625" style="1" customWidth="1"/>
    <col min="12306" max="12306" width="8.19921875" style="1" customWidth="1"/>
    <col min="12307" max="12543" width="10.3984375" style="1"/>
    <col min="12544" max="12544" width="12.59765625" style="1" customWidth="1"/>
    <col min="12545" max="12545" width="11.5" style="1" customWidth="1"/>
    <col min="12546" max="12546" width="6.59765625" style="1" customWidth="1"/>
    <col min="12547" max="12547" width="8" style="1" customWidth="1"/>
    <col min="12548" max="12548" width="7.09765625" style="1" customWidth="1"/>
    <col min="12549" max="12549" width="8" style="1" customWidth="1"/>
    <col min="12550" max="12550" width="7.09765625" style="1" customWidth="1"/>
    <col min="12551" max="12551" width="8" style="1" customWidth="1"/>
    <col min="12552" max="12552" width="7.19921875" style="1" customWidth="1"/>
    <col min="12553" max="12553" width="8" style="1" customWidth="1"/>
    <col min="12554" max="12554" width="7.59765625" style="1" customWidth="1"/>
    <col min="12555" max="12555" width="8" style="1" customWidth="1"/>
    <col min="12556" max="12556" width="7.59765625" style="1" customWidth="1"/>
    <col min="12557" max="12557" width="8" style="1" customWidth="1"/>
    <col min="12558" max="12558" width="7.3984375" style="1" customWidth="1"/>
    <col min="12559" max="12559" width="8" style="1" customWidth="1"/>
    <col min="12560" max="12560" width="7.3984375" style="1" customWidth="1"/>
    <col min="12561" max="12561" width="10.59765625" style="1" customWidth="1"/>
    <col min="12562" max="12562" width="8.19921875" style="1" customWidth="1"/>
    <col min="12563" max="12799" width="10.3984375" style="1"/>
    <col min="12800" max="12800" width="12.59765625" style="1" customWidth="1"/>
    <col min="12801" max="12801" width="11.5" style="1" customWidth="1"/>
    <col min="12802" max="12802" width="6.59765625" style="1" customWidth="1"/>
    <col min="12803" max="12803" width="8" style="1" customWidth="1"/>
    <col min="12804" max="12804" width="7.09765625" style="1" customWidth="1"/>
    <col min="12805" max="12805" width="8" style="1" customWidth="1"/>
    <col min="12806" max="12806" width="7.09765625" style="1" customWidth="1"/>
    <col min="12807" max="12807" width="8" style="1" customWidth="1"/>
    <col min="12808" max="12808" width="7.19921875" style="1" customWidth="1"/>
    <col min="12809" max="12809" width="8" style="1" customWidth="1"/>
    <col min="12810" max="12810" width="7.59765625" style="1" customWidth="1"/>
    <col min="12811" max="12811" width="8" style="1" customWidth="1"/>
    <col min="12812" max="12812" width="7.59765625" style="1" customWidth="1"/>
    <col min="12813" max="12813" width="8" style="1" customWidth="1"/>
    <col min="12814" max="12814" width="7.3984375" style="1" customWidth="1"/>
    <col min="12815" max="12815" width="8" style="1" customWidth="1"/>
    <col min="12816" max="12816" width="7.3984375" style="1" customWidth="1"/>
    <col min="12817" max="12817" width="10.59765625" style="1" customWidth="1"/>
    <col min="12818" max="12818" width="8.19921875" style="1" customWidth="1"/>
    <col min="12819" max="13055" width="10.3984375" style="1"/>
    <col min="13056" max="13056" width="12.59765625" style="1" customWidth="1"/>
    <col min="13057" max="13057" width="11.5" style="1" customWidth="1"/>
    <col min="13058" max="13058" width="6.59765625" style="1" customWidth="1"/>
    <col min="13059" max="13059" width="8" style="1" customWidth="1"/>
    <col min="13060" max="13060" width="7.09765625" style="1" customWidth="1"/>
    <col min="13061" max="13061" width="8" style="1" customWidth="1"/>
    <col min="13062" max="13062" width="7.09765625" style="1" customWidth="1"/>
    <col min="13063" max="13063" width="8" style="1" customWidth="1"/>
    <col min="13064" max="13064" width="7.19921875" style="1" customWidth="1"/>
    <col min="13065" max="13065" width="8" style="1" customWidth="1"/>
    <col min="13066" max="13066" width="7.59765625" style="1" customWidth="1"/>
    <col min="13067" max="13067" width="8" style="1" customWidth="1"/>
    <col min="13068" max="13068" width="7.59765625" style="1" customWidth="1"/>
    <col min="13069" max="13069" width="8" style="1" customWidth="1"/>
    <col min="13070" max="13070" width="7.3984375" style="1" customWidth="1"/>
    <col min="13071" max="13071" width="8" style="1" customWidth="1"/>
    <col min="13072" max="13072" width="7.3984375" style="1" customWidth="1"/>
    <col min="13073" max="13073" width="10.59765625" style="1" customWidth="1"/>
    <col min="13074" max="13074" width="8.19921875" style="1" customWidth="1"/>
    <col min="13075" max="13311" width="10.3984375" style="1"/>
    <col min="13312" max="13312" width="12.59765625" style="1" customWidth="1"/>
    <col min="13313" max="13313" width="11.5" style="1" customWidth="1"/>
    <col min="13314" max="13314" width="6.59765625" style="1" customWidth="1"/>
    <col min="13315" max="13315" width="8" style="1" customWidth="1"/>
    <col min="13316" max="13316" width="7.09765625" style="1" customWidth="1"/>
    <col min="13317" max="13317" width="8" style="1" customWidth="1"/>
    <col min="13318" max="13318" width="7.09765625" style="1" customWidth="1"/>
    <col min="13319" max="13319" width="8" style="1" customWidth="1"/>
    <col min="13320" max="13320" width="7.19921875" style="1" customWidth="1"/>
    <col min="13321" max="13321" width="8" style="1" customWidth="1"/>
    <col min="13322" max="13322" width="7.59765625" style="1" customWidth="1"/>
    <col min="13323" max="13323" width="8" style="1" customWidth="1"/>
    <col min="13324" max="13324" width="7.59765625" style="1" customWidth="1"/>
    <col min="13325" max="13325" width="8" style="1" customWidth="1"/>
    <col min="13326" max="13326" width="7.3984375" style="1" customWidth="1"/>
    <col min="13327" max="13327" width="8" style="1" customWidth="1"/>
    <col min="13328" max="13328" width="7.3984375" style="1" customWidth="1"/>
    <col min="13329" max="13329" width="10.59765625" style="1" customWidth="1"/>
    <col min="13330" max="13330" width="8.19921875" style="1" customWidth="1"/>
    <col min="13331" max="13567" width="10.3984375" style="1"/>
    <col min="13568" max="13568" width="12.59765625" style="1" customWidth="1"/>
    <col min="13569" max="13569" width="11.5" style="1" customWidth="1"/>
    <col min="13570" max="13570" width="6.59765625" style="1" customWidth="1"/>
    <col min="13571" max="13571" width="8" style="1" customWidth="1"/>
    <col min="13572" max="13572" width="7.09765625" style="1" customWidth="1"/>
    <col min="13573" max="13573" width="8" style="1" customWidth="1"/>
    <col min="13574" max="13574" width="7.09765625" style="1" customWidth="1"/>
    <col min="13575" max="13575" width="8" style="1" customWidth="1"/>
    <col min="13576" max="13576" width="7.19921875" style="1" customWidth="1"/>
    <col min="13577" max="13577" width="8" style="1" customWidth="1"/>
    <col min="13578" max="13578" width="7.59765625" style="1" customWidth="1"/>
    <col min="13579" max="13579" width="8" style="1" customWidth="1"/>
    <col min="13580" max="13580" width="7.59765625" style="1" customWidth="1"/>
    <col min="13581" max="13581" width="8" style="1" customWidth="1"/>
    <col min="13582" max="13582" width="7.3984375" style="1" customWidth="1"/>
    <col min="13583" max="13583" width="8" style="1" customWidth="1"/>
    <col min="13584" max="13584" width="7.3984375" style="1" customWidth="1"/>
    <col min="13585" max="13585" width="10.59765625" style="1" customWidth="1"/>
    <col min="13586" max="13586" width="8.19921875" style="1" customWidth="1"/>
    <col min="13587" max="13823" width="10.3984375" style="1"/>
    <col min="13824" max="13824" width="12.59765625" style="1" customWidth="1"/>
    <col min="13825" max="13825" width="11.5" style="1" customWidth="1"/>
    <col min="13826" max="13826" width="6.59765625" style="1" customWidth="1"/>
    <col min="13827" max="13827" width="8" style="1" customWidth="1"/>
    <col min="13828" max="13828" width="7.09765625" style="1" customWidth="1"/>
    <col min="13829" max="13829" width="8" style="1" customWidth="1"/>
    <col min="13830" max="13830" width="7.09765625" style="1" customWidth="1"/>
    <col min="13831" max="13831" width="8" style="1" customWidth="1"/>
    <col min="13832" max="13832" width="7.19921875" style="1" customWidth="1"/>
    <col min="13833" max="13833" width="8" style="1" customWidth="1"/>
    <col min="13834" max="13834" width="7.59765625" style="1" customWidth="1"/>
    <col min="13835" max="13835" width="8" style="1" customWidth="1"/>
    <col min="13836" max="13836" width="7.59765625" style="1" customWidth="1"/>
    <col min="13837" max="13837" width="8" style="1" customWidth="1"/>
    <col min="13838" max="13838" width="7.3984375" style="1" customWidth="1"/>
    <col min="13839" max="13839" width="8" style="1" customWidth="1"/>
    <col min="13840" max="13840" width="7.3984375" style="1" customWidth="1"/>
    <col min="13841" max="13841" width="10.59765625" style="1" customWidth="1"/>
    <col min="13842" max="13842" width="8.19921875" style="1" customWidth="1"/>
    <col min="13843" max="14079" width="10.3984375" style="1"/>
    <col min="14080" max="14080" width="12.59765625" style="1" customWidth="1"/>
    <col min="14081" max="14081" width="11.5" style="1" customWidth="1"/>
    <col min="14082" max="14082" width="6.59765625" style="1" customWidth="1"/>
    <col min="14083" max="14083" width="8" style="1" customWidth="1"/>
    <col min="14084" max="14084" width="7.09765625" style="1" customWidth="1"/>
    <col min="14085" max="14085" width="8" style="1" customWidth="1"/>
    <col min="14086" max="14086" width="7.09765625" style="1" customWidth="1"/>
    <col min="14087" max="14087" width="8" style="1" customWidth="1"/>
    <col min="14088" max="14088" width="7.19921875" style="1" customWidth="1"/>
    <col min="14089" max="14089" width="8" style="1" customWidth="1"/>
    <col min="14090" max="14090" width="7.59765625" style="1" customWidth="1"/>
    <col min="14091" max="14091" width="8" style="1" customWidth="1"/>
    <col min="14092" max="14092" width="7.59765625" style="1" customWidth="1"/>
    <col min="14093" max="14093" width="8" style="1" customWidth="1"/>
    <col min="14094" max="14094" width="7.3984375" style="1" customWidth="1"/>
    <col min="14095" max="14095" width="8" style="1" customWidth="1"/>
    <col min="14096" max="14096" width="7.3984375" style="1" customWidth="1"/>
    <col min="14097" max="14097" width="10.59765625" style="1" customWidth="1"/>
    <col min="14098" max="14098" width="8.19921875" style="1" customWidth="1"/>
    <col min="14099" max="14335" width="10.3984375" style="1"/>
    <col min="14336" max="14336" width="12.59765625" style="1" customWidth="1"/>
    <col min="14337" max="14337" width="11.5" style="1" customWidth="1"/>
    <col min="14338" max="14338" width="6.59765625" style="1" customWidth="1"/>
    <col min="14339" max="14339" width="8" style="1" customWidth="1"/>
    <col min="14340" max="14340" width="7.09765625" style="1" customWidth="1"/>
    <col min="14341" max="14341" width="8" style="1" customWidth="1"/>
    <col min="14342" max="14342" width="7.09765625" style="1" customWidth="1"/>
    <col min="14343" max="14343" width="8" style="1" customWidth="1"/>
    <col min="14344" max="14344" width="7.19921875" style="1" customWidth="1"/>
    <col min="14345" max="14345" width="8" style="1" customWidth="1"/>
    <col min="14346" max="14346" width="7.59765625" style="1" customWidth="1"/>
    <col min="14347" max="14347" width="8" style="1" customWidth="1"/>
    <col min="14348" max="14348" width="7.59765625" style="1" customWidth="1"/>
    <col min="14349" max="14349" width="8" style="1" customWidth="1"/>
    <col min="14350" max="14350" width="7.3984375" style="1" customWidth="1"/>
    <col min="14351" max="14351" width="8" style="1" customWidth="1"/>
    <col min="14352" max="14352" width="7.3984375" style="1" customWidth="1"/>
    <col min="14353" max="14353" width="10.59765625" style="1" customWidth="1"/>
    <col min="14354" max="14354" width="8.19921875" style="1" customWidth="1"/>
    <col min="14355" max="14591" width="10.3984375" style="1"/>
    <col min="14592" max="14592" width="12.59765625" style="1" customWidth="1"/>
    <col min="14593" max="14593" width="11.5" style="1" customWidth="1"/>
    <col min="14594" max="14594" width="6.59765625" style="1" customWidth="1"/>
    <col min="14595" max="14595" width="8" style="1" customWidth="1"/>
    <col min="14596" max="14596" width="7.09765625" style="1" customWidth="1"/>
    <col min="14597" max="14597" width="8" style="1" customWidth="1"/>
    <col min="14598" max="14598" width="7.09765625" style="1" customWidth="1"/>
    <col min="14599" max="14599" width="8" style="1" customWidth="1"/>
    <col min="14600" max="14600" width="7.19921875" style="1" customWidth="1"/>
    <col min="14601" max="14601" width="8" style="1" customWidth="1"/>
    <col min="14602" max="14602" width="7.59765625" style="1" customWidth="1"/>
    <col min="14603" max="14603" width="8" style="1" customWidth="1"/>
    <col min="14604" max="14604" width="7.59765625" style="1" customWidth="1"/>
    <col min="14605" max="14605" width="8" style="1" customWidth="1"/>
    <col min="14606" max="14606" width="7.3984375" style="1" customWidth="1"/>
    <col min="14607" max="14607" width="8" style="1" customWidth="1"/>
    <col min="14608" max="14608" width="7.3984375" style="1" customWidth="1"/>
    <col min="14609" max="14609" width="10.59765625" style="1" customWidth="1"/>
    <col min="14610" max="14610" width="8.19921875" style="1" customWidth="1"/>
    <col min="14611" max="14847" width="10.3984375" style="1"/>
    <col min="14848" max="14848" width="12.59765625" style="1" customWidth="1"/>
    <col min="14849" max="14849" width="11.5" style="1" customWidth="1"/>
    <col min="14850" max="14850" width="6.59765625" style="1" customWidth="1"/>
    <col min="14851" max="14851" width="8" style="1" customWidth="1"/>
    <col min="14852" max="14852" width="7.09765625" style="1" customWidth="1"/>
    <col min="14853" max="14853" width="8" style="1" customWidth="1"/>
    <col min="14854" max="14854" width="7.09765625" style="1" customWidth="1"/>
    <col min="14855" max="14855" width="8" style="1" customWidth="1"/>
    <col min="14856" max="14856" width="7.19921875" style="1" customWidth="1"/>
    <col min="14857" max="14857" width="8" style="1" customWidth="1"/>
    <col min="14858" max="14858" width="7.59765625" style="1" customWidth="1"/>
    <col min="14859" max="14859" width="8" style="1" customWidth="1"/>
    <col min="14860" max="14860" width="7.59765625" style="1" customWidth="1"/>
    <col min="14861" max="14861" width="8" style="1" customWidth="1"/>
    <col min="14862" max="14862" width="7.3984375" style="1" customWidth="1"/>
    <col min="14863" max="14863" width="8" style="1" customWidth="1"/>
    <col min="14864" max="14864" width="7.3984375" style="1" customWidth="1"/>
    <col min="14865" max="14865" width="10.59765625" style="1" customWidth="1"/>
    <col min="14866" max="14866" width="8.19921875" style="1" customWidth="1"/>
    <col min="14867" max="15103" width="10.3984375" style="1"/>
    <col min="15104" max="15104" width="12.59765625" style="1" customWidth="1"/>
    <col min="15105" max="15105" width="11.5" style="1" customWidth="1"/>
    <col min="15106" max="15106" width="6.59765625" style="1" customWidth="1"/>
    <col min="15107" max="15107" width="8" style="1" customWidth="1"/>
    <col min="15108" max="15108" width="7.09765625" style="1" customWidth="1"/>
    <col min="15109" max="15109" width="8" style="1" customWidth="1"/>
    <col min="15110" max="15110" width="7.09765625" style="1" customWidth="1"/>
    <col min="15111" max="15111" width="8" style="1" customWidth="1"/>
    <col min="15112" max="15112" width="7.19921875" style="1" customWidth="1"/>
    <col min="15113" max="15113" width="8" style="1" customWidth="1"/>
    <col min="15114" max="15114" width="7.59765625" style="1" customWidth="1"/>
    <col min="15115" max="15115" width="8" style="1" customWidth="1"/>
    <col min="15116" max="15116" width="7.59765625" style="1" customWidth="1"/>
    <col min="15117" max="15117" width="8" style="1" customWidth="1"/>
    <col min="15118" max="15118" width="7.3984375" style="1" customWidth="1"/>
    <col min="15119" max="15119" width="8" style="1" customWidth="1"/>
    <col min="15120" max="15120" width="7.3984375" style="1" customWidth="1"/>
    <col min="15121" max="15121" width="10.59765625" style="1" customWidth="1"/>
    <col min="15122" max="15122" width="8.19921875" style="1" customWidth="1"/>
    <col min="15123" max="15359" width="10.3984375" style="1"/>
    <col min="15360" max="15360" width="12.59765625" style="1" customWidth="1"/>
    <col min="15361" max="15361" width="11.5" style="1" customWidth="1"/>
    <col min="15362" max="15362" width="6.59765625" style="1" customWidth="1"/>
    <col min="15363" max="15363" width="8" style="1" customWidth="1"/>
    <col min="15364" max="15364" width="7.09765625" style="1" customWidth="1"/>
    <col min="15365" max="15365" width="8" style="1" customWidth="1"/>
    <col min="15366" max="15366" width="7.09765625" style="1" customWidth="1"/>
    <col min="15367" max="15367" width="8" style="1" customWidth="1"/>
    <col min="15368" max="15368" width="7.19921875" style="1" customWidth="1"/>
    <col min="15369" max="15369" width="8" style="1" customWidth="1"/>
    <col min="15370" max="15370" width="7.59765625" style="1" customWidth="1"/>
    <col min="15371" max="15371" width="8" style="1" customWidth="1"/>
    <col min="15372" max="15372" width="7.59765625" style="1" customWidth="1"/>
    <col min="15373" max="15373" width="8" style="1" customWidth="1"/>
    <col min="15374" max="15374" width="7.3984375" style="1" customWidth="1"/>
    <col min="15375" max="15375" width="8" style="1" customWidth="1"/>
    <col min="15376" max="15376" width="7.3984375" style="1" customWidth="1"/>
    <col min="15377" max="15377" width="10.59765625" style="1" customWidth="1"/>
    <col min="15378" max="15378" width="8.19921875" style="1" customWidth="1"/>
    <col min="15379" max="15615" width="10.3984375" style="1"/>
    <col min="15616" max="15616" width="12.59765625" style="1" customWidth="1"/>
    <col min="15617" max="15617" width="11.5" style="1" customWidth="1"/>
    <col min="15618" max="15618" width="6.59765625" style="1" customWidth="1"/>
    <col min="15619" max="15619" width="8" style="1" customWidth="1"/>
    <col min="15620" max="15620" width="7.09765625" style="1" customWidth="1"/>
    <col min="15621" max="15621" width="8" style="1" customWidth="1"/>
    <col min="15622" max="15622" width="7.09765625" style="1" customWidth="1"/>
    <col min="15623" max="15623" width="8" style="1" customWidth="1"/>
    <col min="15624" max="15624" width="7.19921875" style="1" customWidth="1"/>
    <col min="15625" max="15625" width="8" style="1" customWidth="1"/>
    <col min="15626" max="15626" width="7.59765625" style="1" customWidth="1"/>
    <col min="15627" max="15627" width="8" style="1" customWidth="1"/>
    <col min="15628" max="15628" width="7.59765625" style="1" customWidth="1"/>
    <col min="15629" max="15629" width="8" style="1" customWidth="1"/>
    <col min="15630" max="15630" width="7.3984375" style="1" customWidth="1"/>
    <col min="15631" max="15631" width="8" style="1" customWidth="1"/>
    <col min="15632" max="15632" width="7.3984375" style="1" customWidth="1"/>
    <col min="15633" max="15633" width="10.59765625" style="1" customWidth="1"/>
    <col min="15634" max="15634" width="8.19921875" style="1" customWidth="1"/>
    <col min="15635" max="15871" width="10.3984375" style="1"/>
    <col min="15872" max="15872" width="12.59765625" style="1" customWidth="1"/>
    <col min="15873" max="15873" width="11.5" style="1" customWidth="1"/>
    <col min="15874" max="15874" width="6.59765625" style="1" customWidth="1"/>
    <col min="15875" max="15875" width="8" style="1" customWidth="1"/>
    <col min="15876" max="15876" width="7.09765625" style="1" customWidth="1"/>
    <col min="15877" max="15877" width="8" style="1" customWidth="1"/>
    <col min="15878" max="15878" width="7.09765625" style="1" customWidth="1"/>
    <col min="15879" max="15879" width="8" style="1" customWidth="1"/>
    <col min="15880" max="15880" width="7.19921875" style="1" customWidth="1"/>
    <col min="15881" max="15881" width="8" style="1" customWidth="1"/>
    <col min="15882" max="15882" width="7.59765625" style="1" customWidth="1"/>
    <col min="15883" max="15883" width="8" style="1" customWidth="1"/>
    <col min="15884" max="15884" width="7.59765625" style="1" customWidth="1"/>
    <col min="15885" max="15885" width="8" style="1" customWidth="1"/>
    <col min="15886" max="15886" width="7.3984375" style="1" customWidth="1"/>
    <col min="15887" max="15887" width="8" style="1" customWidth="1"/>
    <col min="15888" max="15888" width="7.3984375" style="1" customWidth="1"/>
    <col min="15889" max="15889" width="10.59765625" style="1" customWidth="1"/>
    <col min="15890" max="15890" width="8.19921875" style="1" customWidth="1"/>
    <col min="15891" max="16127" width="10.3984375" style="1"/>
    <col min="16128" max="16128" width="12.59765625" style="1" customWidth="1"/>
    <col min="16129" max="16129" width="11.5" style="1" customWidth="1"/>
    <col min="16130" max="16130" width="6.59765625" style="1" customWidth="1"/>
    <col min="16131" max="16131" width="8" style="1" customWidth="1"/>
    <col min="16132" max="16132" width="7.09765625" style="1" customWidth="1"/>
    <col min="16133" max="16133" width="8" style="1" customWidth="1"/>
    <col min="16134" max="16134" width="7.09765625" style="1" customWidth="1"/>
    <col min="16135" max="16135" width="8" style="1" customWidth="1"/>
    <col min="16136" max="16136" width="7.19921875" style="1" customWidth="1"/>
    <col min="16137" max="16137" width="8" style="1" customWidth="1"/>
    <col min="16138" max="16138" width="7.59765625" style="1" customWidth="1"/>
    <col min="16139" max="16139" width="8" style="1" customWidth="1"/>
    <col min="16140" max="16140" width="7.59765625" style="1" customWidth="1"/>
    <col min="16141" max="16141" width="8" style="1" customWidth="1"/>
    <col min="16142" max="16142" width="7.3984375" style="1" customWidth="1"/>
    <col min="16143" max="16143" width="8" style="1" customWidth="1"/>
    <col min="16144" max="16144" width="7.3984375" style="1" customWidth="1"/>
    <col min="16145" max="16145" width="10.59765625" style="1" customWidth="1"/>
    <col min="16146" max="16146" width="8.19921875" style="1" customWidth="1"/>
    <col min="16147" max="16384" width="10.3984375" style="1"/>
  </cols>
  <sheetData>
    <row r="1" spans="1:16" s="2" customFormat="1" ht="19.95" customHeight="1" thickBot="1" x14ac:dyDescent="0.5">
      <c r="A1" s="28" t="s">
        <v>41</v>
      </c>
      <c r="D1" s="4"/>
      <c r="E1" s="5"/>
      <c r="F1" s="4"/>
      <c r="G1" s="17"/>
      <c r="H1" s="18"/>
      <c r="J1" s="4"/>
      <c r="L1" s="4"/>
      <c r="N1" s="4"/>
      <c r="P1" s="15" t="s">
        <v>10</v>
      </c>
    </row>
    <row r="2" spans="1:16" s="2" customFormat="1" ht="18" customHeight="1" x14ac:dyDescent="0.45">
      <c r="A2" s="306" t="s">
        <v>1</v>
      </c>
      <c r="B2" s="302" t="s">
        <v>11</v>
      </c>
      <c r="C2" s="300" t="s">
        <v>12</v>
      </c>
      <c r="D2" s="299"/>
      <c r="E2" s="298" t="s">
        <v>13</v>
      </c>
      <c r="F2" s="299"/>
      <c r="G2" s="304" t="s">
        <v>14</v>
      </c>
      <c r="H2" s="305"/>
      <c r="I2" s="300" t="s">
        <v>15</v>
      </c>
      <c r="J2" s="299"/>
      <c r="K2" s="298" t="s">
        <v>16</v>
      </c>
      <c r="L2" s="299"/>
      <c r="M2" s="298" t="s">
        <v>17</v>
      </c>
      <c r="N2" s="299"/>
      <c r="O2" s="298" t="s">
        <v>18</v>
      </c>
      <c r="P2" s="300"/>
    </row>
    <row r="3" spans="1:16" s="2" customFormat="1" ht="18" customHeight="1" x14ac:dyDescent="0.45">
      <c r="A3" s="307"/>
      <c r="B3" s="303"/>
      <c r="C3" s="105" t="s">
        <v>3</v>
      </c>
      <c r="D3" s="26" t="s">
        <v>20</v>
      </c>
      <c r="E3" s="7" t="s">
        <v>3</v>
      </c>
      <c r="F3" s="26" t="s">
        <v>20</v>
      </c>
      <c r="G3" s="7" t="s">
        <v>3</v>
      </c>
      <c r="H3" s="26" t="s">
        <v>20</v>
      </c>
      <c r="I3" s="7" t="s">
        <v>3</v>
      </c>
      <c r="J3" s="26" t="s">
        <v>20</v>
      </c>
      <c r="K3" s="7" t="s">
        <v>3</v>
      </c>
      <c r="L3" s="26" t="s">
        <v>20</v>
      </c>
      <c r="M3" s="7" t="s">
        <v>3</v>
      </c>
      <c r="N3" s="26" t="s">
        <v>20</v>
      </c>
      <c r="O3" s="7" t="s">
        <v>3</v>
      </c>
      <c r="P3" s="27" t="s">
        <v>20</v>
      </c>
    </row>
    <row r="4" spans="1:16" s="2" customFormat="1" ht="18" hidden="1" customHeight="1" x14ac:dyDescent="0.45">
      <c r="A4" s="14" t="s">
        <v>21</v>
      </c>
      <c r="B4" s="107"/>
      <c r="C4" s="45"/>
      <c r="D4" s="29"/>
      <c r="E4" s="45"/>
      <c r="F4" s="29"/>
      <c r="G4" s="45"/>
      <c r="H4" s="29"/>
      <c r="I4" s="45"/>
      <c r="J4" s="29"/>
      <c r="K4" s="45"/>
      <c r="L4" s="29"/>
      <c r="M4" s="45"/>
      <c r="N4" s="29"/>
      <c r="O4" s="45"/>
      <c r="P4" s="29"/>
    </row>
    <row r="5" spans="1:16" s="2" customFormat="1" ht="18" hidden="1" customHeight="1" x14ac:dyDescent="0.45">
      <c r="A5" s="13" t="s">
        <v>42</v>
      </c>
      <c r="B5" s="108">
        <v>11823</v>
      </c>
      <c r="C5" s="2">
        <v>355</v>
      </c>
      <c r="D5" s="15">
        <f t="shared" ref="D5:D10" si="0">C5/B5*100</f>
        <v>3.0026220079506047</v>
      </c>
      <c r="E5" s="2">
        <v>952</v>
      </c>
      <c r="F5" s="15">
        <f t="shared" ref="F5:F10" si="1">E5/B5*100</f>
        <v>8.0521018354055656</v>
      </c>
      <c r="G5" s="46">
        <v>1940</v>
      </c>
      <c r="H5" s="15">
        <f t="shared" ref="H5:H10" si="2">G5/B5*100</f>
        <v>16.408694916687814</v>
      </c>
      <c r="I5" s="46">
        <v>593</v>
      </c>
      <c r="J5" s="15">
        <f t="shared" ref="J5:J10" si="3">I5/B5*100</f>
        <v>5.0156474668019957</v>
      </c>
      <c r="K5" s="46">
        <v>1397</v>
      </c>
      <c r="L5" s="15">
        <f t="shared" ref="L5:L10" si="4">K5/B5*100</f>
        <v>11.815951958047872</v>
      </c>
      <c r="M5" s="46">
        <v>1825</v>
      </c>
      <c r="N5" s="15">
        <f t="shared" ref="N5:N10" si="5">M5/B5*100</f>
        <v>15.436014547915081</v>
      </c>
      <c r="O5" s="46">
        <v>4761</v>
      </c>
      <c r="P5" s="15">
        <f t="shared" ref="P5:P10" si="6">O5/B5*100</f>
        <v>40.268967267191073</v>
      </c>
    </row>
    <row r="6" spans="1:16" s="2" customFormat="1" ht="18" hidden="1" customHeight="1" x14ac:dyDescent="0.45">
      <c r="A6" s="16" t="s">
        <v>43</v>
      </c>
      <c r="B6" s="108">
        <v>11844</v>
      </c>
      <c r="C6" s="2">
        <v>326</v>
      </c>
      <c r="D6" s="15">
        <f t="shared" si="0"/>
        <v>2.7524484971293481</v>
      </c>
      <c r="E6" s="2">
        <v>901</v>
      </c>
      <c r="F6" s="15">
        <f t="shared" si="1"/>
        <v>7.6072272880783522</v>
      </c>
      <c r="G6" s="46">
        <v>1689</v>
      </c>
      <c r="H6" s="15">
        <f t="shared" si="2"/>
        <v>14.260385005065856</v>
      </c>
      <c r="I6" s="46">
        <v>703</v>
      </c>
      <c r="J6" s="15">
        <f t="shared" si="3"/>
        <v>5.9354947652819989</v>
      </c>
      <c r="K6" s="46">
        <v>1647</v>
      </c>
      <c r="L6" s="15">
        <f t="shared" si="4"/>
        <v>13.905775075987842</v>
      </c>
      <c r="M6" s="46">
        <v>1987</v>
      </c>
      <c r="N6" s="15">
        <f t="shared" si="5"/>
        <v>16.776426882809861</v>
      </c>
      <c r="O6" s="46">
        <v>4564</v>
      </c>
      <c r="P6" s="15">
        <f t="shared" si="6"/>
        <v>38.534278959810877</v>
      </c>
    </row>
    <row r="7" spans="1:16" s="2" customFormat="1" ht="18" hidden="1" customHeight="1" x14ac:dyDescent="0.45">
      <c r="A7" s="16" t="s">
        <v>24</v>
      </c>
      <c r="B7" s="108">
        <v>11491</v>
      </c>
      <c r="C7" s="2">
        <v>308</v>
      </c>
      <c r="D7" s="15">
        <f t="shared" si="0"/>
        <v>2.6803585414672355</v>
      </c>
      <c r="E7" s="2">
        <v>777</v>
      </c>
      <c r="F7" s="15">
        <f t="shared" si="1"/>
        <v>6.761813593246889</v>
      </c>
      <c r="G7" s="46">
        <v>1661</v>
      </c>
      <c r="H7" s="15">
        <f t="shared" si="2"/>
        <v>14.454790705769732</v>
      </c>
      <c r="I7" s="2">
        <v>631</v>
      </c>
      <c r="J7" s="15">
        <f t="shared" si="3"/>
        <v>5.4912540248890442</v>
      </c>
      <c r="K7" s="46">
        <v>1503</v>
      </c>
      <c r="L7" s="15">
        <f t="shared" si="4"/>
        <v>13.07980158384823</v>
      </c>
      <c r="M7" s="46">
        <v>1642</v>
      </c>
      <c r="N7" s="15">
        <f t="shared" si="5"/>
        <v>14.289443912627272</v>
      </c>
      <c r="O7" s="46">
        <v>4969</v>
      </c>
      <c r="P7" s="15">
        <f t="shared" si="6"/>
        <v>43.242537638151596</v>
      </c>
    </row>
    <row r="8" spans="1:16" s="2" customFormat="1" ht="18" hidden="1" customHeight="1" x14ac:dyDescent="0.45">
      <c r="A8" s="16" t="s">
        <v>25</v>
      </c>
      <c r="B8" s="108">
        <v>11734</v>
      </c>
      <c r="C8" s="2">
        <v>340</v>
      </c>
      <c r="D8" s="15">
        <f t="shared" si="0"/>
        <v>2.8975626384864497</v>
      </c>
      <c r="E8" s="2">
        <v>792</v>
      </c>
      <c r="F8" s="15">
        <f t="shared" si="1"/>
        <v>6.7496164990625536</v>
      </c>
      <c r="G8" s="46">
        <v>1582</v>
      </c>
      <c r="H8" s="15">
        <f t="shared" si="2"/>
        <v>13.482188512016362</v>
      </c>
      <c r="I8" s="2">
        <v>658</v>
      </c>
      <c r="J8" s="15">
        <f t="shared" si="3"/>
        <v>5.6076359297767171</v>
      </c>
      <c r="K8" s="46">
        <v>1386</v>
      </c>
      <c r="L8" s="15">
        <f t="shared" si="4"/>
        <v>11.811828873359469</v>
      </c>
      <c r="M8" s="46">
        <v>2126</v>
      </c>
      <c r="N8" s="15">
        <f t="shared" si="5"/>
        <v>18.118288733594682</v>
      </c>
      <c r="O8" s="46">
        <v>4850</v>
      </c>
      <c r="P8" s="15">
        <f t="shared" si="6"/>
        <v>41.332878813703765</v>
      </c>
    </row>
    <row r="9" spans="1:16" s="2" customFormat="1" ht="18" hidden="1" customHeight="1" x14ac:dyDescent="0.45">
      <c r="A9" s="16" t="s">
        <v>26</v>
      </c>
      <c r="B9" s="109">
        <v>11402</v>
      </c>
      <c r="C9" s="16">
        <v>280</v>
      </c>
      <c r="D9" s="15">
        <f t="shared" si="0"/>
        <v>2.4557095246447993</v>
      </c>
      <c r="E9" s="2">
        <v>763</v>
      </c>
      <c r="F9" s="15">
        <f t="shared" si="1"/>
        <v>6.6918084546570782</v>
      </c>
      <c r="G9" s="46">
        <v>1456</v>
      </c>
      <c r="H9" s="15">
        <f t="shared" si="2"/>
        <v>12.769689528152956</v>
      </c>
      <c r="I9" s="46">
        <v>701</v>
      </c>
      <c r="J9" s="15">
        <f t="shared" si="3"/>
        <v>6.1480442027714437</v>
      </c>
      <c r="K9" s="46">
        <v>1270</v>
      </c>
      <c r="L9" s="15">
        <f t="shared" si="4"/>
        <v>11.138396772496053</v>
      </c>
      <c r="M9" s="46">
        <v>2259</v>
      </c>
      <c r="N9" s="15">
        <f t="shared" si="5"/>
        <v>19.812313629187862</v>
      </c>
      <c r="O9" s="46">
        <v>4673</v>
      </c>
      <c r="P9" s="15">
        <f t="shared" si="6"/>
        <v>40.984037888089809</v>
      </c>
    </row>
    <row r="10" spans="1:16" s="2" customFormat="1" ht="18" hidden="1" customHeight="1" x14ac:dyDescent="0.45">
      <c r="A10" s="16" t="s">
        <v>27</v>
      </c>
      <c r="B10" s="109">
        <v>11801</v>
      </c>
      <c r="C10" s="16">
        <v>322</v>
      </c>
      <c r="D10" s="15">
        <f t="shared" si="0"/>
        <v>2.7285823235319038</v>
      </c>
      <c r="E10" s="2">
        <v>669</v>
      </c>
      <c r="F10" s="15">
        <f t="shared" si="1"/>
        <v>5.6690111007541732</v>
      </c>
      <c r="G10" s="46">
        <v>1473</v>
      </c>
      <c r="H10" s="15">
        <f t="shared" si="2"/>
        <v>12.481993051436319</v>
      </c>
      <c r="I10" s="46">
        <v>807</v>
      </c>
      <c r="J10" s="15">
        <f t="shared" si="3"/>
        <v>6.8384035251249893</v>
      </c>
      <c r="K10" s="46">
        <v>1401</v>
      </c>
      <c r="L10" s="15">
        <f t="shared" si="4"/>
        <v>11.871875264808066</v>
      </c>
      <c r="M10" s="46">
        <v>1938</v>
      </c>
      <c r="N10" s="15">
        <f t="shared" si="5"/>
        <v>16.422337090077114</v>
      </c>
      <c r="O10" s="46">
        <v>5191</v>
      </c>
      <c r="P10" s="15">
        <f t="shared" si="6"/>
        <v>43.987797644267431</v>
      </c>
    </row>
    <row r="11" spans="1:16" s="2" customFormat="1" ht="18" hidden="1" customHeight="1" x14ac:dyDescent="0.45">
      <c r="A11" s="14" t="s">
        <v>28</v>
      </c>
      <c r="B11" s="110"/>
      <c r="D11" s="4"/>
      <c r="E11" s="5"/>
      <c r="F11" s="4"/>
      <c r="H11" s="4"/>
      <c r="J11" s="4"/>
      <c r="L11" s="4"/>
      <c r="N11" s="4"/>
    </row>
    <row r="12" spans="1:16" s="2" customFormat="1" ht="18" hidden="1" customHeight="1" x14ac:dyDescent="0.45">
      <c r="A12" s="13" t="s">
        <v>42</v>
      </c>
      <c r="B12" s="108">
        <v>6486</v>
      </c>
      <c r="C12" s="2">
        <v>110</v>
      </c>
      <c r="D12" s="15">
        <f t="shared" ref="D12:D17" si="7">C12/B12*100</f>
        <v>1.6959605303731111</v>
      </c>
      <c r="E12" s="2">
        <v>387</v>
      </c>
      <c r="F12" s="15">
        <f t="shared" ref="F12:F17" si="8">E12/B12*100</f>
        <v>5.9666975023126732</v>
      </c>
      <c r="G12" s="46">
        <v>965</v>
      </c>
      <c r="H12" s="15">
        <f t="shared" ref="H12:H17" si="9">G12/B12*100</f>
        <v>14.878199198273204</v>
      </c>
      <c r="I12" s="46">
        <v>283</v>
      </c>
      <c r="J12" s="15">
        <f t="shared" ref="J12:J17" si="10">I12/B12*100</f>
        <v>4.3632439099599134</v>
      </c>
      <c r="K12" s="46">
        <v>1007</v>
      </c>
      <c r="L12" s="15">
        <f t="shared" ref="L12:L17" si="11">K12/B12*100</f>
        <v>15.525747764415666</v>
      </c>
      <c r="M12" s="46">
        <v>1656</v>
      </c>
      <c r="N12" s="15">
        <f t="shared" ref="N12:N17" si="12">M12/B12*100</f>
        <v>25.531914893617021</v>
      </c>
      <c r="O12" s="47" t="s">
        <v>44</v>
      </c>
      <c r="P12" s="47" t="s">
        <v>45</v>
      </c>
    </row>
    <row r="13" spans="1:16" s="2" customFormat="1" ht="18" hidden="1" customHeight="1" x14ac:dyDescent="0.45">
      <c r="A13" s="16" t="s">
        <v>46</v>
      </c>
      <c r="B13" s="108">
        <v>6348</v>
      </c>
      <c r="C13" s="2">
        <v>110</v>
      </c>
      <c r="D13" s="15">
        <f t="shared" si="7"/>
        <v>1.7328292375551355</v>
      </c>
      <c r="E13" s="2">
        <v>417</v>
      </c>
      <c r="F13" s="15">
        <f t="shared" si="8"/>
        <v>6.5689981096408321</v>
      </c>
      <c r="G13" s="46">
        <v>819</v>
      </c>
      <c r="H13" s="15">
        <f t="shared" si="9"/>
        <v>12.901701323251419</v>
      </c>
      <c r="I13" s="46">
        <v>412</v>
      </c>
      <c r="J13" s="15">
        <f t="shared" si="10"/>
        <v>6.4902331442974166</v>
      </c>
      <c r="K13" s="46">
        <v>925</v>
      </c>
      <c r="L13" s="15">
        <f t="shared" si="11"/>
        <v>14.57151858853182</v>
      </c>
      <c r="M13" s="46">
        <v>1590</v>
      </c>
      <c r="N13" s="15">
        <f t="shared" si="12"/>
        <v>25.047258979206049</v>
      </c>
      <c r="O13" s="47" t="s">
        <v>45</v>
      </c>
      <c r="P13" s="47" t="s">
        <v>47</v>
      </c>
    </row>
    <row r="14" spans="1:16" s="2" customFormat="1" ht="18" hidden="1" customHeight="1" x14ac:dyDescent="0.45">
      <c r="A14" s="16" t="s">
        <v>24</v>
      </c>
      <c r="B14" s="108">
        <v>6226</v>
      </c>
      <c r="C14" s="2">
        <v>127</v>
      </c>
      <c r="D14" s="15">
        <f t="shared" si="7"/>
        <v>2.0398329585608739</v>
      </c>
      <c r="E14" s="2">
        <v>304</v>
      </c>
      <c r="F14" s="15">
        <f t="shared" si="8"/>
        <v>4.8827497590748479</v>
      </c>
      <c r="G14" s="46">
        <v>825</v>
      </c>
      <c r="H14" s="15">
        <f t="shared" si="9"/>
        <v>13.250883392226148</v>
      </c>
      <c r="I14" s="2">
        <v>408</v>
      </c>
      <c r="J14" s="15">
        <f t="shared" si="10"/>
        <v>6.5531641503372953</v>
      </c>
      <c r="K14" s="46">
        <v>916</v>
      </c>
      <c r="L14" s="15">
        <f t="shared" si="11"/>
        <v>14.712495984580789</v>
      </c>
      <c r="M14" s="46">
        <v>1529</v>
      </c>
      <c r="N14" s="15">
        <f t="shared" si="12"/>
        <v>24.558303886925795</v>
      </c>
      <c r="O14" s="47" t="s">
        <v>44</v>
      </c>
      <c r="P14" s="47" t="s">
        <v>47</v>
      </c>
    </row>
    <row r="15" spans="1:16" s="2" customFormat="1" ht="18" hidden="1" customHeight="1" x14ac:dyDescent="0.45">
      <c r="A15" s="16" t="s">
        <v>25</v>
      </c>
      <c r="B15" s="108">
        <v>6148</v>
      </c>
      <c r="C15" s="2">
        <v>132</v>
      </c>
      <c r="D15" s="15">
        <f t="shared" si="7"/>
        <v>2.1470396877033182</v>
      </c>
      <c r="E15" s="2">
        <v>306</v>
      </c>
      <c r="F15" s="15">
        <f t="shared" si="8"/>
        <v>4.9772283669486006</v>
      </c>
      <c r="G15" s="46">
        <v>783</v>
      </c>
      <c r="H15" s="15">
        <f t="shared" si="9"/>
        <v>12.735849056603774</v>
      </c>
      <c r="I15" s="2">
        <v>336</v>
      </c>
      <c r="J15" s="15">
        <f t="shared" si="10"/>
        <v>5.4651919323357188</v>
      </c>
      <c r="K15" s="46">
        <v>912</v>
      </c>
      <c r="L15" s="15">
        <f t="shared" si="11"/>
        <v>14.834092387768379</v>
      </c>
      <c r="M15" s="46">
        <v>1533</v>
      </c>
      <c r="N15" s="15">
        <f t="shared" si="12"/>
        <v>24.934938191281717</v>
      </c>
      <c r="O15" s="47" t="s">
        <v>44</v>
      </c>
      <c r="P15" s="47" t="s">
        <v>44</v>
      </c>
    </row>
    <row r="16" spans="1:16" s="2" customFormat="1" ht="18" hidden="1" customHeight="1" x14ac:dyDescent="0.45">
      <c r="A16" s="16" t="s">
        <v>48</v>
      </c>
      <c r="B16" s="109">
        <v>6095</v>
      </c>
      <c r="C16" s="16">
        <v>100</v>
      </c>
      <c r="D16" s="15">
        <f t="shared" si="7"/>
        <v>1.6406890894175554</v>
      </c>
      <c r="E16" s="2">
        <v>316</v>
      </c>
      <c r="F16" s="15">
        <f t="shared" si="8"/>
        <v>5.1845775225594748</v>
      </c>
      <c r="G16" s="46">
        <v>780</v>
      </c>
      <c r="H16" s="15">
        <f t="shared" si="9"/>
        <v>12.797374897456931</v>
      </c>
      <c r="I16" s="46">
        <v>261</v>
      </c>
      <c r="J16" s="15">
        <f t="shared" si="10"/>
        <v>4.2821985233798197</v>
      </c>
      <c r="K16" s="46">
        <v>1028</v>
      </c>
      <c r="L16" s="15">
        <f t="shared" si="11"/>
        <v>16.866283839212471</v>
      </c>
      <c r="M16" s="46">
        <v>1440</v>
      </c>
      <c r="N16" s="15">
        <f t="shared" si="12"/>
        <v>23.625922887612795</v>
      </c>
      <c r="O16" s="47" t="s">
        <v>45</v>
      </c>
      <c r="P16" s="47" t="s">
        <v>44</v>
      </c>
    </row>
    <row r="17" spans="1:17" s="2" customFormat="1" ht="18" hidden="1" customHeight="1" x14ac:dyDescent="0.45">
      <c r="A17" s="16" t="s">
        <v>27</v>
      </c>
      <c r="B17" s="109">
        <v>6072</v>
      </c>
      <c r="C17" s="16">
        <v>109</v>
      </c>
      <c r="D17" s="15">
        <f t="shared" si="7"/>
        <v>1.7951251646903821</v>
      </c>
      <c r="E17" s="2">
        <v>308</v>
      </c>
      <c r="F17" s="15">
        <f t="shared" si="8"/>
        <v>5.0724637681159424</v>
      </c>
      <c r="G17" s="46">
        <v>708</v>
      </c>
      <c r="H17" s="15">
        <f t="shared" si="9"/>
        <v>11.6600790513834</v>
      </c>
      <c r="I17" s="46">
        <v>164</v>
      </c>
      <c r="J17" s="15">
        <f t="shared" si="10"/>
        <v>2.7009222661396577</v>
      </c>
      <c r="K17" s="46">
        <v>1299</v>
      </c>
      <c r="L17" s="15">
        <f t="shared" si="11"/>
        <v>21.393280632411066</v>
      </c>
      <c r="M17" s="46">
        <v>1191</v>
      </c>
      <c r="N17" s="15">
        <f t="shared" si="12"/>
        <v>19.614624505928855</v>
      </c>
      <c r="O17" s="46">
        <v>2293</v>
      </c>
      <c r="P17" s="15">
        <f>O17/B17*100</f>
        <v>37.763504611330703</v>
      </c>
    </row>
    <row r="18" spans="1:17" s="2" customFormat="1" ht="18" hidden="1" customHeight="1" x14ac:dyDescent="0.45">
      <c r="A18" s="14" t="s">
        <v>29</v>
      </c>
      <c r="B18" s="110"/>
      <c r="D18" s="4"/>
      <c r="E18" s="5"/>
      <c r="F18" s="4"/>
      <c r="H18" s="4"/>
      <c r="J18" s="4"/>
      <c r="L18" s="4"/>
      <c r="N18" s="4"/>
    </row>
    <row r="19" spans="1:17" s="2" customFormat="1" ht="18" hidden="1" customHeight="1" x14ac:dyDescent="0.45">
      <c r="A19" s="13" t="s">
        <v>42</v>
      </c>
      <c r="B19" s="108">
        <v>2618</v>
      </c>
      <c r="C19" s="2">
        <v>97</v>
      </c>
      <c r="D19" s="15">
        <f t="shared" ref="D19:D24" si="13">C19/B19*100</f>
        <v>3.7051184110007642</v>
      </c>
      <c r="E19" s="2">
        <v>282</v>
      </c>
      <c r="F19" s="15">
        <f t="shared" ref="F19:F24" si="14">E19/B19*100</f>
        <v>10.771581359816654</v>
      </c>
      <c r="G19" s="46">
        <v>538</v>
      </c>
      <c r="H19" s="15">
        <f t="shared" ref="H19:H24" si="15">G19/B19*100</f>
        <v>20.55003819709702</v>
      </c>
      <c r="I19" s="46">
        <v>235</v>
      </c>
      <c r="J19" s="15">
        <f t="shared" ref="J19:J24" si="16">I19/B19*100</f>
        <v>8.9763177998472106</v>
      </c>
      <c r="K19" s="46">
        <v>360</v>
      </c>
      <c r="L19" s="15">
        <f t="shared" ref="L19:L24" si="17">K19/B19*100</f>
        <v>13.750954927425516</v>
      </c>
      <c r="M19" s="47" t="s">
        <v>44</v>
      </c>
      <c r="N19" s="47" t="s">
        <v>47</v>
      </c>
      <c r="O19" s="47" t="s">
        <v>45</v>
      </c>
      <c r="P19" s="47" t="s">
        <v>45</v>
      </c>
    </row>
    <row r="20" spans="1:17" s="2" customFormat="1" ht="18" hidden="1" customHeight="1" x14ac:dyDescent="0.45">
      <c r="A20" s="16" t="s">
        <v>23</v>
      </c>
      <c r="B20" s="108">
        <v>2698</v>
      </c>
      <c r="C20" s="2">
        <v>61</v>
      </c>
      <c r="D20" s="15">
        <f t="shared" si="13"/>
        <v>2.2609340252038548</v>
      </c>
      <c r="E20" s="2">
        <v>322</v>
      </c>
      <c r="F20" s="15">
        <f t="shared" si="14"/>
        <v>11.934766493699037</v>
      </c>
      <c r="G20" s="46">
        <v>518</v>
      </c>
      <c r="H20" s="15">
        <f t="shared" si="15"/>
        <v>19.199406968124535</v>
      </c>
      <c r="I20" s="46">
        <v>101</v>
      </c>
      <c r="J20" s="15">
        <f t="shared" si="16"/>
        <v>3.7435137138621197</v>
      </c>
      <c r="K20" s="46">
        <v>408</v>
      </c>
      <c r="L20" s="15">
        <f t="shared" si="17"/>
        <v>15.122312824314307</v>
      </c>
      <c r="M20" s="47" t="s">
        <v>45</v>
      </c>
      <c r="N20" s="47" t="s">
        <v>44</v>
      </c>
      <c r="O20" s="47" t="s">
        <v>44</v>
      </c>
      <c r="P20" s="47" t="s">
        <v>44</v>
      </c>
    </row>
    <row r="21" spans="1:17" s="2" customFormat="1" ht="18" hidden="1" customHeight="1" x14ac:dyDescent="0.45">
      <c r="A21" s="16" t="s">
        <v>49</v>
      </c>
      <c r="B21" s="108">
        <v>2760</v>
      </c>
      <c r="C21" s="2">
        <v>71</v>
      </c>
      <c r="D21" s="15">
        <f t="shared" si="13"/>
        <v>2.5724637681159419</v>
      </c>
      <c r="E21" s="2">
        <v>259</v>
      </c>
      <c r="F21" s="15">
        <f t="shared" si="14"/>
        <v>9.3840579710144922</v>
      </c>
      <c r="G21" s="46">
        <v>565</v>
      </c>
      <c r="H21" s="15">
        <f t="shared" si="15"/>
        <v>20.471014492753621</v>
      </c>
      <c r="I21" s="2">
        <v>157</v>
      </c>
      <c r="J21" s="15">
        <f t="shared" si="16"/>
        <v>5.6884057971014492</v>
      </c>
      <c r="K21" s="46">
        <v>401</v>
      </c>
      <c r="L21" s="15">
        <f t="shared" si="17"/>
        <v>14.528985507246379</v>
      </c>
      <c r="M21" s="47" t="s">
        <v>44</v>
      </c>
      <c r="N21" s="47" t="s">
        <v>44</v>
      </c>
      <c r="O21" s="47" t="s">
        <v>44</v>
      </c>
      <c r="P21" s="47" t="s">
        <v>47</v>
      </c>
    </row>
    <row r="22" spans="1:17" s="2" customFormat="1" ht="18" hidden="1" customHeight="1" x14ac:dyDescent="0.45">
      <c r="A22" s="16" t="s">
        <v>50</v>
      </c>
      <c r="B22" s="108">
        <v>2598</v>
      </c>
      <c r="C22" s="2">
        <v>60</v>
      </c>
      <c r="D22" s="15">
        <f t="shared" si="13"/>
        <v>2.3094688221709005</v>
      </c>
      <c r="E22" s="2">
        <v>247</v>
      </c>
      <c r="F22" s="15">
        <f t="shared" si="14"/>
        <v>9.507313317936875</v>
      </c>
      <c r="G22" s="46">
        <v>537</v>
      </c>
      <c r="H22" s="15">
        <f t="shared" si="15"/>
        <v>20.669745958429562</v>
      </c>
      <c r="I22" s="2">
        <v>329</v>
      </c>
      <c r="J22" s="15">
        <f t="shared" si="16"/>
        <v>12.663587374903774</v>
      </c>
      <c r="K22" s="46">
        <v>289</v>
      </c>
      <c r="L22" s="15">
        <f t="shared" si="17"/>
        <v>11.123941493456504</v>
      </c>
      <c r="M22" s="47" t="s">
        <v>44</v>
      </c>
      <c r="N22" s="47" t="s">
        <v>44</v>
      </c>
      <c r="O22" s="47" t="s">
        <v>44</v>
      </c>
      <c r="P22" s="47" t="s">
        <v>44</v>
      </c>
    </row>
    <row r="23" spans="1:17" s="2" customFormat="1" ht="18" hidden="1" customHeight="1" x14ac:dyDescent="0.45">
      <c r="A23" s="16" t="s">
        <v>26</v>
      </c>
      <c r="B23" s="109">
        <v>2546</v>
      </c>
      <c r="C23" s="16">
        <v>56</v>
      </c>
      <c r="D23" s="15">
        <f t="shared" si="13"/>
        <v>2.1995286724273369</v>
      </c>
      <c r="E23" s="2">
        <v>225</v>
      </c>
      <c r="F23" s="15">
        <f t="shared" si="14"/>
        <v>8.8373919874312641</v>
      </c>
      <c r="G23" s="46">
        <v>556</v>
      </c>
      <c r="H23" s="15">
        <f t="shared" si="15"/>
        <v>21.838177533385704</v>
      </c>
      <c r="I23" s="46">
        <v>245</v>
      </c>
      <c r="J23" s="15">
        <f t="shared" si="16"/>
        <v>9.6229379418695995</v>
      </c>
      <c r="K23" s="46">
        <v>343</v>
      </c>
      <c r="L23" s="15">
        <f t="shared" si="17"/>
        <v>13.47211311861744</v>
      </c>
      <c r="M23" s="47" t="s">
        <v>44</v>
      </c>
      <c r="N23" s="47" t="s">
        <v>45</v>
      </c>
      <c r="O23" s="47" t="s">
        <v>51</v>
      </c>
      <c r="P23" s="47" t="s">
        <v>44</v>
      </c>
    </row>
    <row r="24" spans="1:17" s="2" customFormat="1" ht="18" hidden="1" customHeight="1" x14ac:dyDescent="0.45">
      <c r="A24" s="16" t="s">
        <v>27</v>
      </c>
      <c r="B24" s="109">
        <v>2739</v>
      </c>
      <c r="C24" s="16">
        <v>67</v>
      </c>
      <c r="D24" s="15">
        <f t="shared" si="13"/>
        <v>2.4461482292807593</v>
      </c>
      <c r="E24" s="2">
        <v>202</v>
      </c>
      <c r="F24" s="15">
        <f t="shared" si="14"/>
        <v>7.3749543629061707</v>
      </c>
      <c r="G24" s="46">
        <v>581</v>
      </c>
      <c r="H24" s="15">
        <f t="shared" si="15"/>
        <v>21.212121212121211</v>
      </c>
      <c r="I24" s="46">
        <v>288</v>
      </c>
      <c r="J24" s="15">
        <f t="shared" si="16"/>
        <v>10.514786418400876</v>
      </c>
      <c r="K24" s="46">
        <v>290</v>
      </c>
      <c r="L24" s="15">
        <f t="shared" si="17"/>
        <v>10.587805768528661</v>
      </c>
      <c r="M24" s="46">
        <v>147</v>
      </c>
      <c r="N24" s="15">
        <f>M24/B24*100</f>
        <v>5.3669222343921135</v>
      </c>
      <c r="O24" s="46">
        <v>1164</v>
      </c>
      <c r="P24" s="15">
        <f>O24/B24*100</f>
        <v>42.497261774370209</v>
      </c>
    </row>
    <row r="25" spans="1:17" s="2" customFormat="1" ht="18" hidden="1" customHeight="1" x14ac:dyDescent="0.45">
      <c r="A25" s="301" t="s">
        <v>30</v>
      </c>
      <c r="B25" s="301"/>
      <c r="C25" s="30"/>
      <c r="D25" s="4"/>
      <c r="F25" s="4"/>
      <c r="H25" s="4"/>
      <c r="J25" s="4"/>
      <c r="L25" s="4"/>
      <c r="N25" s="4"/>
      <c r="P25" s="4"/>
    </row>
    <row r="26" spans="1:17" s="20" customFormat="1" ht="18" customHeight="1" x14ac:dyDescent="0.45">
      <c r="A26" s="19" t="s">
        <v>155</v>
      </c>
      <c r="B26" s="106">
        <f t="shared" ref="B26:B33" si="18">SUM(C26,E26,G26,I26,K26,M26,O26)</f>
        <v>21224</v>
      </c>
      <c r="C26" s="19">
        <v>463</v>
      </c>
      <c r="D26" s="22">
        <f>C26/B26*100</f>
        <v>2.1814926498303806</v>
      </c>
      <c r="E26" s="23">
        <v>1226</v>
      </c>
      <c r="F26" s="22">
        <f>E26/B26*100</f>
        <v>5.7764794572182439</v>
      </c>
      <c r="G26" s="23">
        <v>2751</v>
      </c>
      <c r="H26" s="22">
        <f>G26/B26*100</f>
        <v>12.961741424802112</v>
      </c>
      <c r="I26" s="23">
        <v>1370</v>
      </c>
      <c r="J26" s="22">
        <f>I26/B26*100</f>
        <v>6.4549566528458353</v>
      </c>
      <c r="K26" s="23">
        <v>2705</v>
      </c>
      <c r="L26" s="22">
        <f>K26/B26*100</f>
        <v>12.74500565397663</v>
      </c>
      <c r="M26" s="23">
        <v>3249</v>
      </c>
      <c r="N26" s="22">
        <f>M26/B26*100</f>
        <v>15.308141726347532</v>
      </c>
      <c r="O26" s="23">
        <v>9460</v>
      </c>
      <c r="P26" s="22">
        <f>O26/B26*100</f>
        <v>44.572182434979268</v>
      </c>
    </row>
    <row r="27" spans="1:17" s="20" customFormat="1" ht="18" customHeight="1" x14ac:dyDescent="0.45">
      <c r="A27" s="19" t="s">
        <v>52</v>
      </c>
      <c r="B27" s="106">
        <f t="shared" si="18"/>
        <v>21747</v>
      </c>
      <c r="C27" s="19">
        <v>578</v>
      </c>
      <c r="D27" s="22">
        <v>2.7</v>
      </c>
      <c r="E27" s="23">
        <v>1060</v>
      </c>
      <c r="F27" s="22">
        <v>4.9000000000000004</v>
      </c>
      <c r="G27" s="23">
        <v>2970</v>
      </c>
      <c r="H27" s="22">
        <v>13.7</v>
      </c>
      <c r="I27" s="23">
        <v>1204</v>
      </c>
      <c r="J27" s="22">
        <v>5.5</v>
      </c>
      <c r="K27" s="23">
        <v>2922</v>
      </c>
      <c r="L27" s="22">
        <v>13.4</v>
      </c>
      <c r="M27" s="23">
        <v>2963</v>
      </c>
      <c r="N27" s="22">
        <v>13.6</v>
      </c>
      <c r="O27" s="23">
        <v>10050</v>
      </c>
      <c r="P27" s="22">
        <v>46.2</v>
      </c>
      <c r="Q27" s="24">
        <f>D27+F27+H27+J27+L27+N27+P27</f>
        <v>100</v>
      </c>
    </row>
    <row r="28" spans="1:17" s="20" customFormat="1" ht="18" customHeight="1" x14ac:dyDescent="0.45">
      <c r="A28" s="19" t="s">
        <v>32</v>
      </c>
      <c r="B28" s="106">
        <f t="shared" si="18"/>
        <v>23608</v>
      </c>
      <c r="C28" s="104">
        <v>624</v>
      </c>
      <c r="D28" s="22">
        <v>2.6</v>
      </c>
      <c r="E28" s="23">
        <v>985</v>
      </c>
      <c r="F28" s="22">
        <v>4.2</v>
      </c>
      <c r="G28" s="23">
        <v>2879</v>
      </c>
      <c r="H28" s="22">
        <v>12.2</v>
      </c>
      <c r="I28" s="23">
        <v>1370</v>
      </c>
      <c r="J28" s="22">
        <v>5.8</v>
      </c>
      <c r="K28" s="23">
        <v>2542</v>
      </c>
      <c r="L28" s="22">
        <v>10.8</v>
      </c>
      <c r="M28" s="23">
        <v>3546</v>
      </c>
      <c r="N28" s="22">
        <v>15</v>
      </c>
      <c r="O28" s="23">
        <v>11662</v>
      </c>
      <c r="P28" s="22">
        <v>49.4</v>
      </c>
      <c r="Q28" s="24">
        <f>D28+F28+H28+J28+L28+N28+P28</f>
        <v>100</v>
      </c>
    </row>
    <row r="29" spans="1:17" s="20" customFormat="1" ht="18" customHeight="1" x14ac:dyDescent="0.45">
      <c r="A29" s="19" t="s">
        <v>53</v>
      </c>
      <c r="B29" s="106">
        <f t="shared" si="18"/>
        <v>23381</v>
      </c>
      <c r="C29" s="104">
        <v>407</v>
      </c>
      <c r="D29" s="22">
        <v>1.7</v>
      </c>
      <c r="E29" s="23">
        <v>1028</v>
      </c>
      <c r="F29" s="22">
        <v>4.4000000000000004</v>
      </c>
      <c r="G29" s="23">
        <v>2761</v>
      </c>
      <c r="H29" s="22">
        <v>11.8</v>
      </c>
      <c r="I29" s="23">
        <v>1553</v>
      </c>
      <c r="J29" s="22">
        <v>6.6</v>
      </c>
      <c r="K29" s="23">
        <v>2110</v>
      </c>
      <c r="L29" s="22">
        <v>9</v>
      </c>
      <c r="M29" s="23">
        <v>3615</v>
      </c>
      <c r="N29" s="22">
        <v>15.5</v>
      </c>
      <c r="O29" s="23">
        <v>11907</v>
      </c>
      <c r="P29" s="22">
        <v>51</v>
      </c>
      <c r="Q29" s="24">
        <f>D29+F29+H29+J29+L29+N29+P29</f>
        <v>100</v>
      </c>
    </row>
    <row r="30" spans="1:17" s="20" customFormat="1" ht="18" customHeight="1" x14ac:dyDescent="0.45">
      <c r="A30" s="19" t="s">
        <v>34</v>
      </c>
      <c r="B30" s="106">
        <f t="shared" si="18"/>
        <v>20681</v>
      </c>
      <c r="C30" s="104">
        <v>473</v>
      </c>
      <c r="D30" s="22">
        <f t="shared" ref="D30:D38" si="19">C30/B30*100</f>
        <v>2.2871234466418455</v>
      </c>
      <c r="E30" s="23">
        <v>939</v>
      </c>
      <c r="F30" s="22">
        <f t="shared" ref="F30:F40" si="20">E30/B30*100</f>
        <v>4.5403994004158408</v>
      </c>
      <c r="G30" s="23">
        <v>2430</v>
      </c>
      <c r="H30" s="22">
        <f>G30/B30*100</f>
        <v>11.749915381267831</v>
      </c>
      <c r="I30" s="23">
        <v>1148</v>
      </c>
      <c r="J30" s="22">
        <f t="shared" ref="J30:J38" si="21">I30/B30*100</f>
        <v>5.5509888303273538</v>
      </c>
      <c r="K30" s="23">
        <v>2342</v>
      </c>
      <c r="L30" s="22">
        <f t="shared" ref="L30:L38" si="22">K30/B30*100</f>
        <v>11.324404042357719</v>
      </c>
      <c r="M30" s="23">
        <v>3458</v>
      </c>
      <c r="N30" s="22">
        <f t="shared" ref="N30:N38" si="23">M30/B30*100</f>
        <v>16.720661476717762</v>
      </c>
      <c r="O30" s="23">
        <v>9891</v>
      </c>
      <c r="P30" s="22">
        <f t="shared" ref="P30:P38" si="24">O30/B30*100</f>
        <v>47.826507422271654</v>
      </c>
      <c r="Q30" s="24">
        <f>D30+F30+H30+J30+L30+N30+P30</f>
        <v>100</v>
      </c>
    </row>
    <row r="31" spans="1:17" s="20" customFormat="1" ht="18" customHeight="1" x14ac:dyDescent="0.45">
      <c r="A31" s="19" t="s">
        <v>54</v>
      </c>
      <c r="B31" s="106">
        <f t="shared" si="18"/>
        <v>21820</v>
      </c>
      <c r="C31" s="104">
        <v>501</v>
      </c>
      <c r="D31" s="22">
        <f t="shared" si="19"/>
        <v>2.2960586617781851</v>
      </c>
      <c r="E31" s="23">
        <v>816</v>
      </c>
      <c r="F31" s="22">
        <f t="shared" si="20"/>
        <v>3.7396883593033912</v>
      </c>
      <c r="G31" s="23">
        <v>2495</v>
      </c>
      <c r="H31" s="22">
        <v>11.8</v>
      </c>
      <c r="I31" s="23">
        <v>1038</v>
      </c>
      <c r="J31" s="22">
        <f t="shared" si="21"/>
        <v>4.757103574702108</v>
      </c>
      <c r="K31" s="23">
        <v>2285</v>
      </c>
      <c r="L31" s="22">
        <f t="shared" si="22"/>
        <v>10.472043996333639</v>
      </c>
      <c r="M31" s="23">
        <v>4192</v>
      </c>
      <c r="N31" s="22">
        <f t="shared" si="23"/>
        <v>19.211732355637029</v>
      </c>
      <c r="O31" s="23">
        <v>10493</v>
      </c>
      <c r="P31" s="22">
        <f t="shared" si="24"/>
        <v>48.088909257561866</v>
      </c>
      <c r="Q31" s="24">
        <f t="shared" ref="Q31:Q36" si="25">D31+F31+H31+J31+L31+N31+P31</f>
        <v>100.36553620531622</v>
      </c>
    </row>
    <row r="32" spans="1:17" s="20" customFormat="1" ht="18" customHeight="1" x14ac:dyDescent="0.45">
      <c r="A32" s="21" t="s">
        <v>36</v>
      </c>
      <c r="B32" s="106">
        <f t="shared" si="18"/>
        <v>21432</v>
      </c>
      <c r="C32" s="104">
        <v>412</v>
      </c>
      <c r="D32" s="22">
        <f t="shared" si="19"/>
        <v>1.9223590892123925</v>
      </c>
      <c r="E32" s="23">
        <v>908</v>
      </c>
      <c r="F32" s="22">
        <f t="shared" si="20"/>
        <v>4.2366554684583804</v>
      </c>
      <c r="G32" s="23">
        <v>2103</v>
      </c>
      <c r="H32" s="22">
        <f t="shared" ref="H32:H38" si="26">G32/B32*100</f>
        <v>9.8124300111982095</v>
      </c>
      <c r="I32" s="23">
        <v>1169</v>
      </c>
      <c r="J32" s="22">
        <f t="shared" si="21"/>
        <v>5.454460619634192</v>
      </c>
      <c r="K32" s="23">
        <v>2061</v>
      </c>
      <c r="L32" s="22">
        <f t="shared" si="22"/>
        <v>9.6164613661814116</v>
      </c>
      <c r="M32" s="23">
        <v>3347</v>
      </c>
      <c r="N32" s="22">
        <f t="shared" si="23"/>
        <v>15.616834639790966</v>
      </c>
      <c r="O32" s="23">
        <v>11432</v>
      </c>
      <c r="P32" s="22">
        <f t="shared" si="24"/>
        <v>53.34079880552445</v>
      </c>
      <c r="Q32" s="24">
        <f t="shared" si="25"/>
        <v>100</v>
      </c>
    </row>
    <row r="33" spans="1:18" s="20" customFormat="1" ht="18" customHeight="1" x14ac:dyDescent="0.45">
      <c r="A33" s="21" t="s">
        <v>55</v>
      </c>
      <c r="B33" s="106">
        <f t="shared" si="18"/>
        <v>21155</v>
      </c>
      <c r="C33" s="104">
        <v>514</v>
      </c>
      <c r="D33" s="22">
        <f t="shared" si="19"/>
        <v>2.4296856535098086</v>
      </c>
      <c r="E33" s="23">
        <v>770</v>
      </c>
      <c r="F33" s="22">
        <f t="shared" si="20"/>
        <v>3.639801465374616</v>
      </c>
      <c r="G33" s="23">
        <v>2508</v>
      </c>
      <c r="H33" s="22">
        <f t="shared" si="26"/>
        <v>11.855353344363035</v>
      </c>
      <c r="I33" s="23">
        <v>1083</v>
      </c>
      <c r="J33" s="22">
        <f t="shared" si="21"/>
        <v>5.1193571259749469</v>
      </c>
      <c r="K33" s="23">
        <v>1960</v>
      </c>
      <c r="L33" s="22">
        <f t="shared" si="22"/>
        <v>9.2649491845899306</v>
      </c>
      <c r="M33" s="23">
        <v>3391</v>
      </c>
      <c r="N33" s="22">
        <f t="shared" si="23"/>
        <v>16.029307492318601</v>
      </c>
      <c r="O33" s="23">
        <v>10929</v>
      </c>
      <c r="P33" s="22">
        <f t="shared" si="24"/>
        <v>51.661545733869062</v>
      </c>
      <c r="Q33" s="24">
        <f t="shared" si="25"/>
        <v>100</v>
      </c>
    </row>
    <row r="34" spans="1:18" s="20" customFormat="1" ht="18" customHeight="1" x14ac:dyDescent="0.45">
      <c r="A34" s="21" t="s">
        <v>38</v>
      </c>
      <c r="B34" s="106">
        <f t="shared" ref="B34:B41" si="27">SUM(C34,E34,G34,I34,K34,M34,O34)</f>
        <v>21397</v>
      </c>
      <c r="C34" s="104">
        <v>505</v>
      </c>
      <c r="D34" s="22">
        <f t="shared" si="19"/>
        <v>2.3601439454129083</v>
      </c>
      <c r="E34" s="23">
        <v>731</v>
      </c>
      <c r="F34" s="22">
        <f t="shared" si="20"/>
        <v>3.4163667803897741</v>
      </c>
      <c r="G34" s="23">
        <v>2316</v>
      </c>
      <c r="H34" s="22">
        <f t="shared" si="26"/>
        <v>10.823947282329298</v>
      </c>
      <c r="I34" s="23">
        <v>1076</v>
      </c>
      <c r="J34" s="22">
        <f t="shared" si="21"/>
        <v>5.0287423470579986</v>
      </c>
      <c r="K34" s="23">
        <v>2079</v>
      </c>
      <c r="L34" s="22">
        <f t="shared" si="22"/>
        <v>9.7163153713137351</v>
      </c>
      <c r="M34" s="23">
        <v>3752</v>
      </c>
      <c r="N34" s="22">
        <f t="shared" si="23"/>
        <v>17.535168481562835</v>
      </c>
      <c r="O34" s="23">
        <v>10938</v>
      </c>
      <c r="P34" s="22">
        <f t="shared" si="24"/>
        <v>51.119315791933452</v>
      </c>
      <c r="Q34" s="24">
        <f t="shared" si="25"/>
        <v>100</v>
      </c>
    </row>
    <row r="35" spans="1:18" s="20" customFormat="1" ht="18" customHeight="1" x14ac:dyDescent="0.45">
      <c r="A35" s="21" t="s">
        <v>56</v>
      </c>
      <c r="B35" s="106">
        <f t="shared" si="27"/>
        <v>21407</v>
      </c>
      <c r="C35" s="104">
        <v>511</v>
      </c>
      <c r="D35" s="22">
        <f>C35/B35*100</f>
        <v>2.3870696501144484</v>
      </c>
      <c r="E35" s="23">
        <v>726</v>
      </c>
      <c r="F35" s="22">
        <f t="shared" si="20"/>
        <v>3.391414023450273</v>
      </c>
      <c r="G35" s="23">
        <v>2171</v>
      </c>
      <c r="H35" s="22">
        <f t="shared" si="26"/>
        <v>10.141542486102678</v>
      </c>
      <c r="I35" s="23">
        <v>1152</v>
      </c>
      <c r="J35" s="22">
        <f>I35/B35*100</f>
        <v>5.3814172934086981</v>
      </c>
      <c r="K35" s="23">
        <v>2173</v>
      </c>
      <c r="L35" s="22">
        <f>K35/B35*100</f>
        <v>10.150885224459289</v>
      </c>
      <c r="M35" s="23">
        <v>3126</v>
      </c>
      <c r="N35" s="22">
        <f>M35/B35*100</f>
        <v>14.602700051385062</v>
      </c>
      <c r="O35" s="23">
        <v>11548</v>
      </c>
      <c r="P35" s="22">
        <f>O35/B35*100</f>
        <v>53.944971271079552</v>
      </c>
      <c r="Q35" s="24">
        <f t="shared" si="25"/>
        <v>100</v>
      </c>
    </row>
    <row r="36" spans="1:18" s="20" customFormat="1" ht="18" customHeight="1" x14ac:dyDescent="0.45">
      <c r="A36" s="21" t="s">
        <v>40</v>
      </c>
      <c r="B36" s="106">
        <f t="shared" si="27"/>
        <v>21399</v>
      </c>
      <c r="C36" s="104">
        <v>364</v>
      </c>
      <c r="D36" s="22">
        <f t="shared" ref="D36:D37" si="28">C36/B36*100</f>
        <v>1.7010140660778539</v>
      </c>
      <c r="E36" s="23">
        <v>862</v>
      </c>
      <c r="F36" s="22">
        <f t="shared" si="20"/>
        <v>4.0282256180195333</v>
      </c>
      <c r="G36" s="23">
        <v>2534</v>
      </c>
      <c r="H36" s="22">
        <f t="shared" si="26"/>
        <v>11.841674844618908</v>
      </c>
      <c r="I36" s="23">
        <v>1116</v>
      </c>
      <c r="J36" s="22">
        <f t="shared" ref="J36:J37" si="29">I36/B36*100</f>
        <v>5.2151969718211131</v>
      </c>
      <c r="K36" s="23">
        <v>2446</v>
      </c>
      <c r="L36" s="22">
        <f t="shared" ref="L36:L37" si="30">K36/B36*100</f>
        <v>11.430440674797888</v>
      </c>
      <c r="M36" s="23">
        <v>3049</v>
      </c>
      <c r="N36" s="22">
        <f t="shared" ref="N36:N37" si="31">M36/B36*100</f>
        <v>14.248329361185103</v>
      </c>
      <c r="O36" s="23">
        <v>11028</v>
      </c>
      <c r="P36" s="22">
        <f t="shared" ref="P36:P37" si="32">O36/B36*100</f>
        <v>51.535118463479598</v>
      </c>
      <c r="Q36" s="24">
        <f t="shared" si="25"/>
        <v>100</v>
      </c>
    </row>
    <row r="37" spans="1:18" s="20" customFormat="1" ht="18" customHeight="1" x14ac:dyDescent="0.45">
      <c r="A37" s="19" t="s">
        <v>167</v>
      </c>
      <c r="B37" s="106">
        <f t="shared" si="27"/>
        <v>21384</v>
      </c>
      <c r="C37" s="104">
        <v>418</v>
      </c>
      <c r="D37" s="22">
        <f t="shared" si="28"/>
        <v>1.9547325102880659</v>
      </c>
      <c r="E37" s="23">
        <v>614</v>
      </c>
      <c r="F37" s="22">
        <f t="shared" si="20"/>
        <v>2.871305649083427</v>
      </c>
      <c r="G37" s="23">
        <v>2476</v>
      </c>
      <c r="H37" s="22">
        <f t="shared" ref="H37" si="33">G37/B37*100</f>
        <v>11.578750467639356</v>
      </c>
      <c r="I37" s="23">
        <v>958</v>
      </c>
      <c r="J37" s="22">
        <f t="shared" si="29"/>
        <v>4.479985035540591</v>
      </c>
      <c r="K37" s="23">
        <v>2375</v>
      </c>
      <c r="L37" s="22">
        <f t="shared" si="30"/>
        <v>11.106434717545827</v>
      </c>
      <c r="M37" s="23">
        <v>3667</v>
      </c>
      <c r="N37" s="22">
        <f t="shared" si="31"/>
        <v>17.14833520389076</v>
      </c>
      <c r="O37" s="23">
        <v>10876</v>
      </c>
      <c r="P37" s="22">
        <f t="shared" si="32"/>
        <v>50.860456416011971</v>
      </c>
      <c r="Q37" s="24">
        <f>D37+F37+H37+J37+L37+N37+P37</f>
        <v>100</v>
      </c>
    </row>
    <row r="38" spans="1:18" s="20" customFormat="1" ht="18" customHeight="1" x14ac:dyDescent="0.45">
      <c r="A38" s="25" t="s">
        <v>168</v>
      </c>
      <c r="B38" s="106">
        <f t="shared" si="27"/>
        <v>21956</v>
      </c>
      <c r="C38" s="104">
        <v>399</v>
      </c>
      <c r="D38" s="22">
        <f t="shared" si="19"/>
        <v>1.8172709054472582</v>
      </c>
      <c r="E38" s="23">
        <v>561</v>
      </c>
      <c r="F38" s="22">
        <f t="shared" si="20"/>
        <v>2.555110220440882</v>
      </c>
      <c r="G38" s="23">
        <f>1474+996</f>
        <v>2470</v>
      </c>
      <c r="H38" s="22">
        <f t="shared" si="26"/>
        <v>11.249772271816362</v>
      </c>
      <c r="I38" s="23">
        <f>1053</f>
        <v>1053</v>
      </c>
      <c r="J38" s="22">
        <f t="shared" si="21"/>
        <v>4.7959555474585533</v>
      </c>
      <c r="K38" s="23">
        <f>2232</f>
        <v>2232</v>
      </c>
      <c r="L38" s="22">
        <f t="shared" si="22"/>
        <v>10.165786117689924</v>
      </c>
      <c r="M38" s="23">
        <f>3784</f>
        <v>3784</v>
      </c>
      <c r="N38" s="22">
        <f t="shared" si="23"/>
        <v>17.234468937875754</v>
      </c>
      <c r="O38" s="23">
        <f>3366+3728+4363</f>
        <v>11457</v>
      </c>
      <c r="P38" s="22">
        <f t="shared" si="24"/>
        <v>52.181635999271272</v>
      </c>
      <c r="Q38" s="24">
        <f>D38+F38+H38+J38+L38+N38+P38</f>
        <v>100</v>
      </c>
    </row>
    <row r="39" spans="1:18" s="20" customFormat="1" ht="18" customHeight="1" x14ac:dyDescent="0.45">
      <c r="A39" s="25" t="s">
        <v>182</v>
      </c>
      <c r="B39" s="106">
        <f t="shared" si="27"/>
        <v>22762</v>
      </c>
      <c r="C39" s="104">
        <v>389</v>
      </c>
      <c r="D39" s="22">
        <v>1.7089886653193922</v>
      </c>
      <c r="E39" s="23">
        <v>540</v>
      </c>
      <c r="F39" s="22">
        <f t="shared" si="20"/>
        <v>2.3723750109832178</v>
      </c>
      <c r="G39" s="23">
        <v>2514</v>
      </c>
      <c r="H39" s="22">
        <v>11.04472366224409</v>
      </c>
      <c r="I39" s="23">
        <v>1066</v>
      </c>
      <c r="J39" s="22">
        <v>4.6832440031631668</v>
      </c>
      <c r="K39" s="23">
        <v>2249</v>
      </c>
      <c r="L39" s="22">
        <v>9.8805025920393632</v>
      </c>
      <c r="M39" s="23">
        <v>3710</v>
      </c>
      <c r="N39" s="22">
        <v>16.29909498286618</v>
      </c>
      <c r="O39" s="23">
        <v>12294</v>
      </c>
      <c r="P39" s="22">
        <v>54.011071083384586</v>
      </c>
      <c r="Q39" s="24">
        <f>D39+F39+H39+J39+L39+N39+P39</f>
        <v>100</v>
      </c>
    </row>
    <row r="40" spans="1:18" s="2" customFormat="1" ht="18" customHeight="1" x14ac:dyDescent="0.45">
      <c r="A40" s="25" t="s">
        <v>183</v>
      </c>
      <c r="B40" s="106">
        <f t="shared" si="27"/>
        <v>22237</v>
      </c>
      <c r="C40" s="104">
        <v>378</v>
      </c>
      <c r="D40" s="22">
        <f>C40/B40*100</f>
        <v>1.6998695867248281</v>
      </c>
      <c r="E40" s="23">
        <v>475</v>
      </c>
      <c r="F40" s="22">
        <f t="shared" si="20"/>
        <v>2.1360795071277598</v>
      </c>
      <c r="G40" s="23">
        <v>2474</v>
      </c>
      <c r="H40" s="22">
        <f>G40/B40*100</f>
        <v>11.125601475019112</v>
      </c>
      <c r="I40" s="23">
        <v>925</v>
      </c>
      <c r="J40" s="22">
        <f>I40/B40*100</f>
        <v>4.1597337770382694</v>
      </c>
      <c r="K40" s="23">
        <v>2247</v>
      </c>
      <c r="L40" s="22">
        <f>K40/B40*100</f>
        <v>10.104780321086478</v>
      </c>
      <c r="M40" s="23">
        <v>3771</v>
      </c>
      <c r="N40" s="22">
        <f>M40/B40*100</f>
        <v>16.958222781850068</v>
      </c>
      <c r="O40" s="23">
        <v>11967</v>
      </c>
      <c r="P40" s="22">
        <f>O40/B40*100</f>
        <v>53.815712551153482</v>
      </c>
      <c r="Q40" s="24">
        <f>D40+F40+H40+J40+L40+N40+P40</f>
        <v>100</v>
      </c>
    </row>
    <row r="41" spans="1:18" s="117" customFormat="1" ht="18" customHeight="1" thickBot="1" x14ac:dyDescent="0.5">
      <c r="A41" s="111" t="s">
        <v>190</v>
      </c>
      <c r="B41" s="112">
        <f t="shared" si="27"/>
        <v>19921</v>
      </c>
      <c r="C41" s="113">
        <v>204</v>
      </c>
      <c r="D41" s="114">
        <f>C41/B41*100</f>
        <v>1.0240449776617639</v>
      </c>
      <c r="E41" s="115">
        <v>579</v>
      </c>
      <c r="F41" s="22">
        <f>E41/B41*100</f>
        <v>2.9064805983635358</v>
      </c>
      <c r="G41" s="115">
        <v>2267</v>
      </c>
      <c r="H41" s="114">
        <f>G41/B41*100</f>
        <v>11.379950805682446</v>
      </c>
      <c r="I41" s="115">
        <v>1246</v>
      </c>
      <c r="J41" s="114">
        <f>I41/B41*100</f>
        <v>6.254706089051755</v>
      </c>
      <c r="K41" s="115">
        <v>2334</v>
      </c>
      <c r="L41" s="114">
        <f>K41/B41*100</f>
        <v>11.716279303247829</v>
      </c>
      <c r="M41" s="115">
        <v>3614</v>
      </c>
      <c r="N41" s="114">
        <f>M41/B41*100</f>
        <v>18.141659555243212</v>
      </c>
      <c r="O41" s="115">
        <v>9677</v>
      </c>
      <c r="P41" s="114">
        <f>O41/B41*100</f>
        <v>48.576878670749466</v>
      </c>
      <c r="Q41" s="24">
        <f>D41+F41+H41+J41+L41+N41+P41</f>
        <v>100.00000000000001</v>
      </c>
      <c r="R41" s="116"/>
    </row>
    <row r="42" spans="1:18" ht="18" customHeight="1" x14ac:dyDescent="0.15">
      <c r="A42" s="100" t="s">
        <v>198</v>
      </c>
      <c r="B42" s="8"/>
      <c r="C42" s="9"/>
      <c r="D42" s="9"/>
      <c r="E42" s="10"/>
      <c r="F42" s="9"/>
      <c r="G42" s="8"/>
      <c r="H42" s="9"/>
      <c r="I42" s="8"/>
      <c r="J42" s="9"/>
      <c r="K42" s="8"/>
      <c r="L42" s="9"/>
      <c r="M42" s="8"/>
      <c r="N42" s="9"/>
      <c r="O42" s="11"/>
      <c r="P42" s="9"/>
    </row>
  </sheetData>
  <mergeCells count="10">
    <mergeCell ref="M2:N2"/>
    <mergeCell ref="O2:P2"/>
    <mergeCell ref="A25:B25"/>
    <mergeCell ref="B2:B3"/>
    <mergeCell ref="C2:D2"/>
    <mergeCell ref="E2:F2"/>
    <mergeCell ref="G2:H2"/>
    <mergeCell ref="I2:J2"/>
    <mergeCell ref="K2:L2"/>
    <mergeCell ref="A2:A3"/>
  </mergeCells>
  <phoneticPr fontId="2"/>
  <printOptions gridLinesSet="0"/>
  <pageMargins left="0.59055118110236215" right="0.59055118110236215" top="0.82677165354330706" bottom="0.90551181102362199" header="0" footer="0"/>
  <pageSetup paperSize="9" scale="84" firstPageNumber="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view="pageBreakPreview" zoomScaleNormal="100" zoomScaleSheetLayoutView="100" workbookViewId="0">
      <selection activeCell="A43" sqref="A43"/>
    </sheetView>
  </sheetViews>
  <sheetFormatPr defaultColWidth="10.3984375" defaultRowHeight="15.9" customHeight="1" x14ac:dyDescent="0.15"/>
  <cols>
    <col min="1" max="1" width="16.69921875" style="1" customWidth="1"/>
    <col min="2" max="2" width="11.69921875" style="166" customWidth="1"/>
    <col min="3" max="3" width="11.3984375" style="6" customWidth="1"/>
    <col min="4" max="4" width="6.796875" style="6" bestFit="1" customWidth="1"/>
    <col min="5" max="5" width="11.3984375" style="1" customWidth="1"/>
    <col min="6" max="6" width="6.796875" style="6" bestFit="1" customWidth="1"/>
    <col min="7" max="7" width="11.3984375" style="1" customWidth="1"/>
    <col min="8" max="8" width="6.796875" style="6" bestFit="1" customWidth="1"/>
    <col min="9" max="9" width="11.3984375" style="1" customWidth="1"/>
    <col min="10" max="10" width="6.796875" style="6" bestFit="1" customWidth="1"/>
    <col min="11" max="11" width="11.3984375" style="1" customWidth="1"/>
    <col min="12" max="12" width="6.796875" style="6" customWidth="1"/>
    <col min="13" max="13" width="11.3984375" style="166" bestFit="1" customWidth="1"/>
    <col min="14" max="14" width="6.796875" style="6" customWidth="1"/>
    <col min="15" max="15" width="8" style="1" customWidth="1"/>
    <col min="16" max="16" width="7.3984375" style="6" customWidth="1"/>
    <col min="17" max="17" width="10.59765625" style="1" customWidth="1"/>
    <col min="18" max="18" width="8.19921875" style="1" customWidth="1"/>
    <col min="19" max="255" width="10.3984375" style="1"/>
    <col min="256" max="256" width="12.59765625" style="1" customWidth="1"/>
    <col min="257" max="257" width="11.69921875" style="1" customWidth="1"/>
    <col min="258" max="258" width="11.3984375" style="1" customWidth="1"/>
    <col min="259" max="259" width="10.59765625" style="1" customWidth="1"/>
    <col min="260" max="260" width="7.09765625" style="1" customWidth="1"/>
    <col min="261" max="261" width="9.59765625" style="1" customWidth="1"/>
    <col min="262" max="262" width="7.09765625" style="1" customWidth="1"/>
    <col min="263" max="263" width="9.69921875" style="1" customWidth="1"/>
    <col min="264" max="264" width="7.19921875" style="1" customWidth="1"/>
    <col min="265" max="265" width="10.69921875" style="1" customWidth="1"/>
    <col min="266" max="266" width="7.59765625" style="1" customWidth="1"/>
    <col min="267" max="267" width="10.8984375" style="1" customWidth="1"/>
    <col min="268" max="268" width="7.59765625" style="1" customWidth="1"/>
    <col min="269" max="269" width="11.5" style="1" customWidth="1"/>
    <col min="270" max="270" width="7.3984375" style="1" customWidth="1"/>
    <col min="271" max="271" width="8" style="1" customWidth="1"/>
    <col min="272" max="272" width="7.3984375" style="1" customWidth="1"/>
    <col min="273" max="273" width="10.59765625" style="1" customWidth="1"/>
    <col min="274" max="274" width="8.19921875" style="1" customWidth="1"/>
    <col min="275" max="511" width="10.3984375" style="1"/>
    <col min="512" max="512" width="12.59765625" style="1" customWidth="1"/>
    <col min="513" max="513" width="11.69921875" style="1" customWidth="1"/>
    <col min="514" max="514" width="11.3984375" style="1" customWidth="1"/>
    <col min="515" max="515" width="10.59765625" style="1" customWidth="1"/>
    <col min="516" max="516" width="7.09765625" style="1" customWidth="1"/>
    <col min="517" max="517" width="9.59765625" style="1" customWidth="1"/>
    <col min="518" max="518" width="7.09765625" style="1" customWidth="1"/>
    <col min="519" max="519" width="9.69921875" style="1" customWidth="1"/>
    <col min="520" max="520" width="7.19921875" style="1" customWidth="1"/>
    <col min="521" max="521" width="10.69921875" style="1" customWidth="1"/>
    <col min="522" max="522" width="7.59765625" style="1" customWidth="1"/>
    <col min="523" max="523" width="10.8984375" style="1" customWidth="1"/>
    <col min="524" max="524" width="7.59765625" style="1" customWidth="1"/>
    <col min="525" max="525" width="11.5" style="1" customWidth="1"/>
    <col min="526" max="526" width="7.3984375" style="1" customWidth="1"/>
    <col min="527" max="527" width="8" style="1" customWidth="1"/>
    <col min="528" max="528" width="7.3984375" style="1" customWidth="1"/>
    <col min="529" max="529" width="10.59765625" style="1" customWidth="1"/>
    <col min="530" max="530" width="8.19921875" style="1" customWidth="1"/>
    <col min="531" max="767" width="10.3984375" style="1"/>
    <col min="768" max="768" width="12.59765625" style="1" customWidth="1"/>
    <col min="769" max="769" width="11.69921875" style="1" customWidth="1"/>
    <col min="770" max="770" width="11.3984375" style="1" customWidth="1"/>
    <col min="771" max="771" width="10.59765625" style="1" customWidth="1"/>
    <col min="772" max="772" width="7.09765625" style="1" customWidth="1"/>
    <col min="773" max="773" width="9.59765625" style="1" customWidth="1"/>
    <col min="774" max="774" width="7.09765625" style="1" customWidth="1"/>
    <col min="775" max="775" width="9.69921875" style="1" customWidth="1"/>
    <col min="776" max="776" width="7.19921875" style="1" customWidth="1"/>
    <col min="777" max="777" width="10.69921875" style="1" customWidth="1"/>
    <col min="778" max="778" width="7.59765625" style="1" customWidth="1"/>
    <col min="779" max="779" width="10.8984375" style="1" customWidth="1"/>
    <col min="780" max="780" width="7.59765625" style="1" customWidth="1"/>
    <col min="781" max="781" width="11.5" style="1" customWidth="1"/>
    <col min="782" max="782" width="7.3984375" style="1" customWidth="1"/>
    <col min="783" max="783" width="8" style="1" customWidth="1"/>
    <col min="784" max="784" width="7.3984375" style="1" customWidth="1"/>
    <col min="785" max="785" width="10.59765625" style="1" customWidth="1"/>
    <col min="786" max="786" width="8.19921875" style="1" customWidth="1"/>
    <col min="787" max="1023" width="10.3984375" style="1"/>
    <col min="1024" max="1024" width="12.59765625" style="1" customWidth="1"/>
    <col min="1025" max="1025" width="11.69921875" style="1" customWidth="1"/>
    <col min="1026" max="1026" width="11.3984375" style="1" customWidth="1"/>
    <col min="1027" max="1027" width="10.59765625" style="1" customWidth="1"/>
    <col min="1028" max="1028" width="7.09765625" style="1" customWidth="1"/>
    <col min="1029" max="1029" width="9.59765625" style="1" customWidth="1"/>
    <col min="1030" max="1030" width="7.09765625" style="1" customWidth="1"/>
    <col min="1031" max="1031" width="9.69921875" style="1" customWidth="1"/>
    <col min="1032" max="1032" width="7.19921875" style="1" customWidth="1"/>
    <col min="1033" max="1033" width="10.69921875" style="1" customWidth="1"/>
    <col min="1034" max="1034" width="7.59765625" style="1" customWidth="1"/>
    <col min="1035" max="1035" width="10.8984375" style="1" customWidth="1"/>
    <col min="1036" max="1036" width="7.59765625" style="1" customWidth="1"/>
    <col min="1037" max="1037" width="11.5" style="1" customWidth="1"/>
    <col min="1038" max="1038" width="7.3984375" style="1" customWidth="1"/>
    <col min="1039" max="1039" width="8" style="1" customWidth="1"/>
    <col min="1040" max="1040" width="7.3984375" style="1" customWidth="1"/>
    <col min="1041" max="1041" width="10.59765625" style="1" customWidth="1"/>
    <col min="1042" max="1042" width="8.19921875" style="1" customWidth="1"/>
    <col min="1043" max="1279" width="10.3984375" style="1"/>
    <col min="1280" max="1280" width="12.59765625" style="1" customWidth="1"/>
    <col min="1281" max="1281" width="11.69921875" style="1" customWidth="1"/>
    <col min="1282" max="1282" width="11.3984375" style="1" customWidth="1"/>
    <col min="1283" max="1283" width="10.59765625" style="1" customWidth="1"/>
    <col min="1284" max="1284" width="7.09765625" style="1" customWidth="1"/>
    <col min="1285" max="1285" width="9.59765625" style="1" customWidth="1"/>
    <col min="1286" max="1286" width="7.09765625" style="1" customWidth="1"/>
    <col min="1287" max="1287" width="9.69921875" style="1" customWidth="1"/>
    <col min="1288" max="1288" width="7.19921875" style="1" customWidth="1"/>
    <col min="1289" max="1289" width="10.69921875" style="1" customWidth="1"/>
    <col min="1290" max="1290" width="7.59765625" style="1" customWidth="1"/>
    <col min="1291" max="1291" width="10.8984375" style="1" customWidth="1"/>
    <col min="1292" max="1292" width="7.59765625" style="1" customWidth="1"/>
    <col min="1293" max="1293" width="11.5" style="1" customWidth="1"/>
    <col min="1294" max="1294" width="7.3984375" style="1" customWidth="1"/>
    <col min="1295" max="1295" width="8" style="1" customWidth="1"/>
    <col min="1296" max="1296" width="7.3984375" style="1" customWidth="1"/>
    <col min="1297" max="1297" width="10.59765625" style="1" customWidth="1"/>
    <col min="1298" max="1298" width="8.19921875" style="1" customWidth="1"/>
    <col min="1299" max="1535" width="10.3984375" style="1"/>
    <col min="1536" max="1536" width="12.59765625" style="1" customWidth="1"/>
    <col min="1537" max="1537" width="11.69921875" style="1" customWidth="1"/>
    <col min="1538" max="1538" width="11.3984375" style="1" customWidth="1"/>
    <col min="1539" max="1539" width="10.59765625" style="1" customWidth="1"/>
    <col min="1540" max="1540" width="7.09765625" style="1" customWidth="1"/>
    <col min="1541" max="1541" width="9.59765625" style="1" customWidth="1"/>
    <col min="1542" max="1542" width="7.09765625" style="1" customWidth="1"/>
    <col min="1543" max="1543" width="9.69921875" style="1" customWidth="1"/>
    <col min="1544" max="1544" width="7.19921875" style="1" customWidth="1"/>
    <col min="1545" max="1545" width="10.69921875" style="1" customWidth="1"/>
    <col min="1546" max="1546" width="7.59765625" style="1" customWidth="1"/>
    <col min="1547" max="1547" width="10.8984375" style="1" customWidth="1"/>
    <col min="1548" max="1548" width="7.59765625" style="1" customWidth="1"/>
    <col min="1549" max="1549" width="11.5" style="1" customWidth="1"/>
    <col min="1550" max="1550" width="7.3984375" style="1" customWidth="1"/>
    <col min="1551" max="1551" width="8" style="1" customWidth="1"/>
    <col min="1552" max="1552" width="7.3984375" style="1" customWidth="1"/>
    <col min="1553" max="1553" width="10.59765625" style="1" customWidth="1"/>
    <col min="1554" max="1554" width="8.19921875" style="1" customWidth="1"/>
    <col min="1555" max="1791" width="10.3984375" style="1"/>
    <col min="1792" max="1792" width="12.59765625" style="1" customWidth="1"/>
    <col min="1793" max="1793" width="11.69921875" style="1" customWidth="1"/>
    <col min="1794" max="1794" width="11.3984375" style="1" customWidth="1"/>
    <col min="1795" max="1795" width="10.59765625" style="1" customWidth="1"/>
    <col min="1796" max="1796" width="7.09765625" style="1" customWidth="1"/>
    <col min="1797" max="1797" width="9.59765625" style="1" customWidth="1"/>
    <col min="1798" max="1798" width="7.09765625" style="1" customWidth="1"/>
    <col min="1799" max="1799" width="9.69921875" style="1" customWidth="1"/>
    <col min="1800" max="1800" width="7.19921875" style="1" customWidth="1"/>
    <col min="1801" max="1801" width="10.69921875" style="1" customWidth="1"/>
    <col min="1802" max="1802" width="7.59765625" style="1" customWidth="1"/>
    <col min="1803" max="1803" width="10.8984375" style="1" customWidth="1"/>
    <col min="1804" max="1804" width="7.59765625" style="1" customWidth="1"/>
    <col min="1805" max="1805" width="11.5" style="1" customWidth="1"/>
    <col min="1806" max="1806" width="7.3984375" style="1" customWidth="1"/>
    <col min="1807" max="1807" width="8" style="1" customWidth="1"/>
    <col min="1808" max="1808" width="7.3984375" style="1" customWidth="1"/>
    <col min="1809" max="1809" width="10.59765625" style="1" customWidth="1"/>
    <col min="1810" max="1810" width="8.19921875" style="1" customWidth="1"/>
    <col min="1811" max="2047" width="10.3984375" style="1"/>
    <col min="2048" max="2048" width="12.59765625" style="1" customWidth="1"/>
    <col min="2049" max="2049" width="11.69921875" style="1" customWidth="1"/>
    <col min="2050" max="2050" width="11.3984375" style="1" customWidth="1"/>
    <col min="2051" max="2051" width="10.59765625" style="1" customWidth="1"/>
    <col min="2052" max="2052" width="7.09765625" style="1" customWidth="1"/>
    <col min="2053" max="2053" width="9.59765625" style="1" customWidth="1"/>
    <col min="2054" max="2054" width="7.09765625" style="1" customWidth="1"/>
    <col min="2055" max="2055" width="9.69921875" style="1" customWidth="1"/>
    <col min="2056" max="2056" width="7.19921875" style="1" customWidth="1"/>
    <col min="2057" max="2057" width="10.69921875" style="1" customWidth="1"/>
    <col min="2058" max="2058" width="7.59765625" style="1" customWidth="1"/>
    <col min="2059" max="2059" width="10.8984375" style="1" customWidth="1"/>
    <col min="2060" max="2060" width="7.59765625" style="1" customWidth="1"/>
    <col min="2061" max="2061" width="11.5" style="1" customWidth="1"/>
    <col min="2062" max="2062" width="7.3984375" style="1" customWidth="1"/>
    <col min="2063" max="2063" width="8" style="1" customWidth="1"/>
    <col min="2064" max="2064" width="7.3984375" style="1" customWidth="1"/>
    <col min="2065" max="2065" width="10.59765625" style="1" customWidth="1"/>
    <col min="2066" max="2066" width="8.19921875" style="1" customWidth="1"/>
    <col min="2067" max="2303" width="10.3984375" style="1"/>
    <col min="2304" max="2304" width="12.59765625" style="1" customWidth="1"/>
    <col min="2305" max="2305" width="11.69921875" style="1" customWidth="1"/>
    <col min="2306" max="2306" width="11.3984375" style="1" customWidth="1"/>
    <col min="2307" max="2307" width="10.59765625" style="1" customWidth="1"/>
    <col min="2308" max="2308" width="7.09765625" style="1" customWidth="1"/>
    <col min="2309" max="2309" width="9.59765625" style="1" customWidth="1"/>
    <col min="2310" max="2310" width="7.09765625" style="1" customWidth="1"/>
    <col min="2311" max="2311" width="9.69921875" style="1" customWidth="1"/>
    <col min="2312" max="2312" width="7.19921875" style="1" customWidth="1"/>
    <col min="2313" max="2313" width="10.69921875" style="1" customWidth="1"/>
    <col min="2314" max="2314" width="7.59765625" style="1" customWidth="1"/>
    <col min="2315" max="2315" width="10.8984375" style="1" customWidth="1"/>
    <col min="2316" max="2316" width="7.59765625" style="1" customWidth="1"/>
    <col min="2317" max="2317" width="11.5" style="1" customWidth="1"/>
    <col min="2318" max="2318" width="7.3984375" style="1" customWidth="1"/>
    <col min="2319" max="2319" width="8" style="1" customWidth="1"/>
    <col min="2320" max="2320" width="7.3984375" style="1" customWidth="1"/>
    <col min="2321" max="2321" width="10.59765625" style="1" customWidth="1"/>
    <col min="2322" max="2322" width="8.19921875" style="1" customWidth="1"/>
    <col min="2323" max="2559" width="10.3984375" style="1"/>
    <col min="2560" max="2560" width="12.59765625" style="1" customWidth="1"/>
    <col min="2561" max="2561" width="11.69921875" style="1" customWidth="1"/>
    <col min="2562" max="2562" width="11.3984375" style="1" customWidth="1"/>
    <col min="2563" max="2563" width="10.59765625" style="1" customWidth="1"/>
    <col min="2564" max="2564" width="7.09765625" style="1" customWidth="1"/>
    <col min="2565" max="2565" width="9.59765625" style="1" customWidth="1"/>
    <col min="2566" max="2566" width="7.09765625" style="1" customWidth="1"/>
    <col min="2567" max="2567" width="9.69921875" style="1" customWidth="1"/>
    <col min="2568" max="2568" width="7.19921875" style="1" customWidth="1"/>
    <col min="2569" max="2569" width="10.69921875" style="1" customWidth="1"/>
    <col min="2570" max="2570" width="7.59765625" style="1" customWidth="1"/>
    <col min="2571" max="2571" width="10.8984375" style="1" customWidth="1"/>
    <col min="2572" max="2572" width="7.59765625" style="1" customWidth="1"/>
    <col min="2573" max="2573" width="11.5" style="1" customWidth="1"/>
    <col min="2574" max="2574" width="7.3984375" style="1" customWidth="1"/>
    <col min="2575" max="2575" width="8" style="1" customWidth="1"/>
    <col min="2576" max="2576" width="7.3984375" style="1" customWidth="1"/>
    <col min="2577" max="2577" width="10.59765625" style="1" customWidth="1"/>
    <col min="2578" max="2578" width="8.19921875" style="1" customWidth="1"/>
    <col min="2579" max="2815" width="10.3984375" style="1"/>
    <col min="2816" max="2816" width="12.59765625" style="1" customWidth="1"/>
    <col min="2817" max="2817" width="11.69921875" style="1" customWidth="1"/>
    <col min="2818" max="2818" width="11.3984375" style="1" customWidth="1"/>
    <col min="2819" max="2819" width="10.59765625" style="1" customWidth="1"/>
    <col min="2820" max="2820" width="7.09765625" style="1" customWidth="1"/>
    <col min="2821" max="2821" width="9.59765625" style="1" customWidth="1"/>
    <col min="2822" max="2822" width="7.09765625" style="1" customWidth="1"/>
    <col min="2823" max="2823" width="9.69921875" style="1" customWidth="1"/>
    <col min="2824" max="2824" width="7.19921875" style="1" customWidth="1"/>
    <col min="2825" max="2825" width="10.69921875" style="1" customWidth="1"/>
    <col min="2826" max="2826" width="7.59765625" style="1" customWidth="1"/>
    <col min="2827" max="2827" width="10.8984375" style="1" customWidth="1"/>
    <col min="2828" max="2828" width="7.59765625" style="1" customWidth="1"/>
    <col min="2829" max="2829" width="11.5" style="1" customWidth="1"/>
    <col min="2830" max="2830" width="7.3984375" style="1" customWidth="1"/>
    <col min="2831" max="2831" width="8" style="1" customWidth="1"/>
    <col min="2832" max="2832" width="7.3984375" style="1" customWidth="1"/>
    <col min="2833" max="2833" width="10.59765625" style="1" customWidth="1"/>
    <col min="2834" max="2834" width="8.19921875" style="1" customWidth="1"/>
    <col min="2835" max="3071" width="10.3984375" style="1"/>
    <col min="3072" max="3072" width="12.59765625" style="1" customWidth="1"/>
    <col min="3073" max="3073" width="11.69921875" style="1" customWidth="1"/>
    <col min="3074" max="3074" width="11.3984375" style="1" customWidth="1"/>
    <col min="3075" max="3075" width="10.59765625" style="1" customWidth="1"/>
    <col min="3076" max="3076" width="7.09765625" style="1" customWidth="1"/>
    <col min="3077" max="3077" width="9.59765625" style="1" customWidth="1"/>
    <col min="3078" max="3078" width="7.09765625" style="1" customWidth="1"/>
    <col min="3079" max="3079" width="9.69921875" style="1" customWidth="1"/>
    <col min="3080" max="3080" width="7.19921875" style="1" customWidth="1"/>
    <col min="3081" max="3081" width="10.69921875" style="1" customWidth="1"/>
    <col min="3082" max="3082" width="7.59765625" style="1" customWidth="1"/>
    <col min="3083" max="3083" width="10.8984375" style="1" customWidth="1"/>
    <col min="3084" max="3084" width="7.59765625" style="1" customWidth="1"/>
    <col min="3085" max="3085" width="11.5" style="1" customWidth="1"/>
    <col min="3086" max="3086" width="7.3984375" style="1" customWidth="1"/>
    <col min="3087" max="3087" width="8" style="1" customWidth="1"/>
    <col min="3088" max="3088" width="7.3984375" style="1" customWidth="1"/>
    <col min="3089" max="3089" width="10.59765625" style="1" customWidth="1"/>
    <col min="3090" max="3090" width="8.19921875" style="1" customWidth="1"/>
    <col min="3091" max="3327" width="10.3984375" style="1"/>
    <col min="3328" max="3328" width="12.59765625" style="1" customWidth="1"/>
    <col min="3329" max="3329" width="11.69921875" style="1" customWidth="1"/>
    <col min="3330" max="3330" width="11.3984375" style="1" customWidth="1"/>
    <col min="3331" max="3331" width="10.59765625" style="1" customWidth="1"/>
    <col min="3332" max="3332" width="7.09765625" style="1" customWidth="1"/>
    <col min="3333" max="3333" width="9.59765625" style="1" customWidth="1"/>
    <col min="3334" max="3334" width="7.09765625" style="1" customWidth="1"/>
    <col min="3335" max="3335" width="9.69921875" style="1" customWidth="1"/>
    <col min="3336" max="3336" width="7.19921875" style="1" customWidth="1"/>
    <col min="3337" max="3337" width="10.69921875" style="1" customWidth="1"/>
    <col min="3338" max="3338" width="7.59765625" style="1" customWidth="1"/>
    <col min="3339" max="3339" width="10.8984375" style="1" customWidth="1"/>
    <col min="3340" max="3340" width="7.59765625" style="1" customWidth="1"/>
    <col min="3341" max="3341" width="11.5" style="1" customWidth="1"/>
    <col min="3342" max="3342" width="7.3984375" style="1" customWidth="1"/>
    <col min="3343" max="3343" width="8" style="1" customWidth="1"/>
    <col min="3344" max="3344" width="7.3984375" style="1" customWidth="1"/>
    <col min="3345" max="3345" width="10.59765625" style="1" customWidth="1"/>
    <col min="3346" max="3346" width="8.19921875" style="1" customWidth="1"/>
    <col min="3347" max="3583" width="10.3984375" style="1"/>
    <col min="3584" max="3584" width="12.59765625" style="1" customWidth="1"/>
    <col min="3585" max="3585" width="11.69921875" style="1" customWidth="1"/>
    <col min="3586" max="3586" width="11.3984375" style="1" customWidth="1"/>
    <col min="3587" max="3587" width="10.59765625" style="1" customWidth="1"/>
    <col min="3588" max="3588" width="7.09765625" style="1" customWidth="1"/>
    <col min="3589" max="3589" width="9.59765625" style="1" customWidth="1"/>
    <col min="3590" max="3590" width="7.09765625" style="1" customWidth="1"/>
    <col min="3591" max="3591" width="9.69921875" style="1" customWidth="1"/>
    <col min="3592" max="3592" width="7.19921875" style="1" customWidth="1"/>
    <col min="3593" max="3593" width="10.69921875" style="1" customWidth="1"/>
    <col min="3594" max="3594" width="7.59765625" style="1" customWidth="1"/>
    <col min="3595" max="3595" width="10.8984375" style="1" customWidth="1"/>
    <col min="3596" max="3596" width="7.59765625" style="1" customWidth="1"/>
    <col min="3597" max="3597" width="11.5" style="1" customWidth="1"/>
    <col min="3598" max="3598" width="7.3984375" style="1" customWidth="1"/>
    <col min="3599" max="3599" width="8" style="1" customWidth="1"/>
    <col min="3600" max="3600" width="7.3984375" style="1" customWidth="1"/>
    <col min="3601" max="3601" width="10.59765625" style="1" customWidth="1"/>
    <col min="3602" max="3602" width="8.19921875" style="1" customWidth="1"/>
    <col min="3603" max="3839" width="10.3984375" style="1"/>
    <col min="3840" max="3840" width="12.59765625" style="1" customWidth="1"/>
    <col min="3841" max="3841" width="11.69921875" style="1" customWidth="1"/>
    <col min="3842" max="3842" width="11.3984375" style="1" customWidth="1"/>
    <col min="3843" max="3843" width="10.59765625" style="1" customWidth="1"/>
    <col min="3844" max="3844" width="7.09765625" style="1" customWidth="1"/>
    <col min="3845" max="3845" width="9.59765625" style="1" customWidth="1"/>
    <col min="3846" max="3846" width="7.09765625" style="1" customWidth="1"/>
    <col min="3847" max="3847" width="9.69921875" style="1" customWidth="1"/>
    <col min="3848" max="3848" width="7.19921875" style="1" customWidth="1"/>
    <col min="3849" max="3849" width="10.69921875" style="1" customWidth="1"/>
    <col min="3850" max="3850" width="7.59765625" style="1" customWidth="1"/>
    <col min="3851" max="3851" width="10.8984375" style="1" customWidth="1"/>
    <col min="3852" max="3852" width="7.59765625" style="1" customWidth="1"/>
    <col min="3853" max="3853" width="11.5" style="1" customWidth="1"/>
    <col min="3854" max="3854" width="7.3984375" style="1" customWidth="1"/>
    <col min="3855" max="3855" width="8" style="1" customWidth="1"/>
    <col min="3856" max="3856" width="7.3984375" style="1" customWidth="1"/>
    <col min="3857" max="3857" width="10.59765625" style="1" customWidth="1"/>
    <col min="3858" max="3858" width="8.19921875" style="1" customWidth="1"/>
    <col min="3859" max="4095" width="10.3984375" style="1"/>
    <col min="4096" max="4096" width="12.59765625" style="1" customWidth="1"/>
    <col min="4097" max="4097" width="11.69921875" style="1" customWidth="1"/>
    <col min="4098" max="4098" width="11.3984375" style="1" customWidth="1"/>
    <col min="4099" max="4099" width="10.59765625" style="1" customWidth="1"/>
    <col min="4100" max="4100" width="7.09765625" style="1" customWidth="1"/>
    <col min="4101" max="4101" width="9.59765625" style="1" customWidth="1"/>
    <col min="4102" max="4102" width="7.09765625" style="1" customWidth="1"/>
    <col min="4103" max="4103" width="9.69921875" style="1" customWidth="1"/>
    <col min="4104" max="4104" width="7.19921875" style="1" customWidth="1"/>
    <col min="4105" max="4105" width="10.69921875" style="1" customWidth="1"/>
    <col min="4106" max="4106" width="7.59765625" style="1" customWidth="1"/>
    <col min="4107" max="4107" width="10.8984375" style="1" customWidth="1"/>
    <col min="4108" max="4108" width="7.59765625" style="1" customWidth="1"/>
    <col min="4109" max="4109" width="11.5" style="1" customWidth="1"/>
    <col min="4110" max="4110" width="7.3984375" style="1" customWidth="1"/>
    <col min="4111" max="4111" width="8" style="1" customWidth="1"/>
    <col min="4112" max="4112" width="7.3984375" style="1" customWidth="1"/>
    <col min="4113" max="4113" width="10.59765625" style="1" customWidth="1"/>
    <col min="4114" max="4114" width="8.19921875" style="1" customWidth="1"/>
    <col min="4115" max="4351" width="10.3984375" style="1"/>
    <col min="4352" max="4352" width="12.59765625" style="1" customWidth="1"/>
    <col min="4353" max="4353" width="11.69921875" style="1" customWidth="1"/>
    <col min="4354" max="4354" width="11.3984375" style="1" customWidth="1"/>
    <col min="4355" max="4355" width="10.59765625" style="1" customWidth="1"/>
    <col min="4356" max="4356" width="7.09765625" style="1" customWidth="1"/>
    <col min="4357" max="4357" width="9.59765625" style="1" customWidth="1"/>
    <col min="4358" max="4358" width="7.09765625" style="1" customWidth="1"/>
    <col min="4359" max="4359" width="9.69921875" style="1" customWidth="1"/>
    <col min="4360" max="4360" width="7.19921875" style="1" customWidth="1"/>
    <col min="4361" max="4361" width="10.69921875" style="1" customWidth="1"/>
    <col min="4362" max="4362" width="7.59765625" style="1" customWidth="1"/>
    <col min="4363" max="4363" width="10.8984375" style="1" customWidth="1"/>
    <col min="4364" max="4364" width="7.59765625" style="1" customWidth="1"/>
    <col min="4365" max="4365" width="11.5" style="1" customWidth="1"/>
    <col min="4366" max="4366" width="7.3984375" style="1" customWidth="1"/>
    <col min="4367" max="4367" width="8" style="1" customWidth="1"/>
    <col min="4368" max="4368" width="7.3984375" style="1" customWidth="1"/>
    <col min="4369" max="4369" width="10.59765625" style="1" customWidth="1"/>
    <col min="4370" max="4370" width="8.19921875" style="1" customWidth="1"/>
    <col min="4371" max="4607" width="10.3984375" style="1"/>
    <col min="4608" max="4608" width="12.59765625" style="1" customWidth="1"/>
    <col min="4609" max="4609" width="11.69921875" style="1" customWidth="1"/>
    <col min="4610" max="4610" width="11.3984375" style="1" customWidth="1"/>
    <col min="4611" max="4611" width="10.59765625" style="1" customWidth="1"/>
    <col min="4612" max="4612" width="7.09765625" style="1" customWidth="1"/>
    <col min="4613" max="4613" width="9.59765625" style="1" customWidth="1"/>
    <col min="4614" max="4614" width="7.09765625" style="1" customWidth="1"/>
    <col min="4615" max="4615" width="9.69921875" style="1" customWidth="1"/>
    <col min="4616" max="4616" width="7.19921875" style="1" customWidth="1"/>
    <col min="4617" max="4617" width="10.69921875" style="1" customWidth="1"/>
    <col min="4618" max="4618" width="7.59765625" style="1" customWidth="1"/>
    <col min="4619" max="4619" width="10.8984375" style="1" customWidth="1"/>
    <col min="4620" max="4620" width="7.59765625" style="1" customWidth="1"/>
    <col min="4621" max="4621" width="11.5" style="1" customWidth="1"/>
    <col min="4622" max="4622" width="7.3984375" style="1" customWidth="1"/>
    <col min="4623" max="4623" width="8" style="1" customWidth="1"/>
    <col min="4624" max="4624" width="7.3984375" style="1" customWidth="1"/>
    <col min="4625" max="4625" width="10.59765625" style="1" customWidth="1"/>
    <col min="4626" max="4626" width="8.19921875" style="1" customWidth="1"/>
    <col min="4627" max="4863" width="10.3984375" style="1"/>
    <col min="4864" max="4864" width="12.59765625" style="1" customWidth="1"/>
    <col min="4865" max="4865" width="11.69921875" style="1" customWidth="1"/>
    <col min="4866" max="4866" width="11.3984375" style="1" customWidth="1"/>
    <col min="4867" max="4867" width="10.59765625" style="1" customWidth="1"/>
    <col min="4868" max="4868" width="7.09765625" style="1" customWidth="1"/>
    <col min="4869" max="4869" width="9.59765625" style="1" customWidth="1"/>
    <col min="4870" max="4870" width="7.09765625" style="1" customWidth="1"/>
    <col min="4871" max="4871" width="9.69921875" style="1" customWidth="1"/>
    <col min="4872" max="4872" width="7.19921875" style="1" customWidth="1"/>
    <col min="4873" max="4873" width="10.69921875" style="1" customWidth="1"/>
    <col min="4874" max="4874" width="7.59765625" style="1" customWidth="1"/>
    <col min="4875" max="4875" width="10.8984375" style="1" customWidth="1"/>
    <col min="4876" max="4876" width="7.59765625" style="1" customWidth="1"/>
    <col min="4877" max="4877" width="11.5" style="1" customWidth="1"/>
    <col min="4878" max="4878" width="7.3984375" style="1" customWidth="1"/>
    <col min="4879" max="4879" width="8" style="1" customWidth="1"/>
    <col min="4880" max="4880" width="7.3984375" style="1" customWidth="1"/>
    <col min="4881" max="4881" width="10.59765625" style="1" customWidth="1"/>
    <col min="4882" max="4882" width="8.19921875" style="1" customWidth="1"/>
    <col min="4883" max="5119" width="10.3984375" style="1"/>
    <col min="5120" max="5120" width="12.59765625" style="1" customWidth="1"/>
    <col min="5121" max="5121" width="11.69921875" style="1" customWidth="1"/>
    <col min="5122" max="5122" width="11.3984375" style="1" customWidth="1"/>
    <col min="5123" max="5123" width="10.59765625" style="1" customWidth="1"/>
    <col min="5124" max="5124" width="7.09765625" style="1" customWidth="1"/>
    <col min="5125" max="5125" width="9.59765625" style="1" customWidth="1"/>
    <col min="5126" max="5126" width="7.09765625" style="1" customWidth="1"/>
    <col min="5127" max="5127" width="9.69921875" style="1" customWidth="1"/>
    <col min="5128" max="5128" width="7.19921875" style="1" customWidth="1"/>
    <col min="5129" max="5129" width="10.69921875" style="1" customWidth="1"/>
    <col min="5130" max="5130" width="7.59765625" style="1" customWidth="1"/>
    <col min="5131" max="5131" width="10.8984375" style="1" customWidth="1"/>
    <col min="5132" max="5132" width="7.59765625" style="1" customWidth="1"/>
    <col min="5133" max="5133" width="11.5" style="1" customWidth="1"/>
    <col min="5134" max="5134" width="7.3984375" style="1" customWidth="1"/>
    <col min="5135" max="5135" width="8" style="1" customWidth="1"/>
    <col min="5136" max="5136" width="7.3984375" style="1" customWidth="1"/>
    <col min="5137" max="5137" width="10.59765625" style="1" customWidth="1"/>
    <col min="5138" max="5138" width="8.19921875" style="1" customWidth="1"/>
    <col min="5139" max="5375" width="10.3984375" style="1"/>
    <col min="5376" max="5376" width="12.59765625" style="1" customWidth="1"/>
    <col min="5377" max="5377" width="11.69921875" style="1" customWidth="1"/>
    <col min="5378" max="5378" width="11.3984375" style="1" customWidth="1"/>
    <col min="5379" max="5379" width="10.59765625" style="1" customWidth="1"/>
    <col min="5380" max="5380" width="7.09765625" style="1" customWidth="1"/>
    <col min="5381" max="5381" width="9.59765625" style="1" customWidth="1"/>
    <col min="5382" max="5382" width="7.09765625" style="1" customWidth="1"/>
    <col min="5383" max="5383" width="9.69921875" style="1" customWidth="1"/>
    <col min="5384" max="5384" width="7.19921875" style="1" customWidth="1"/>
    <col min="5385" max="5385" width="10.69921875" style="1" customWidth="1"/>
    <col min="5386" max="5386" width="7.59765625" style="1" customWidth="1"/>
    <col min="5387" max="5387" width="10.8984375" style="1" customWidth="1"/>
    <col min="5388" max="5388" width="7.59765625" style="1" customWidth="1"/>
    <col min="5389" max="5389" width="11.5" style="1" customWidth="1"/>
    <col min="5390" max="5390" width="7.3984375" style="1" customWidth="1"/>
    <col min="5391" max="5391" width="8" style="1" customWidth="1"/>
    <col min="5392" max="5392" width="7.3984375" style="1" customWidth="1"/>
    <col min="5393" max="5393" width="10.59765625" style="1" customWidth="1"/>
    <col min="5394" max="5394" width="8.19921875" style="1" customWidth="1"/>
    <col min="5395" max="5631" width="10.3984375" style="1"/>
    <col min="5632" max="5632" width="12.59765625" style="1" customWidth="1"/>
    <col min="5633" max="5633" width="11.69921875" style="1" customWidth="1"/>
    <col min="5634" max="5634" width="11.3984375" style="1" customWidth="1"/>
    <col min="5635" max="5635" width="10.59765625" style="1" customWidth="1"/>
    <col min="5636" max="5636" width="7.09765625" style="1" customWidth="1"/>
    <col min="5637" max="5637" width="9.59765625" style="1" customWidth="1"/>
    <col min="5638" max="5638" width="7.09765625" style="1" customWidth="1"/>
    <col min="5639" max="5639" width="9.69921875" style="1" customWidth="1"/>
    <col min="5640" max="5640" width="7.19921875" style="1" customWidth="1"/>
    <col min="5641" max="5641" width="10.69921875" style="1" customWidth="1"/>
    <col min="5642" max="5642" width="7.59765625" style="1" customWidth="1"/>
    <col min="5643" max="5643" width="10.8984375" style="1" customWidth="1"/>
    <col min="5644" max="5644" width="7.59765625" style="1" customWidth="1"/>
    <col min="5645" max="5645" width="11.5" style="1" customWidth="1"/>
    <col min="5646" max="5646" width="7.3984375" style="1" customWidth="1"/>
    <col min="5647" max="5647" width="8" style="1" customWidth="1"/>
    <col min="5648" max="5648" width="7.3984375" style="1" customWidth="1"/>
    <col min="5649" max="5649" width="10.59765625" style="1" customWidth="1"/>
    <col min="5650" max="5650" width="8.19921875" style="1" customWidth="1"/>
    <col min="5651" max="5887" width="10.3984375" style="1"/>
    <col min="5888" max="5888" width="12.59765625" style="1" customWidth="1"/>
    <col min="5889" max="5889" width="11.69921875" style="1" customWidth="1"/>
    <col min="5890" max="5890" width="11.3984375" style="1" customWidth="1"/>
    <col min="5891" max="5891" width="10.59765625" style="1" customWidth="1"/>
    <col min="5892" max="5892" width="7.09765625" style="1" customWidth="1"/>
    <col min="5893" max="5893" width="9.59765625" style="1" customWidth="1"/>
    <col min="5894" max="5894" width="7.09765625" style="1" customWidth="1"/>
    <col min="5895" max="5895" width="9.69921875" style="1" customWidth="1"/>
    <col min="5896" max="5896" width="7.19921875" style="1" customWidth="1"/>
    <col min="5897" max="5897" width="10.69921875" style="1" customWidth="1"/>
    <col min="5898" max="5898" width="7.59765625" style="1" customWidth="1"/>
    <col min="5899" max="5899" width="10.8984375" style="1" customWidth="1"/>
    <col min="5900" max="5900" width="7.59765625" style="1" customWidth="1"/>
    <col min="5901" max="5901" width="11.5" style="1" customWidth="1"/>
    <col min="5902" max="5902" width="7.3984375" style="1" customWidth="1"/>
    <col min="5903" max="5903" width="8" style="1" customWidth="1"/>
    <col min="5904" max="5904" width="7.3984375" style="1" customWidth="1"/>
    <col min="5905" max="5905" width="10.59765625" style="1" customWidth="1"/>
    <col min="5906" max="5906" width="8.19921875" style="1" customWidth="1"/>
    <col min="5907" max="6143" width="10.3984375" style="1"/>
    <col min="6144" max="6144" width="12.59765625" style="1" customWidth="1"/>
    <col min="6145" max="6145" width="11.69921875" style="1" customWidth="1"/>
    <col min="6146" max="6146" width="11.3984375" style="1" customWidth="1"/>
    <col min="6147" max="6147" width="10.59765625" style="1" customWidth="1"/>
    <col min="6148" max="6148" width="7.09765625" style="1" customWidth="1"/>
    <col min="6149" max="6149" width="9.59765625" style="1" customWidth="1"/>
    <col min="6150" max="6150" width="7.09765625" style="1" customWidth="1"/>
    <col min="6151" max="6151" width="9.69921875" style="1" customWidth="1"/>
    <col min="6152" max="6152" width="7.19921875" style="1" customWidth="1"/>
    <col min="6153" max="6153" width="10.69921875" style="1" customWidth="1"/>
    <col min="6154" max="6154" width="7.59765625" style="1" customWidth="1"/>
    <col min="6155" max="6155" width="10.8984375" style="1" customWidth="1"/>
    <col min="6156" max="6156" width="7.59765625" style="1" customWidth="1"/>
    <col min="6157" max="6157" width="11.5" style="1" customWidth="1"/>
    <col min="6158" max="6158" width="7.3984375" style="1" customWidth="1"/>
    <col min="6159" max="6159" width="8" style="1" customWidth="1"/>
    <col min="6160" max="6160" width="7.3984375" style="1" customWidth="1"/>
    <col min="6161" max="6161" width="10.59765625" style="1" customWidth="1"/>
    <col min="6162" max="6162" width="8.19921875" style="1" customWidth="1"/>
    <col min="6163" max="6399" width="10.3984375" style="1"/>
    <col min="6400" max="6400" width="12.59765625" style="1" customWidth="1"/>
    <col min="6401" max="6401" width="11.69921875" style="1" customWidth="1"/>
    <col min="6402" max="6402" width="11.3984375" style="1" customWidth="1"/>
    <col min="6403" max="6403" width="10.59765625" style="1" customWidth="1"/>
    <col min="6404" max="6404" width="7.09765625" style="1" customWidth="1"/>
    <col min="6405" max="6405" width="9.59765625" style="1" customWidth="1"/>
    <col min="6406" max="6406" width="7.09765625" style="1" customWidth="1"/>
    <col min="6407" max="6407" width="9.69921875" style="1" customWidth="1"/>
    <col min="6408" max="6408" width="7.19921875" style="1" customWidth="1"/>
    <col min="6409" max="6409" width="10.69921875" style="1" customWidth="1"/>
    <col min="6410" max="6410" width="7.59765625" style="1" customWidth="1"/>
    <col min="6411" max="6411" width="10.8984375" style="1" customWidth="1"/>
    <col min="6412" max="6412" width="7.59765625" style="1" customWidth="1"/>
    <col min="6413" max="6413" width="11.5" style="1" customWidth="1"/>
    <col min="6414" max="6414" width="7.3984375" style="1" customWidth="1"/>
    <col min="6415" max="6415" width="8" style="1" customWidth="1"/>
    <col min="6416" max="6416" width="7.3984375" style="1" customWidth="1"/>
    <col min="6417" max="6417" width="10.59765625" style="1" customWidth="1"/>
    <col min="6418" max="6418" width="8.19921875" style="1" customWidth="1"/>
    <col min="6419" max="6655" width="10.3984375" style="1"/>
    <col min="6656" max="6656" width="12.59765625" style="1" customWidth="1"/>
    <col min="6657" max="6657" width="11.69921875" style="1" customWidth="1"/>
    <col min="6658" max="6658" width="11.3984375" style="1" customWidth="1"/>
    <col min="6659" max="6659" width="10.59765625" style="1" customWidth="1"/>
    <col min="6660" max="6660" width="7.09765625" style="1" customWidth="1"/>
    <col min="6661" max="6661" width="9.59765625" style="1" customWidth="1"/>
    <col min="6662" max="6662" width="7.09765625" style="1" customWidth="1"/>
    <col min="6663" max="6663" width="9.69921875" style="1" customWidth="1"/>
    <col min="6664" max="6664" width="7.19921875" style="1" customWidth="1"/>
    <col min="6665" max="6665" width="10.69921875" style="1" customWidth="1"/>
    <col min="6666" max="6666" width="7.59765625" style="1" customWidth="1"/>
    <col min="6667" max="6667" width="10.8984375" style="1" customWidth="1"/>
    <col min="6668" max="6668" width="7.59765625" style="1" customWidth="1"/>
    <col min="6669" max="6669" width="11.5" style="1" customWidth="1"/>
    <col min="6670" max="6670" width="7.3984375" style="1" customWidth="1"/>
    <col min="6671" max="6671" width="8" style="1" customWidth="1"/>
    <col min="6672" max="6672" width="7.3984375" style="1" customWidth="1"/>
    <col min="6673" max="6673" width="10.59765625" style="1" customWidth="1"/>
    <col min="6674" max="6674" width="8.19921875" style="1" customWidth="1"/>
    <col min="6675" max="6911" width="10.3984375" style="1"/>
    <col min="6912" max="6912" width="12.59765625" style="1" customWidth="1"/>
    <col min="6913" max="6913" width="11.69921875" style="1" customWidth="1"/>
    <col min="6914" max="6914" width="11.3984375" style="1" customWidth="1"/>
    <col min="6915" max="6915" width="10.59765625" style="1" customWidth="1"/>
    <col min="6916" max="6916" width="7.09765625" style="1" customWidth="1"/>
    <col min="6917" max="6917" width="9.59765625" style="1" customWidth="1"/>
    <col min="6918" max="6918" width="7.09765625" style="1" customWidth="1"/>
    <col min="6919" max="6919" width="9.69921875" style="1" customWidth="1"/>
    <col min="6920" max="6920" width="7.19921875" style="1" customWidth="1"/>
    <col min="6921" max="6921" width="10.69921875" style="1" customWidth="1"/>
    <col min="6922" max="6922" width="7.59765625" style="1" customWidth="1"/>
    <col min="6923" max="6923" width="10.8984375" style="1" customWidth="1"/>
    <col min="6924" max="6924" width="7.59765625" style="1" customWidth="1"/>
    <col min="6925" max="6925" width="11.5" style="1" customWidth="1"/>
    <col min="6926" max="6926" width="7.3984375" style="1" customWidth="1"/>
    <col min="6927" max="6927" width="8" style="1" customWidth="1"/>
    <col min="6928" max="6928" width="7.3984375" style="1" customWidth="1"/>
    <col min="6929" max="6929" width="10.59765625" style="1" customWidth="1"/>
    <col min="6930" max="6930" width="8.19921875" style="1" customWidth="1"/>
    <col min="6931" max="7167" width="10.3984375" style="1"/>
    <col min="7168" max="7168" width="12.59765625" style="1" customWidth="1"/>
    <col min="7169" max="7169" width="11.69921875" style="1" customWidth="1"/>
    <col min="7170" max="7170" width="11.3984375" style="1" customWidth="1"/>
    <col min="7171" max="7171" width="10.59765625" style="1" customWidth="1"/>
    <col min="7172" max="7172" width="7.09765625" style="1" customWidth="1"/>
    <col min="7173" max="7173" width="9.59765625" style="1" customWidth="1"/>
    <col min="7174" max="7174" width="7.09765625" style="1" customWidth="1"/>
    <col min="7175" max="7175" width="9.69921875" style="1" customWidth="1"/>
    <col min="7176" max="7176" width="7.19921875" style="1" customWidth="1"/>
    <col min="7177" max="7177" width="10.69921875" style="1" customWidth="1"/>
    <col min="7178" max="7178" width="7.59765625" style="1" customWidth="1"/>
    <col min="7179" max="7179" width="10.8984375" style="1" customWidth="1"/>
    <col min="7180" max="7180" width="7.59765625" style="1" customWidth="1"/>
    <col min="7181" max="7181" width="11.5" style="1" customWidth="1"/>
    <col min="7182" max="7182" width="7.3984375" style="1" customWidth="1"/>
    <col min="7183" max="7183" width="8" style="1" customWidth="1"/>
    <col min="7184" max="7184" width="7.3984375" style="1" customWidth="1"/>
    <col min="7185" max="7185" width="10.59765625" style="1" customWidth="1"/>
    <col min="7186" max="7186" width="8.19921875" style="1" customWidth="1"/>
    <col min="7187" max="7423" width="10.3984375" style="1"/>
    <col min="7424" max="7424" width="12.59765625" style="1" customWidth="1"/>
    <col min="7425" max="7425" width="11.69921875" style="1" customWidth="1"/>
    <col min="7426" max="7426" width="11.3984375" style="1" customWidth="1"/>
    <col min="7427" max="7427" width="10.59765625" style="1" customWidth="1"/>
    <col min="7428" max="7428" width="7.09765625" style="1" customWidth="1"/>
    <col min="7429" max="7429" width="9.59765625" style="1" customWidth="1"/>
    <col min="7430" max="7430" width="7.09765625" style="1" customWidth="1"/>
    <col min="7431" max="7431" width="9.69921875" style="1" customWidth="1"/>
    <col min="7432" max="7432" width="7.19921875" style="1" customWidth="1"/>
    <col min="7433" max="7433" width="10.69921875" style="1" customWidth="1"/>
    <col min="7434" max="7434" width="7.59765625" style="1" customWidth="1"/>
    <col min="7435" max="7435" width="10.8984375" style="1" customWidth="1"/>
    <col min="7436" max="7436" width="7.59765625" style="1" customWidth="1"/>
    <col min="7437" max="7437" width="11.5" style="1" customWidth="1"/>
    <col min="7438" max="7438" width="7.3984375" style="1" customWidth="1"/>
    <col min="7439" max="7439" width="8" style="1" customWidth="1"/>
    <col min="7440" max="7440" width="7.3984375" style="1" customWidth="1"/>
    <col min="7441" max="7441" width="10.59765625" style="1" customWidth="1"/>
    <col min="7442" max="7442" width="8.19921875" style="1" customWidth="1"/>
    <col min="7443" max="7679" width="10.3984375" style="1"/>
    <col min="7680" max="7680" width="12.59765625" style="1" customWidth="1"/>
    <col min="7681" max="7681" width="11.69921875" style="1" customWidth="1"/>
    <col min="7682" max="7682" width="11.3984375" style="1" customWidth="1"/>
    <col min="7683" max="7683" width="10.59765625" style="1" customWidth="1"/>
    <col min="7684" max="7684" width="7.09765625" style="1" customWidth="1"/>
    <col min="7685" max="7685" width="9.59765625" style="1" customWidth="1"/>
    <col min="7686" max="7686" width="7.09765625" style="1" customWidth="1"/>
    <col min="7687" max="7687" width="9.69921875" style="1" customWidth="1"/>
    <col min="7688" max="7688" width="7.19921875" style="1" customWidth="1"/>
    <col min="7689" max="7689" width="10.69921875" style="1" customWidth="1"/>
    <col min="7690" max="7690" width="7.59765625" style="1" customWidth="1"/>
    <col min="7691" max="7691" width="10.8984375" style="1" customWidth="1"/>
    <col min="7692" max="7692" width="7.59765625" style="1" customWidth="1"/>
    <col min="7693" max="7693" width="11.5" style="1" customWidth="1"/>
    <col min="7694" max="7694" width="7.3984375" style="1" customWidth="1"/>
    <col min="7695" max="7695" width="8" style="1" customWidth="1"/>
    <col min="7696" max="7696" width="7.3984375" style="1" customWidth="1"/>
    <col min="7697" max="7697" width="10.59765625" style="1" customWidth="1"/>
    <col min="7698" max="7698" width="8.19921875" style="1" customWidth="1"/>
    <col min="7699" max="7935" width="10.3984375" style="1"/>
    <col min="7936" max="7936" width="12.59765625" style="1" customWidth="1"/>
    <col min="7937" max="7937" width="11.69921875" style="1" customWidth="1"/>
    <col min="7938" max="7938" width="11.3984375" style="1" customWidth="1"/>
    <col min="7939" max="7939" width="10.59765625" style="1" customWidth="1"/>
    <col min="7940" max="7940" width="7.09765625" style="1" customWidth="1"/>
    <col min="7941" max="7941" width="9.59765625" style="1" customWidth="1"/>
    <col min="7942" max="7942" width="7.09765625" style="1" customWidth="1"/>
    <col min="7943" max="7943" width="9.69921875" style="1" customWidth="1"/>
    <col min="7944" max="7944" width="7.19921875" style="1" customWidth="1"/>
    <col min="7945" max="7945" width="10.69921875" style="1" customWidth="1"/>
    <col min="7946" max="7946" width="7.59765625" style="1" customWidth="1"/>
    <col min="7947" max="7947" width="10.8984375" style="1" customWidth="1"/>
    <col min="7948" max="7948" width="7.59765625" style="1" customWidth="1"/>
    <col min="7949" max="7949" width="11.5" style="1" customWidth="1"/>
    <col min="7950" max="7950" width="7.3984375" style="1" customWidth="1"/>
    <col min="7951" max="7951" width="8" style="1" customWidth="1"/>
    <col min="7952" max="7952" width="7.3984375" style="1" customWidth="1"/>
    <col min="7953" max="7953" width="10.59765625" style="1" customWidth="1"/>
    <col min="7954" max="7954" width="8.19921875" style="1" customWidth="1"/>
    <col min="7955" max="8191" width="10.3984375" style="1"/>
    <col min="8192" max="8192" width="12.59765625" style="1" customWidth="1"/>
    <col min="8193" max="8193" width="11.69921875" style="1" customWidth="1"/>
    <col min="8194" max="8194" width="11.3984375" style="1" customWidth="1"/>
    <col min="8195" max="8195" width="10.59765625" style="1" customWidth="1"/>
    <col min="8196" max="8196" width="7.09765625" style="1" customWidth="1"/>
    <col min="8197" max="8197" width="9.59765625" style="1" customWidth="1"/>
    <col min="8198" max="8198" width="7.09765625" style="1" customWidth="1"/>
    <col min="8199" max="8199" width="9.69921875" style="1" customWidth="1"/>
    <col min="8200" max="8200" width="7.19921875" style="1" customWidth="1"/>
    <col min="8201" max="8201" width="10.69921875" style="1" customWidth="1"/>
    <col min="8202" max="8202" width="7.59765625" style="1" customWidth="1"/>
    <col min="8203" max="8203" width="10.8984375" style="1" customWidth="1"/>
    <col min="8204" max="8204" width="7.59765625" style="1" customWidth="1"/>
    <col min="8205" max="8205" width="11.5" style="1" customWidth="1"/>
    <col min="8206" max="8206" width="7.3984375" style="1" customWidth="1"/>
    <col min="8207" max="8207" width="8" style="1" customWidth="1"/>
    <col min="8208" max="8208" width="7.3984375" style="1" customWidth="1"/>
    <col min="8209" max="8209" width="10.59765625" style="1" customWidth="1"/>
    <col min="8210" max="8210" width="8.19921875" style="1" customWidth="1"/>
    <col min="8211" max="8447" width="10.3984375" style="1"/>
    <col min="8448" max="8448" width="12.59765625" style="1" customWidth="1"/>
    <col min="8449" max="8449" width="11.69921875" style="1" customWidth="1"/>
    <col min="8450" max="8450" width="11.3984375" style="1" customWidth="1"/>
    <col min="8451" max="8451" width="10.59765625" style="1" customWidth="1"/>
    <col min="8452" max="8452" width="7.09765625" style="1" customWidth="1"/>
    <col min="8453" max="8453" width="9.59765625" style="1" customWidth="1"/>
    <col min="8454" max="8454" width="7.09765625" style="1" customWidth="1"/>
    <col min="8455" max="8455" width="9.69921875" style="1" customWidth="1"/>
    <col min="8456" max="8456" width="7.19921875" style="1" customWidth="1"/>
    <col min="8457" max="8457" width="10.69921875" style="1" customWidth="1"/>
    <col min="8458" max="8458" width="7.59765625" style="1" customWidth="1"/>
    <col min="8459" max="8459" width="10.8984375" style="1" customWidth="1"/>
    <col min="8460" max="8460" width="7.59765625" style="1" customWidth="1"/>
    <col min="8461" max="8461" width="11.5" style="1" customWidth="1"/>
    <col min="8462" max="8462" width="7.3984375" style="1" customWidth="1"/>
    <col min="8463" max="8463" width="8" style="1" customWidth="1"/>
    <col min="8464" max="8464" width="7.3984375" style="1" customWidth="1"/>
    <col min="8465" max="8465" width="10.59765625" style="1" customWidth="1"/>
    <col min="8466" max="8466" width="8.19921875" style="1" customWidth="1"/>
    <col min="8467" max="8703" width="10.3984375" style="1"/>
    <col min="8704" max="8704" width="12.59765625" style="1" customWidth="1"/>
    <col min="8705" max="8705" width="11.69921875" style="1" customWidth="1"/>
    <col min="8706" max="8706" width="11.3984375" style="1" customWidth="1"/>
    <col min="8707" max="8707" width="10.59765625" style="1" customWidth="1"/>
    <col min="8708" max="8708" width="7.09765625" style="1" customWidth="1"/>
    <col min="8709" max="8709" width="9.59765625" style="1" customWidth="1"/>
    <col min="8710" max="8710" width="7.09765625" style="1" customWidth="1"/>
    <col min="8711" max="8711" width="9.69921875" style="1" customWidth="1"/>
    <col min="8712" max="8712" width="7.19921875" style="1" customWidth="1"/>
    <col min="8713" max="8713" width="10.69921875" style="1" customWidth="1"/>
    <col min="8714" max="8714" width="7.59765625" style="1" customWidth="1"/>
    <col min="8715" max="8715" width="10.8984375" style="1" customWidth="1"/>
    <col min="8716" max="8716" width="7.59765625" style="1" customWidth="1"/>
    <col min="8717" max="8717" width="11.5" style="1" customWidth="1"/>
    <col min="8718" max="8718" width="7.3984375" style="1" customWidth="1"/>
    <col min="8719" max="8719" width="8" style="1" customWidth="1"/>
    <col min="8720" max="8720" width="7.3984375" style="1" customWidth="1"/>
    <col min="8721" max="8721" width="10.59765625" style="1" customWidth="1"/>
    <col min="8722" max="8722" width="8.19921875" style="1" customWidth="1"/>
    <col min="8723" max="8959" width="10.3984375" style="1"/>
    <col min="8960" max="8960" width="12.59765625" style="1" customWidth="1"/>
    <col min="8961" max="8961" width="11.69921875" style="1" customWidth="1"/>
    <col min="8962" max="8962" width="11.3984375" style="1" customWidth="1"/>
    <col min="8963" max="8963" width="10.59765625" style="1" customWidth="1"/>
    <col min="8964" max="8964" width="7.09765625" style="1" customWidth="1"/>
    <col min="8965" max="8965" width="9.59765625" style="1" customWidth="1"/>
    <col min="8966" max="8966" width="7.09765625" style="1" customWidth="1"/>
    <col min="8967" max="8967" width="9.69921875" style="1" customWidth="1"/>
    <col min="8968" max="8968" width="7.19921875" style="1" customWidth="1"/>
    <col min="8969" max="8969" width="10.69921875" style="1" customWidth="1"/>
    <col min="8970" max="8970" width="7.59765625" style="1" customWidth="1"/>
    <col min="8971" max="8971" width="10.8984375" style="1" customWidth="1"/>
    <col min="8972" max="8972" width="7.59765625" style="1" customWidth="1"/>
    <col min="8973" max="8973" width="11.5" style="1" customWidth="1"/>
    <col min="8974" max="8974" width="7.3984375" style="1" customWidth="1"/>
    <col min="8975" max="8975" width="8" style="1" customWidth="1"/>
    <col min="8976" max="8976" width="7.3984375" style="1" customWidth="1"/>
    <col min="8977" max="8977" width="10.59765625" style="1" customWidth="1"/>
    <col min="8978" max="8978" width="8.19921875" style="1" customWidth="1"/>
    <col min="8979" max="9215" width="10.3984375" style="1"/>
    <col min="9216" max="9216" width="12.59765625" style="1" customWidth="1"/>
    <col min="9217" max="9217" width="11.69921875" style="1" customWidth="1"/>
    <col min="9218" max="9218" width="11.3984375" style="1" customWidth="1"/>
    <col min="9219" max="9219" width="10.59765625" style="1" customWidth="1"/>
    <col min="9220" max="9220" width="7.09765625" style="1" customWidth="1"/>
    <col min="9221" max="9221" width="9.59765625" style="1" customWidth="1"/>
    <col min="9222" max="9222" width="7.09765625" style="1" customWidth="1"/>
    <col min="9223" max="9223" width="9.69921875" style="1" customWidth="1"/>
    <col min="9224" max="9224" width="7.19921875" style="1" customWidth="1"/>
    <col min="9225" max="9225" width="10.69921875" style="1" customWidth="1"/>
    <col min="9226" max="9226" width="7.59765625" style="1" customWidth="1"/>
    <col min="9227" max="9227" width="10.8984375" style="1" customWidth="1"/>
    <col min="9228" max="9228" width="7.59765625" style="1" customWidth="1"/>
    <col min="9229" max="9229" width="11.5" style="1" customWidth="1"/>
    <col min="9230" max="9230" width="7.3984375" style="1" customWidth="1"/>
    <col min="9231" max="9231" width="8" style="1" customWidth="1"/>
    <col min="9232" max="9232" width="7.3984375" style="1" customWidth="1"/>
    <col min="9233" max="9233" width="10.59765625" style="1" customWidth="1"/>
    <col min="9234" max="9234" width="8.19921875" style="1" customWidth="1"/>
    <col min="9235" max="9471" width="10.3984375" style="1"/>
    <col min="9472" max="9472" width="12.59765625" style="1" customWidth="1"/>
    <col min="9473" max="9473" width="11.69921875" style="1" customWidth="1"/>
    <col min="9474" max="9474" width="11.3984375" style="1" customWidth="1"/>
    <col min="9475" max="9475" width="10.59765625" style="1" customWidth="1"/>
    <col min="9476" max="9476" width="7.09765625" style="1" customWidth="1"/>
    <col min="9477" max="9477" width="9.59765625" style="1" customWidth="1"/>
    <col min="9478" max="9478" width="7.09765625" style="1" customWidth="1"/>
    <col min="9479" max="9479" width="9.69921875" style="1" customWidth="1"/>
    <col min="9480" max="9480" width="7.19921875" style="1" customWidth="1"/>
    <col min="9481" max="9481" width="10.69921875" style="1" customWidth="1"/>
    <col min="9482" max="9482" width="7.59765625" style="1" customWidth="1"/>
    <col min="9483" max="9483" width="10.8984375" style="1" customWidth="1"/>
    <col min="9484" max="9484" width="7.59765625" style="1" customWidth="1"/>
    <col min="9485" max="9485" width="11.5" style="1" customWidth="1"/>
    <col min="9486" max="9486" width="7.3984375" style="1" customWidth="1"/>
    <col min="9487" max="9487" width="8" style="1" customWidth="1"/>
    <col min="9488" max="9488" width="7.3984375" style="1" customWidth="1"/>
    <col min="9489" max="9489" width="10.59765625" style="1" customWidth="1"/>
    <col min="9490" max="9490" width="8.19921875" style="1" customWidth="1"/>
    <col min="9491" max="9727" width="10.3984375" style="1"/>
    <col min="9728" max="9728" width="12.59765625" style="1" customWidth="1"/>
    <col min="9729" max="9729" width="11.69921875" style="1" customWidth="1"/>
    <col min="9730" max="9730" width="11.3984375" style="1" customWidth="1"/>
    <col min="9731" max="9731" width="10.59765625" style="1" customWidth="1"/>
    <col min="9732" max="9732" width="7.09765625" style="1" customWidth="1"/>
    <col min="9733" max="9733" width="9.59765625" style="1" customWidth="1"/>
    <col min="9734" max="9734" width="7.09765625" style="1" customWidth="1"/>
    <col min="9735" max="9735" width="9.69921875" style="1" customWidth="1"/>
    <col min="9736" max="9736" width="7.19921875" style="1" customWidth="1"/>
    <col min="9737" max="9737" width="10.69921875" style="1" customWidth="1"/>
    <col min="9738" max="9738" width="7.59765625" style="1" customWidth="1"/>
    <col min="9739" max="9739" width="10.8984375" style="1" customWidth="1"/>
    <col min="9740" max="9740" width="7.59765625" style="1" customWidth="1"/>
    <col min="9741" max="9741" width="11.5" style="1" customWidth="1"/>
    <col min="9742" max="9742" width="7.3984375" style="1" customWidth="1"/>
    <col min="9743" max="9743" width="8" style="1" customWidth="1"/>
    <col min="9744" max="9744" width="7.3984375" style="1" customWidth="1"/>
    <col min="9745" max="9745" width="10.59765625" style="1" customWidth="1"/>
    <col min="9746" max="9746" width="8.19921875" style="1" customWidth="1"/>
    <col min="9747" max="9983" width="10.3984375" style="1"/>
    <col min="9984" max="9984" width="12.59765625" style="1" customWidth="1"/>
    <col min="9985" max="9985" width="11.69921875" style="1" customWidth="1"/>
    <col min="9986" max="9986" width="11.3984375" style="1" customWidth="1"/>
    <col min="9987" max="9987" width="10.59765625" style="1" customWidth="1"/>
    <col min="9988" max="9988" width="7.09765625" style="1" customWidth="1"/>
    <col min="9989" max="9989" width="9.59765625" style="1" customWidth="1"/>
    <col min="9990" max="9990" width="7.09765625" style="1" customWidth="1"/>
    <col min="9991" max="9991" width="9.69921875" style="1" customWidth="1"/>
    <col min="9992" max="9992" width="7.19921875" style="1" customWidth="1"/>
    <col min="9993" max="9993" width="10.69921875" style="1" customWidth="1"/>
    <col min="9994" max="9994" width="7.59765625" style="1" customWidth="1"/>
    <col min="9995" max="9995" width="10.8984375" style="1" customWidth="1"/>
    <col min="9996" max="9996" width="7.59765625" style="1" customWidth="1"/>
    <col min="9997" max="9997" width="11.5" style="1" customWidth="1"/>
    <col min="9998" max="9998" width="7.3984375" style="1" customWidth="1"/>
    <col min="9999" max="9999" width="8" style="1" customWidth="1"/>
    <col min="10000" max="10000" width="7.3984375" style="1" customWidth="1"/>
    <col min="10001" max="10001" width="10.59765625" style="1" customWidth="1"/>
    <col min="10002" max="10002" width="8.19921875" style="1" customWidth="1"/>
    <col min="10003" max="10239" width="10.3984375" style="1"/>
    <col min="10240" max="10240" width="12.59765625" style="1" customWidth="1"/>
    <col min="10241" max="10241" width="11.69921875" style="1" customWidth="1"/>
    <col min="10242" max="10242" width="11.3984375" style="1" customWidth="1"/>
    <col min="10243" max="10243" width="10.59765625" style="1" customWidth="1"/>
    <col min="10244" max="10244" width="7.09765625" style="1" customWidth="1"/>
    <col min="10245" max="10245" width="9.59765625" style="1" customWidth="1"/>
    <col min="10246" max="10246" width="7.09765625" style="1" customWidth="1"/>
    <col min="10247" max="10247" width="9.69921875" style="1" customWidth="1"/>
    <col min="10248" max="10248" width="7.19921875" style="1" customWidth="1"/>
    <col min="10249" max="10249" width="10.69921875" style="1" customWidth="1"/>
    <col min="10250" max="10250" width="7.59765625" style="1" customWidth="1"/>
    <col min="10251" max="10251" width="10.8984375" style="1" customWidth="1"/>
    <col min="10252" max="10252" width="7.59765625" style="1" customWidth="1"/>
    <col min="10253" max="10253" width="11.5" style="1" customWidth="1"/>
    <col min="10254" max="10254" width="7.3984375" style="1" customWidth="1"/>
    <col min="10255" max="10255" width="8" style="1" customWidth="1"/>
    <col min="10256" max="10256" width="7.3984375" style="1" customWidth="1"/>
    <col min="10257" max="10257" width="10.59765625" style="1" customWidth="1"/>
    <col min="10258" max="10258" width="8.19921875" style="1" customWidth="1"/>
    <col min="10259" max="10495" width="10.3984375" style="1"/>
    <col min="10496" max="10496" width="12.59765625" style="1" customWidth="1"/>
    <col min="10497" max="10497" width="11.69921875" style="1" customWidth="1"/>
    <col min="10498" max="10498" width="11.3984375" style="1" customWidth="1"/>
    <col min="10499" max="10499" width="10.59765625" style="1" customWidth="1"/>
    <col min="10500" max="10500" width="7.09765625" style="1" customWidth="1"/>
    <col min="10501" max="10501" width="9.59765625" style="1" customWidth="1"/>
    <col min="10502" max="10502" width="7.09765625" style="1" customWidth="1"/>
    <col min="10503" max="10503" width="9.69921875" style="1" customWidth="1"/>
    <col min="10504" max="10504" width="7.19921875" style="1" customWidth="1"/>
    <col min="10505" max="10505" width="10.69921875" style="1" customWidth="1"/>
    <col min="10506" max="10506" width="7.59765625" style="1" customWidth="1"/>
    <col min="10507" max="10507" width="10.8984375" style="1" customWidth="1"/>
    <col min="10508" max="10508" width="7.59765625" style="1" customWidth="1"/>
    <col min="10509" max="10509" width="11.5" style="1" customWidth="1"/>
    <col min="10510" max="10510" width="7.3984375" style="1" customWidth="1"/>
    <col min="10511" max="10511" width="8" style="1" customWidth="1"/>
    <col min="10512" max="10512" width="7.3984375" style="1" customWidth="1"/>
    <col min="10513" max="10513" width="10.59765625" style="1" customWidth="1"/>
    <col min="10514" max="10514" width="8.19921875" style="1" customWidth="1"/>
    <col min="10515" max="10751" width="10.3984375" style="1"/>
    <col min="10752" max="10752" width="12.59765625" style="1" customWidth="1"/>
    <col min="10753" max="10753" width="11.69921875" style="1" customWidth="1"/>
    <col min="10754" max="10754" width="11.3984375" style="1" customWidth="1"/>
    <col min="10755" max="10755" width="10.59765625" style="1" customWidth="1"/>
    <col min="10756" max="10756" width="7.09765625" style="1" customWidth="1"/>
    <col min="10757" max="10757" width="9.59765625" style="1" customWidth="1"/>
    <col min="10758" max="10758" width="7.09765625" style="1" customWidth="1"/>
    <col min="10759" max="10759" width="9.69921875" style="1" customWidth="1"/>
    <col min="10760" max="10760" width="7.19921875" style="1" customWidth="1"/>
    <col min="10761" max="10761" width="10.69921875" style="1" customWidth="1"/>
    <col min="10762" max="10762" width="7.59765625" style="1" customWidth="1"/>
    <col min="10763" max="10763" width="10.8984375" style="1" customWidth="1"/>
    <col min="10764" max="10764" width="7.59765625" style="1" customWidth="1"/>
    <col min="10765" max="10765" width="11.5" style="1" customWidth="1"/>
    <col min="10766" max="10766" width="7.3984375" style="1" customWidth="1"/>
    <col min="10767" max="10767" width="8" style="1" customWidth="1"/>
    <col min="10768" max="10768" width="7.3984375" style="1" customWidth="1"/>
    <col min="10769" max="10769" width="10.59765625" style="1" customWidth="1"/>
    <col min="10770" max="10770" width="8.19921875" style="1" customWidth="1"/>
    <col min="10771" max="11007" width="10.3984375" style="1"/>
    <col min="11008" max="11008" width="12.59765625" style="1" customWidth="1"/>
    <col min="11009" max="11009" width="11.69921875" style="1" customWidth="1"/>
    <col min="11010" max="11010" width="11.3984375" style="1" customWidth="1"/>
    <col min="11011" max="11011" width="10.59765625" style="1" customWidth="1"/>
    <col min="11012" max="11012" width="7.09765625" style="1" customWidth="1"/>
    <col min="11013" max="11013" width="9.59765625" style="1" customWidth="1"/>
    <col min="11014" max="11014" width="7.09765625" style="1" customWidth="1"/>
    <col min="11015" max="11015" width="9.69921875" style="1" customWidth="1"/>
    <col min="11016" max="11016" width="7.19921875" style="1" customWidth="1"/>
    <col min="11017" max="11017" width="10.69921875" style="1" customWidth="1"/>
    <col min="11018" max="11018" width="7.59765625" style="1" customWidth="1"/>
    <col min="11019" max="11019" width="10.8984375" style="1" customWidth="1"/>
    <col min="11020" max="11020" width="7.59765625" style="1" customWidth="1"/>
    <col min="11021" max="11021" width="11.5" style="1" customWidth="1"/>
    <col min="11022" max="11022" width="7.3984375" style="1" customWidth="1"/>
    <col min="11023" max="11023" width="8" style="1" customWidth="1"/>
    <col min="11024" max="11024" width="7.3984375" style="1" customWidth="1"/>
    <col min="11025" max="11025" width="10.59765625" style="1" customWidth="1"/>
    <col min="11026" max="11026" width="8.19921875" style="1" customWidth="1"/>
    <col min="11027" max="11263" width="10.3984375" style="1"/>
    <col min="11264" max="11264" width="12.59765625" style="1" customWidth="1"/>
    <col min="11265" max="11265" width="11.69921875" style="1" customWidth="1"/>
    <col min="11266" max="11266" width="11.3984375" style="1" customWidth="1"/>
    <col min="11267" max="11267" width="10.59765625" style="1" customWidth="1"/>
    <col min="11268" max="11268" width="7.09765625" style="1" customWidth="1"/>
    <col min="11269" max="11269" width="9.59765625" style="1" customWidth="1"/>
    <col min="11270" max="11270" width="7.09765625" style="1" customWidth="1"/>
    <col min="11271" max="11271" width="9.69921875" style="1" customWidth="1"/>
    <col min="11272" max="11272" width="7.19921875" style="1" customWidth="1"/>
    <col min="11273" max="11273" width="10.69921875" style="1" customWidth="1"/>
    <col min="11274" max="11274" width="7.59765625" style="1" customWidth="1"/>
    <col min="11275" max="11275" width="10.8984375" style="1" customWidth="1"/>
    <col min="11276" max="11276" width="7.59765625" style="1" customWidth="1"/>
    <col min="11277" max="11277" width="11.5" style="1" customWidth="1"/>
    <col min="11278" max="11278" width="7.3984375" style="1" customWidth="1"/>
    <col min="11279" max="11279" width="8" style="1" customWidth="1"/>
    <col min="11280" max="11280" width="7.3984375" style="1" customWidth="1"/>
    <col min="11281" max="11281" width="10.59765625" style="1" customWidth="1"/>
    <col min="11282" max="11282" width="8.19921875" style="1" customWidth="1"/>
    <col min="11283" max="11519" width="10.3984375" style="1"/>
    <col min="11520" max="11520" width="12.59765625" style="1" customWidth="1"/>
    <col min="11521" max="11521" width="11.69921875" style="1" customWidth="1"/>
    <col min="11522" max="11522" width="11.3984375" style="1" customWidth="1"/>
    <col min="11523" max="11523" width="10.59765625" style="1" customWidth="1"/>
    <col min="11524" max="11524" width="7.09765625" style="1" customWidth="1"/>
    <col min="11525" max="11525" width="9.59765625" style="1" customWidth="1"/>
    <col min="11526" max="11526" width="7.09765625" style="1" customWidth="1"/>
    <col min="11527" max="11527" width="9.69921875" style="1" customWidth="1"/>
    <col min="11528" max="11528" width="7.19921875" style="1" customWidth="1"/>
    <col min="11529" max="11529" width="10.69921875" style="1" customWidth="1"/>
    <col min="11530" max="11530" width="7.59765625" style="1" customWidth="1"/>
    <col min="11531" max="11531" width="10.8984375" style="1" customWidth="1"/>
    <col min="11532" max="11532" width="7.59765625" style="1" customWidth="1"/>
    <col min="11533" max="11533" width="11.5" style="1" customWidth="1"/>
    <col min="11534" max="11534" width="7.3984375" style="1" customWidth="1"/>
    <col min="11535" max="11535" width="8" style="1" customWidth="1"/>
    <col min="11536" max="11536" width="7.3984375" style="1" customWidth="1"/>
    <col min="11537" max="11537" width="10.59765625" style="1" customWidth="1"/>
    <col min="11538" max="11538" width="8.19921875" style="1" customWidth="1"/>
    <col min="11539" max="11775" width="10.3984375" style="1"/>
    <col min="11776" max="11776" width="12.59765625" style="1" customWidth="1"/>
    <col min="11777" max="11777" width="11.69921875" style="1" customWidth="1"/>
    <col min="11778" max="11778" width="11.3984375" style="1" customWidth="1"/>
    <col min="11779" max="11779" width="10.59765625" style="1" customWidth="1"/>
    <col min="11780" max="11780" width="7.09765625" style="1" customWidth="1"/>
    <col min="11781" max="11781" width="9.59765625" style="1" customWidth="1"/>
    <col min="11782" max="11782" width="7.09765625" style="1" customWidth="1"/>
    <col min="11783" max="11783" width="9.69921875" style="1" customWidth="1"/>
    <col min="11784" max="11784" width="7.19921875" style="1" customWidth="1"/>
    <col min="11785" max="11785" width="10.69921875" style="1" customWidth="1"/>
    <col min="11786" max="11786" width="7.59765625" style="1" customWidth="1"/>
    <col min="11787" max="11787" width="10.8984375" style="1" customWidth="1"/>
    <col min="11788" max="11788" width="7.59765625" style="1" customWidth="1"/>
    <col min="11789" max="11789" width="11.5" style="1" customWidth="1"/>
    <col min="11790" max="11790" width="7.3984375" style="1" customWidth="1"/>
    <col min="11791" max="11791" width="8" style="1" customWidth="1"/>
    <col min="11792" max="11792" width="7.3984375" style="1" customWidth="1"/>
    <col min="11793" max="11793" width="10.59765625" style="1" customWidth="1"/>
    <col min="11794" max="11794" width="8.19921875" style="1" customWidth="1"/>
    <col min="11795" max="12031" width="10.3984375" style="1"/>
    <col min="12032" max="12032" width="12.59765625" style="1" customWidth="1"/>
    <col min="12033" max="12033" width="11.69921875" style="1" customWidth="1"/>
    <col min="12034" max="12034" width="11.3984375" style="1" customWidth="1"/>
    <col min="12035" max="12035" width="10.59765625" style="1" customWidth="1"/>
    <col min="12036" max="12036" width="7.09765625" style="1" customWidth="1"/>
    <col min="12037" max="12037" width="9.59765625" style="1" customWidth="1"/>
    <col min="12038" max="12038" width="7.09765625" style="1" customWidth="1"/>
    <col min="12039" max="12039" width="9.69921875" style="1" customWidth="1"/>
    <col min="12040" max="12040" width="7.19921875" style="1" customWidth="1"/>
    <col min="12041" max="12041" width="10.69921875" style="1" customWidth="1"/>
    <col min="12042" max="12042" width="7.59765625" style="1" customWidth="1"/>
    <col min="12043" max="12043" width="10.8984375" style="1" customWidth="1"/>
    <col min="12044" max="12044" width="7.59765625" style="1" customWidth="1"/>
    <col min="12045" max="12045" width="11.5" style="1" customWidth="1"/>
    <col min="12046" max="12046" width="7.3984375" style="1" customWidth="1"/>
    <col min="12047" max="12047" width="8" style="1" customWidth="1"/>
    <col min="12048" max="12048" width="7.3984375" style="1" customWidth="1"/>
    <col min="12049" max="12049" width="10.59765625" style="1" customWidth="1"/>
    <col min="12050" max="12050" width="8.19921875" style="1" customWidth="1"/>
    <col min="12051" max="12287" width="10.3984375" style="1"/>
    <col min="12288" max="12288" width="12.59765625" style="1" customWidth="1"/>
    <col min="12289" max="12289" width="11.69921875" style="1" customWidth="1"/>
    <col min="12290" max="12290" width="11.3984375" style="1" customWidth="1"/>
    <col min="12291" max="12291" width="10.59765625" style="1" customWidth="1"/>
    <col min="12292" max="12292" width="7.09765625" style="1" customWidth="1"/>
    <col min="12293" max="12293" width="9.59765625" style="1" customWidth="1"/>
    <col min="12294" max="12294" width="7.09765625" style="1" customWidth="1"/>
    <col min="12295" max="12295" width="9.69921875" style="1" customWidth="1"/>
    <col min="12296" max="12296" width="7.19921875" style="1" customWidth="1"/>
    <col min="12297" max="12297" width="10.69921875" style="1" customWidth="1"/>
    <col min="12298" max="12298" width="7.59765625" style="1" customWidth="1"/>
    <col min="12299" max="12299" width="10.8984375" style="1" customWidth="1"/>
    <col min="12300" max="12300" width="7.59765625" style="1" customWidth="1"/>
    <col min="12301" max="12301" width="11.5" style="1" customWidth="1"/>
    <col min="12302" max="12302" width="7.3984375" style="1" customWidth="1"/>
    <col min="12303" max="12303" width="8" style="1" customWidth="1"/>
    <col min="12304" max="12304" width="7.3984375" style="1" customWidth="1"/>
    <col min="12305" max="12305" width="10.59765625" style="1" customWidth="1"/>
    <col min="12306" max="12306" width="8.19921875" style="1" customWidth="1"/>
    <col min="12307" max="12543" width="10.3984375" style="1"/>
    <col min="12544" max="12544" width="12.59765625" style="1" customWidth="1"/>
    <col min="12545" max="12545" width="11.69921875" style="1" customWidth="1"/>
    <col min="12546" max="12546" width="11.3984375" style="1" customWidth="1"/>
    <col min="12547" max="12547" width="10.59765625" style="1" customWidth="1"/>
    <col min="12548" max="12548" width="7.09765625" style="1" customWidth="1"/>
    <col min="12549" max="12549" width="9.59765625" style="1" customWidth="1"/>
    <col min="12550" max="12550" width="7.09765625" style="1" customWidth="1"/>
    <col min="12551" max="12551" width="9.69921875" style="1" customWidth="1"/>
    <col min="12552" max="12552" width="7.19921875" style="1" customWidth="1"/>
    <col min="12553" max="12553" width="10.69921875" style="1" customWidth="1"/>
    <col min="12554" max="12554" width="7.59765625" style="1" customWidth="1"/>
    <col min="12555" max="12555" width="10.8984375" style="1" customWidth="1"/>
    <col min="12556" max="12556" width="7.59765625" style="1" customWidth="1"/>
    <col min="12557" max="12557" width="11.5" style="1" customWidth="1"/>
    <col min="12558" max="12558" width="7.3984375" style="1" customWidth="1"/>
    <col min="12559" max="12559" width="8" style="1" customWidth="1"/>
    <col min="12560" max="12560" width="7.3984375" style="1" customWidth="1"/>
    <col min="12561" max="12561" width="10.59765625" style="1" customWidth="1"/>
    <col min="12562" max="12562" width="8.19921875" style="1" customWidth="1"/>
    <col min="12563" max="12799" width="10.3984375" style="1"/>
    <col min="12800" max="12800" width="12.59765625" style="1" customWidth="1"/>
    <col min="12801" max="12801" width="11.69921875" style="1" customWidth="1"/>
    <col min="12802" max="12802" width="11.3984375" style="1" customWidth="1"/>
    <col min="12803" max="12803" width="10.59765625" style="1" customWidth="1"/>
    <col min="12804" max="12804" width="7.09765625" style="1" customWidth="1"/>
    <col min="12805" max="12805" width="9.59765625" style="1" customWidth="1"/>
    <col min="12806" max="12806" width="7.09765625" style="1" customWidth="1"/>
    <col min="12807" max="12807" width="9.69921875" style="1" customWidth="1"/>
    <col min="12808" max="12808" width="7.19921875" style="1" customWidth="1"/>
    <col min="12809" max="12809" width="10.69921875" style="1" customWidth="1"/>
    <col min="12810" max="12810" width="7.59765625" style="1" customWidth="1"/>
    <col min="12811" max="12811" width="10.8984375" style="1" customWidth="1"/>
    <col min="12812" max="12812" width="7.59765625" style="1" customWidth="1"/>
    <col min="12813" max="12813" width="11.5" style="1" customWidth="1"/>
    <col min="12814" max="12814" width="7.3984375" style="1" customWidth="1"/>
    <col min="12815" max="12815" width="8" style="1" customWidth="1"/>
    <col min="12816" max="12816" width="7.3984375" style="1" customWidth="1"/>
    <col min="12817" max="12817" width="10.59765625" style="1" customWidth="1"/>
    <col min="12818" max="12818" width="8.19921875" style="1" customWidth="1"/>
    <col min="12819" max="13055" width="10.3984375" style="1"/>
    <col min="13056" max="13056" width="12.59765625" style="1" customWidth="1"/>
    <col min="13057" max="13057" width="11.69921875" style="1" customWidth="1"/>
    <col min="13058" max="13058" width="11.3984375" style="1" customWidth="1"/>
    <col min="13059" max="13059" width="10.59765625" style="1" customWidth="1"/>
    <col min="13060" max="13060" width="7.09765625" style="1" customWidth="1"/>
    <col min="13061" max="13061" width="9.59765625" style="1" customWidth="1"/>
    <col min="13062" max="13062" width="7.09765625" style="1" customWidth="1"/>
    <col min="13063" max="13063" width="9.69921875" style="1" customWidth="1"/>
    <col min="13064" max="13064" width="7.19921875" style="1" customWidth="1"/>
    <col min="13065" max="13065" width="10.69921875" style="1" customWidth="1"/>
    <col min="13066" max="13066" width="7.59765625" style="1" customWidth="1"/>
    <col min="13067" max="13067" width="10.8984375" style="1" customWidth="1"/>
    <col min="13068" max="13068" width="7.59765625" style="1" customWidth="1"/>
    <col min="13069" max="13069" width="11.5" style="1" customWidth="1"/>
    <col min="13070" max="13070" width="7.3984375" style="1" customWidth="1"/>
    <col min="13071" max="13071" width="8" style="1" customWidth="1"/>
    <col min="13072" max="13072" width="7.3984375" style="1" customWidth="1"/>
    <col min="13073" max="13073" width="10.59765625" style="1" customWidth="1"/>
    <col min="13074" max="13074" width="8.19921875" style="1" customWidth="1"/>
    <col min="13075" max="13311" width="10.3984375" style="1"/>
    <col min="13312" max="13312" width="12.59765625" style="1" customWidth="1"/>
    <col min="13313" max="13313" width="11.69921875" style="1" customWidth="1"/>
    <col min="13314" max="13314" width="11.3984375" style="1" customWidth="1"/>
    <col min="13315" max="13315" width="10.59765625" style="1" customWidth="1"/>
    <col min="13316" max="13316" width="7.09765625" style="1" customWidth="1"/>
    <col min="13317" max="13317" width="9.59765625" style="1" customWidth="1"/>
    <col min="13318" max="13318" width="7.09765625" style="1" customWidth="1"/>
    <col min="13319" max="13319" width="9.69921875" style="1" customWidth="1"/>
    <col min="13320" max="13320" width="7.19921875" style="1" customWidth="1"/>
    <col min="13321" max="13321" width="10.69921875" style="1" customWidth="1"/>
    <col min="13322" max="13322" width="7.59765625" style="1" customWidth="1"/>
    <col min="13323" max="13323" width="10.8984375" style="1" customWidth="1"/>
    <col min="13324" max="13324" width="7.59765625" style="1" customWidth="1"/>
    <col min="13325" max="13325" width="11.5" style="1" customWidth="1"/>
    <col min="13326" max="13326" width="7.3984375" style="1" customWidth="1"/>
    <col min="13327" max="13327" width="8" style="1" customWidth="1"/>
    <col min="13328" max="13328" width="7.3984375" style="1" customWidth="1"/>
    <col min="13329" max="13329" width="10.59765625" style="1" customWidth="1"/>
    <col min="13330" max="13330" width="8.19921875" style="1" customWidth="1"/>
    <col min="13331" max="13567" width="10.3984375" style="1"/>
    <col min="13568" max="13568" width="12.59765625" style="1" customWidth="1"/>
    <col min="13569" max="13569" width="11.69921875" style="1" customWidth="1"/>
    <col min="13570" max="13570" width="11.3984375" style="1" customWidth="1"/>
    <col min="13571" max="13571" width="10.59765625" style="1" customWidth="1"/>
    <col min="13572" max="13572" width="7.09765625" style="1" customWidth="1"/>
    <col min="13573" max="13573" width="9.59765625" style="1" customWidth="1"/>
    <col min="13574" max="13574" width="7.09765625" style="1" customWidth="1"/>
    <col min="13575" max="13575" width="9.69921875" style="1" customWidth="1"/>
    <col min="13576" max="13576" width="7.19921875" style="1" customWidth="1"/>
    <col min="13577" max="13577" width="10.69921875" style="1" customWidth="1"/>
    <col min="13578" max="13578" width="7.59765625" style="1" customWidth="1"/>
    <col min="13579" max="13579" width="10.8984375" style="1" customWidth="1"/>
    <col min="13580" max="13580" width="7.59765625" style="1" customWidth="1"/>
    <col min="13581" max="13581" width="11.5" style="1" customWidth="1"/>
    <col min="13582" max="13582" width="7.3984375" style="1" customWidth="1"/>
    <col min="13583" max="13583" width="8" style="1" customWidth="1"/>
    <col min="13584" max="13584" width="7.3984375" style="1" customWidth="1"/>
    <col min="13585" max="13585" width="10.59765625" style="1" customWidth="1"/>
    <col min="13586" max="13586" width="8.19921875" style="1" customWidth="1"/>
    <col min="13587" max="13823" width="10.3984375" style="1"/>
    <col min="13824" max="13824" width="12.59765625" style="1" customWidth="1"/>
    <col min="13825" max="13825" width="11.69921875" style="1" customWidth="1"/>
    <col min="13826" max="13826" width="11.3984375" style="1" customWidth="1"/>
    <col min="13827" max="13827" width="10.59765625" style="1" customWidth="1"/>
    <col min="13828" max="13828" width="7.09765625" style="1" customWidth="1"/>
    <col min="13829" max="13829" width="9.59765625" style="1" customWidth="1"/>
    <col min="13830" max="13830" width="7.09765625" style="1" customWidth="1"/>
    <col min="13831" max="13831" width="9.69921875" style="1" customWidth="1"/>
    <col min="13832" max="13832" width="7.19921875" style="1" customWidth="1"/>
    <col min="13833" max="13833" width="10.69921875" style="1" customWidth="1"/>
    <col min="13834" max="13834" width="7.59765625" style="1" customWidth="1"/>
    <col min="13835" max="13835" width="10.8984375" style="1" customWidth="1"/>
    <col min="13836" max="13836" width="7.59765625" style="1" customWidth="1"/>
    <col min="13837" max="13837" width="11.5" style="1" customWidth="1"/>
    <col min="13838" max="13838" width="7.3984375" style="1" customWidth="1"/>
    <col min="13839" max="13839" width="8" style="1" customWidth="1"/>
    <col min="13840" max="13840" width="7.3984375" style="1" customWidth="1"/>
    <col min="13841" max="13841" width="10.59765625" style="1" customWidth="1"/>
    <col min="13842" max="13842" width="8.19921875" style="1" customWidth="1"/>
    <col min="13843" max="14079" width="10.3984375" style="1"/>
    <col min="14080" max="14080" width="12.59765625" style="1" customWidth="1"/>
    <col min="14081" max="14081" width="11.69921875" style="1" customWidth="1"/>
    <col min="14082" max="14082" width="11.3984375" style="1" customWidth="1"/>
    <col min="14083" max="14083" width="10.59765625" style="1" customWidth="1"/>
    <col min="14084" max="14084" width="7.09765625" style="1" customWidth="1"/>
    <col min="14085" max="14085" width="9.59765625" style="1" customWidth="1"/>
    <col min="14086" max="14086" width="7.09765625" style="1" customWidth="1"/>
    <col min="14087" max="14087" width="9.69921875" style="1" customWidth="1"/>
    <col min="14088" max="14088" width="7.19921875" style="1" customWidth="1"/>
    <col min="14089" max="14089" width="10.69921875" style="1" customWidth="1"/>
    <col min="14090" max="14090" width="7.59765625" style="1" customWidth="1"/>
    <col min="14091" max="14091" width="10.8984375" style="1" customWidth="1"/>
    <col min="14092" max="14092" width="7.59765625" style="1" customWidth="1"/>
    <col min="14093" max="14093" width="11.5" style="1" customWidth="1"/>
    <col min="14094" max="14094" width="7.3984375" style="1" customWidth="1"/>
    <col min="14095" max="14095" width="8" style="1" customWidth="1"/>
    <col min="14096" max="14096" width="7.3984375" style="1" customWidth="1"/>
    <col min="14097" max="14097" width="10.59765625" style="1" customWidth="1"/>
    <col min="14098" max="14098" width="8.19921875" style="1" customWidth="1"/>
    <col min="14099" max="14335" width="10.3984375" style="1"/>
    <col min="14336" max="14336" width="12.59765625" style="1" customWidth="1"/>
    <col min="14337" max="14337" width="11.69921875" style="1" customWidth="1"/>
    <col min="14338" max="14338" width="11.3984375" style="1" customWidth="1"/>
    <col min="14339" max="14339" width="10.59765625" style="1" customWidth="1"/>
    <col min="14340" max="14340" width="7.09765625" style="1" customWidth="1"/>
    <col min="14341" max="14341" width="9.59765625" style="1" customWidth="1"/>
    <col min="14342" max="14342" width="7.09765625" style="1" customWidth="1"/>
    <col min="14343" max="14343" width="9.69921875" style="1" customWidth="1"/>
    <col min="14344" max="14344" width="7.19921875" style="1" customWidth="1"/>
    <col min="14345" max="14345" width="10.69921875" style="1" customWidth="1"/>
    <col min="14346" max="14346" width="7.59765625" style="1" customWidth="1"/>
    <col min="14347" max="14347" width="10.8984375" style="1" customWidth="1"/>
    <col min="14348" max="14348" width="7.59765625" style="1" customWidth="1"/>
    <col min="14349" max="14349" width="11.5" style="1" customWidth="1"/>
    <col min="14350" max="14350" width="7.3984375" style="1" customWidth="1"/>
    <col min="14351" max="14351" width="8" style="1" customWidth="1"/>
    <col min="14352" max="14352" width="7.3984375" style="1" customWidth="1"/>
    <col min="14353" max="14353" width="10.59765625" style="1" customWidth="1"/>
    <col min="14354" max="14354" width="8.19921875" style="1" customWidth="1"/>
    <col min="14355" max="14591" width="10.3984375" style="1"/>
    <col min="14592" max="14592" width="12.59765625" style="1" customWidth="1"/>
    <col min="14593" max="14593" width="11.69921875" style="1" customWidth="1"/>
    <col min="14594" max="14594" width="11.3984375" style="1" customWidth="1"/>
    <col min="14595" max="14595" width="10.59765625" style="1" customWidth="1"/>
    <col min="14596" max="14596" width="7.09765625" style="1" customWidth="1"/>
    <col min="14597" max="14597" width="9.59765625" style="1" customWidth="1"/>
    <col min="14598" max="14598" width="7.09765625" style="1" customWidth="1"/>
    <col min="14599" max="14599" width="9.69921875" style="1" customWidth="1"/>
    <col min="14600" max="14600" width="7.19921875" style="1" customWidth="1"/>
    <col min="14601" max="14601" width="10.69921875" style="1" customWidth="1"/>
    <col min="14602" max="14602" width="7.59765625" style="1" customWidth="1"/>
    <col min="14603" max="14603" width="10.8984375" style="1" customWidth="1"/>
    <col min="14604" max="14604" width="7.59765625" style="1" customWidth="1"/>
    <col min="14605" max="14605" width="11.5" style="1" customWidth="1"/>
    <col min="14606" max="14606" width="7.3984375" style="1" customWidth="1"/>
    <col min="14607" max="14607" width="8" style="1" customWidth="1"/>
    <col min="14608" max="14608" width="7.3984375" style="1" customWidth="1"/>
    <col min="14609" max="14609" width="10.59765625" style="1" customWidth="1"/>
    <col min="14610" max="14610" width="8.19921875" style="1" customWidth="1"/>
    <col min="14611" max="14847" width="10.3984375" style="1"/>
    <col min="14848" max="14848" width="12.59765625" style="1" customWidth="1"/>
    <col min="14849" max="14849" width="11.69921875" style="1" customWidth="1"/>
    <col min="14850" max="14850" width="11.3984375" style="1" customWidth="1"/>
    <col min="14851" max="14851" width="10.59765625" style="1" customWidth="1"/>
    <col min="14852" max="14852" width="7.09765625" style="1" customWidth="1"/>
    <col min="14853" max="14853" width="9.59765625" style="1" customWidth="1"/>
    <col min="14854" max="14854" width="7.09765625" style="1" customWidth="1"/>
    <col min="14855" max="14855" width="9.69921875" style="1" customWidth="1"/>
    <col min="14856" max="14856" width="7.19921875" style="1" customWidth="1"/>
    <col min="14857" max="14857" width="10.69921875" style="1" customWidth="1"/>
    <col min="14858" max="14858" width="7.59765625" style="1" customWidth="1"/>
    <col min="14859" max="14859" width="10.8984375" style="1" customWidth="1"/>
    <col min="14860" max="14860" width="7.59765625" style="1" customWidth="1"/>
    <col min="14861" max="14861" width="11.5" style="1" customWidth="1"/>
    <col min="14862" max="14862" width="7.3984375" style="1" customWidth="1"/>
    <col min="14863" max="14863" width="8" style="1" customWidth="1"/>
    <col min="14864" max="14864" width="7.3984375" style="1" customWidth="1"/>
    <col min="14865" max="14865" width="10.59765625" style="1" customWidth="1"/>
    <col min="14866" max="14866" width="8.19921875" style="1" customWidth="1"/>
    <col min="14867" max="15103" width="10.3984375" style="1"/>
    <col min="15104" max="15104" width="12.59765625" style="1" customWidth="1"/>
    <col min="15105" max="15105" width="11.69921875" style="1" customWidth="1"/>
    <col min="15106" max="15106" width="11.3984375" style="1" customWidth="1"/>
    <col min="15107" max="15107" width="10.59765625" style="1" customWidth="1"/>
    <col min="15108" max="15108" width="7.09765625" style="1" customWidth="1"/>
    <col min="15109" max="15109" width="9.59765625" style="1" customWidth="1"/>
    <col min="15110" max="15110" width="7.09765625" style="1" customWidth="1"/>
    <col min="15111" max="15111" width="9.69921875" style="1" customWidth="1"/>
    <col min="15112" max="15112" width="7.19921875" style="1" customWidth="1"/>
    <col min="15113" max="15113" width="10.69921875" style="1" customWidth="1"/>
    <col min="15114" max="15114" width="7.59765625" style="1" customWidth="1"/>
    <col min="15115" max="15115" width="10.8984375" style="1" customWidth="1"/>
    <col min="15116" max="15116" width="7.59765625" style="1" customWidth="1"/>
    <col min="15117" max="15117" width="11.5" style="1" customWidth="1"/>
    <col min="15118" max="15118" width="7.3984375" style="1" customWidth="1"/>
    <col min="15119" max="15119" width="8" style="1" customWidth="1"/>
    <col min="15120" max="15120" width="7.3984375" style="1" customWidth="1"/>
    <col min="15121" max="15121" width="10.59765625" style="1" customWidth="1"/>
    <col min="15122" max="15122" width="8.19921875" style="1" customWidth="1"/>
    <col min="15123" max="15359" width="10.3984375" style="1"/>
    <col min="15360" max="15360" width="12.59765625" style="1" customWidth="1"/>
    <col min="15361" max="15361" width="11.69921875" style="1" customWidth="1"/>
    <col min="15362" max="15362" width="11.3984375" style="1" customWidth="1"/>
    <col min="15363" max="15363" width="10.59765625" style="1" customWidth="1"/>
    <col min="15364" max="15364" width="7.09765625" style="1" customWidth="1"/>
    <col min="15365" max="15365" width="9.59765625" style="1" customWidth="1"/>
    <col min="15366" max="15366" width="7.09765625" style="1" customWidth="1"/>
    <col min="15367" max="15367" width="9.69921875" style="1" customWidth="1"/>
    <col min="15368" max="15368" width="7.19921875" style="1" customWidth="1"/>
    <col min="15369" max="15369" width="10.69921875" style="1" customWidth="1"/>
    <col min="15370" max="15370" width="7.59765625" style="1" customWidth="1"/>
    <col min="15371" max="15371" width="10.8984375" style="1" customWidth="1"/>
    <col min="15372" max="15372" width="7.59765625" style="1" customWidth="1"/>
    <col min="15373" max="15373" width="11.5" style="1" customWidth="1"/>
    <col min="15374" max="15374" width="7.3984375" style="1" customWidth="1"/>
    <col min="15375" max="15375" width="8" style="1" customWidth="1"/>
    <col min="15376" max="15376" width="7.3984375" style="1" customWidth="1"/>
    <col min="15377" max="15377" width="10.59765625" style="1" customWidth="1"/>
    <col min="15378" max="15378" width="8.19921875" style="1" customWidth="1"/>
    <col min="15379" max="15615" width="10.3984375" style="1"/>
    <col min="15616" max="15616" width="12.59765625" style="1" customWidth="1"/>
    <col min="15617" max="15617" width="11.69921875" style="1" customWidth="1"/>
    <col min="15618" max="15618" width="11.3984375" style="1" customWidth="1"/>
    <col min="15619" max="15619" width="10.59765625" style="1" customWidth="1"/>
    <col min="15620" max="15620" width="7.09765625" style="1" customWidth="1"/>
    <col min="15621" max="15621" width="9.59765625" style="1" customWidth="1"/>
    <col min="15622" max="15622" width="7.09765625" style="1" customWidth="1"/>
    <col min="15623" max="15623" width="9.69921875" style="1" customWidth="1"/>
    <col min="15624" max="15624" width="7.19921875" style="1" customWidth="1"/>
    <col min="15625" max="15625" width="10.69921875" style="1" customWidth="1"/>
    <col min="15626" max="15626" width="7.59765625" style="1" customWidth="1"/>
    <col min="15627" max="15627" width="10.8984375" style="1" customWidth="1"/>
    <col min="15628" max="15628" width="7.59765625" style="1" customWidth="1"/>
    <col min="15629" max="15629" width="11.5" style="1" customWidth="1"/>
    <col min="15630" max="15630" width="7.3984375" style="1" customWidth="1"/>
    <col min="15631" max="15631" width="8" style="1" customWidth="1"/>
    <col min="15632" max="15632" width="7.3984375" style="1" customWidth="1"/>
    <col min="15633" max="15633" width="10.59765625" style="1" customWidth="1"/>
    <col min="15634" max="15634" width="8.19921875" style="1" customWidth="1"/>
    <col min="15635" max="15871" width="10.3984375" style="1"/>
    <col min="15872" max="15872" width="12.59765625" style="1" customWidth="1"/>
    <col min="15873" max="15873" width="11.69921875" style="1" customWidth="1"/>
    <col min="15874" max="15874" width="11.3984375" style="1" customWidth="1"/>
    <col min="15875" max="15875" width="10.59765625" style="1" customWidth="1"/>
    <col min="15876" max="15876" width="7.09765625" style="1" customWidth="1"/>
    <col min="15877" max="15877" width="9.59765625" style="1" customWidth="1"/>
    <col min="15878" max="15878" width="7.09765625" style="1" customWidth="1"/>
    <col min="15879" max="15879" width="9.69921875" style="1" customWidth="1"/>
    <col min="15880" max="15880" width="7.19921875" style="1" customWidth="1"/>
    <col min="15881" max="15881" width="10.69921875" style="1" customWidth="1"/>
    <col min="15882" max="15882" width="7.59765625" style="1" customWidth="1"/>
    <col min="15883" max="15883" width="10.8984375" style="1" customWidth="1"/>
    <col min="15884" max="15884" width="7.59765625" style="1" customWidth="1"/>
    <col min="15885" max="15885" width="11.5" style="1" customWidth="1"/>
    <col min="15886" max="15886" width="7.3984375" style="1" customWidth="1"/>
    <col min="15887" max="15887" width="8" style="1" customWidth="1"/>
    <col min="15888" max="15888" width="7.3984375" style="1" customWidth="1"/>
    <col min="15889" max="15889" width="10.59765625" style="1" customWidth="1"/>
    <col min="15890" max="15890" width="8.19921875" style="1" customWidth="1"/>
    <col min="15891" max="16127" width="10.3984375" style="1"/>
    <col min="16128" max="16128" width="12.59765625" style="1" customWidth="1"/>
    <col min="16129" max="16129" width="11.69921875" style="1" customWidth="1"/>
    <col min="16130" max="16130" width="11.3984375" style="1" customWidth="1"/>
    <col min="16131" max="16131" width="10.59765625" style="1" customWidth="1"/>
    <col min="16132" max="16132" width="7.09765625" style="1" customWidth="1"/>
    <col min="16133" max="16133" width="9.59765625" style="1" customWidth="1"/>
    <col min="16134" max="16134" width="7.09765625" style="1" customWidth="1"/>
    <col min="16135" max="16135" width="9.69921875" style="1" customWidth="1"/>
    <col min="16136" max="16136" width="7.19921875" style="1" customWidth="1"/>
    <col min="16137" max="16137" width="10.69921875" style="1" customWidth="1"/>
    <col min="16138" max="16138" width="7.59765625" style="1" customWidth="1"/>
    <col min="16139" max="16139" width="10.8984375" style="1" customWidth="1"/>
    <col min="16140" max="16140" width="7.59765625" style="1" customWidth="1"/>
    <col min="16141" max="16141" width="11.5" style="1" customWidth="1"/>
    <col min="16142" max="16142" width="7.3984375" style="1" customWidth="1"/>
    <col min="16143" max="16143" width="8" style="1" customWidth="1"/>
    <col min="16144" max="16144" width="7.3984375" style="1" customWidth="1"/>
    <col min="16145" max="16145" width="10.59765625" style="1" customWidth="1"/>
    <col min="16146" max="16146" width="8.19921875" style="1" customWidth="1"/>
    <col min="16147" max="16384" width="10.3984375" style="1"/>
  </cols>
  <sheetData>
    <row r="1" spans="1:16" s="31" customFormat="1" ht="19.95" customHeight="1" thickBot="1" x14ac:dyDescent="0.5">
      <c r="A1" s="28" t="s">
        <v>57</v>
      </c>
      <c r="B1" s="118"/>
      <c r="C1" s="35"/>
      <c r="D1" s="35"/>
      <c r="F1" s="119"/>
      <c r="H1" s="35"/>
      <c r="J1" s="35"/>
      <c r="L1" s="120"/>
      <c r="M1" s="120"/>
      <c r="N1" s="121" t="s">
        <v>58</v>
      </c>
      <c r="P1" s="35"/>
    </row>
    <row r="2" spans="1:16" s="31" customFormat="1" ht="18" customHeight="1" x14ac:dyDescent="0.45">
      <c r="A2" s="122"/>
      <c r="B2" s="309" t="s">
        <v>59</v>
      </c>
      <c r="C2" s="312" t="s">
        <v>13</v>
      </c>
      <c r="D2" s="294"/>
      <c r="E2" s="308" t="s">
        <v>14</v>
      </c>
      <c r="F2" s="294"/>
      <c r="G2" s="308" t="s">
        <v>15</v>
      </c>
      <c r="H2" s="293"/>
      <c r="I2" s="308" t="s">
        <v>16</v>
      </c>
      <c r="J2" s="294"/>
      <c r="K2" s="308" t="s">
        <v>17</v>
      </c>
      <c r="L2" s="294"/>
      <c r="M2" s="308" t="s">
        <v>18</v>
      </c>
      <c r="N2" s="293"/>
    </row>
    <row r="3" spans="1:16" s="31" customFormat="1" ht="18" customHeight="1" x14ac:dyDescent="0.45">
      <c r="A3" s="123" t="s">
        <v>1</v>
      </c>
      <c r="B3" s="310"/>
      <c r="C3" s="124" t="s">
        <v>195</v>
      </c>
      <c r="D3" s="125" t="s">
        <v>196</v>
      </c>
      <c r="E3" s="126" t="s">
        <v>60</v>
      </c>
      <c r="F3" s="127" t="s">
        <v>61</v>
      </c>
      <c r="G3" s="126" t="s">
        <v>60</v>
      </c>
      <c r="H3" s="127" t="s">
        <v>61</v>
      </c>
      <c r="I3" s="126" t="s">
        <v>60</v>
      </c>
      <c r="J3" s="125" t="s">
        <v>61</v>
      </c>
      <c r="K3" s="126" t="s">
        <v>60</v>
      </c>
      <c r="L3" s="127" t="s">
        <v>61</v>
      </c>
      <c r="M3" s="128" t="s">
        <v>60</v>
      </c>
      <c r="N3" s="127" t="s">
        <v>61</v>
      </c>
    </row>
    <row r="4" spans="1:16" s="31" customFormat="1" ht="18" customHeight="1" x14ac:dyDescent="0.45">
      <c r="A4" s="129"/>
      <c r="B4" s="311"/>
      <c r="C4" s="130" t="s">
        <v>62</v>
      </c>
      <c r="D4" s="131" t="s">
        <v>63</v>
      </c>
      <c r="E4" s="132" t="s">
        <v>62</v>
      </c>
      <c r="F4" s="133" t="s">
        <v>63</v>
      </c>
      <c r="G4" s="132" t="s">
        <v>62</v>
      </c>
      <c r="H4" s="133" t="s">
        <v>63</v>
      </c>
      <c r="I4" s="132" t="s">
        <v>62</v>
      </c>
      <c r="J4" s="131" t="s">
        <v>63</v>
      </c>
      <c r="K4" s="132" t="s">
        <v>62</v>
      </c>
      <c r="L4" s="133" t="s">
        <v>63</v>
      </c>
      <c r="M4" s="134" t="s">
        <v>62</v>
      </c>
      <c r="N4" s="133" t="s">
        <v>63</v>
      </c>
    </row>
    <row r="5" spans="1:16" s="31" customFormat="1" ht="18" hidden="1" customHeight="1" x14ac:dyDescent="0.45">
      <c r="A5" s="135" t="s">
        <v>21</v>
      </c>
      <c r="B5" s="136"/>
      <c r="C5" s="137"/>
      <c r="D5" s="138"/>
      <c r="E5" s="139"/>
      <c r="F5" s="138"/>
      <c r="G5" s="139"/>
      <c r="H5" s="138"/>
      <c r="I5" s="139"/>
      <c r="J5" s="138"/>
      <c r="K5" s="139"/>
      <c r="L5" s="138"/>
      <c r="M5" s="118"/>
      <c r="N5" s="138"/>
    </row>
    <row r="6" spans="1:16" s="31" customFormat="1" ht="18" hidden="1" customHeight="1" x14ac:dyDescent="0.45">
      <c r="A6" s="123" t="s">
        <v>42</v>
      </c>
      <c r="B6" s="140">
        <v>79490354</v>
      </c>
      <c r="C6" s="141">
        <v>1260395</v>
      </c>
      <c r="D6" s="142">
        <v>1.585594901237954</v>
      </c>
      <c r="E6" s="143">
        <v>3970328</v>
      </c>
      <c r="F6" s="142">
        <v>4.9947292975950264</v>
      </c>
      <c r="G6" s="143">
        <v>1192022</v>
      </c>
      <c r="H6" s="142">
        <v>1.4995806912622378</v>
      </c>
      <c r="I6" s="143">
        <v>3768812</v>
      </c>
      <c r="J6" s="142">
        <v>4.7412192930981281</v>
      </c>
      <c r="K6" s="143">
        <v>9626008</v>
      </c>
      <c r="L6" s="142">
        <v>12.10965546838551</v>
      </c>
      <c r="M6" s="144">
        <v>59672789</v>
      </c>
      <c r="N6" s="142">
        <v>75.06922034842114</v>
      </c>
    </row>
    <row r="7" spans="1:16" s="31" customFormat="1" ht="18" hidden="1" customHeight="1" x14ac:dyDescent="0.45">
      <c r="A7" s="118" t="s">
        <v>64</v>
      </c>
      <c r="B7" s="140">
        <v>91832039</v>
      </c>
      <c r="C7" s="141">
        <v>1357255</v>
      </c>
      <c r="D7" s="142">
        <v>1.477975459087868</v>
      </c>
      <c r="E7" s="143">
        <v>3820968</v>
      </c>
      <c r="F7" s="142">
        <v>4.1608223465450882</v>
      </c>
      <c r="G7" s="143">
        <v>1363162</v>
      </c>
      <c r="H7" s="142">
        <v>1.4844078546486374</v>
      </c>
      <c r="I7" s="143">
        <v>6326606</v>
      </c>
      <c r="J7" s="142">
        <v>6.889323234998626</v>
      </c>
      <c r="K7" s="143">
        <v>12788911</v>
      </c>
      <c r="L7" s="142">
        <v>13.926415158874997</v>
      </c>
      <c r="M7" s="144">
        <v>66175137</v>
      </c>
      <c r="N7" s="142">
        <v>72.061055945844785</v>
      </c>
    </row>
    <row r="8" spans="1:16" s="31" customFormat="1" ht="18" hidden="1" customHeight="1" x14ac:dyDescent="0.45">
      <c r="A8" s="118" t="s">
        <v>65</v>
      </c>
      <c r="B8" s="140">
        <v>81472988</v>
      </c>
      <c r="C8" s="141">
        <v>945936</v>
      </c>
      <c r="D8" s="142">
        <v>1.1610424795025316</v>
      </c>
      <c r="E8" s="143">
        <v>3474526</v>
      </c>
      <c r="F8" s="142">
        <v>4.2646355378545833</v>
      </c>
      <c r="G8" s="143">
        <v>1801989</v>
      </c>
      <c r="H8" s="142">
        <v>2.2117625046475529</v>
      </c>
      <c r="I8" s="143">
        <v>4935458</v>
      </c>
      <c r="J8" s="142">
        <v>6.0577844524371685</v>
      </c>
      <c r="K8" s="143">
        <v>10126971</v>
      </c>
      <c r="L8" s="142">
        <v>12.429850983248583</v>
      </c>
      <c r="M8" s="144">
        <v>60188108</v>
      </c>
      <c r="N8" s="142">
        <v>73.874924042309587</v>
      </c>
    </row>
    <row r="9" spans="1:16" s="31" customFormat="1" ht="18" hidden="1" customHeight="1" x14ac:dyDescent="0.45">
      <c r="A9" s="118" t="s">
        <v>66</v>
      </c>
      <c r="B9" s="140">
        <v>80648056</v>
      </c>
      <c r="C9" s="141">
        <v>938744</v>
      </c>
      <c r="D9" s="142">
        <v>1.1640007788904421</v>
      </c>
      <c r="E9" s="143">
        <v>3364102</v>
      </c>
      <c r="F9" s="142">
        <v>4.1713367523700757</v>
      </c>
      <c r="G9" s="143">
        <v>2216280</v>
      </c>
      <c r="H9" s="142">
        <v>2.7480885590100272</v>
      </c>
      <c r="I9" s="143">
        <v>4728451</v>
      </c>
      <c r="J9" s="142">
        <v>5.8630687886636723</v>
      </c>
      <c r="K9" s="143">
        <v>13285720</v>
      </c>
      <c r="L9" s="142">
        <v>16.473701486369368</v>
      </c>
      <c r="M9" s="144">
        <v>56114759</v>
      </c>
      <c r="N9" s="142">
        <v>69.579803634696418</v>
      </c>
    </row>
    <row r="10" spans="1:16" s="31" customFormat="1" ht="18" hidden="1" customHeight="1" x14ac:dyDescent="0.45">
      <c r="A10" s="118" t="s">
        <v>26</v>
      </c>
      <c r="B10" s="140">
        <v>87327109</v>
      </c>
      <c r="C10" s="141">
        <v>1050013</v>
      </c>
      <c r="D10" s="142">
        <v>1.2023906574074266</v>
      </c>
      <c r="E10" s="143">
        <v>3192197</v>
      </c>
      <c r="F10" s="142">
        <v>3.6554479319818087</v>
      </c>
      <c r="G10" s="143">
        <v>1469472</v>
      </c>
      <c r="H10" s="142">
        <v>1.682721455945599</v>
      </c>
      <c r="I10" s="143">
        <v>5189477</v>
      </c>
      <c r="J10" s="142">
        <v>5.9425727696997281</v>
      </c>
      <c r="K10" s="143">
        <v>13302450</v>
      </c>
      <c r="L10" s="142">
        <v>15.23289864090199</v>
      </c>
      <c r="M10" s="144">
        <v>63123500</v>
      </c>
      <c r="N10" s="142">
        <v>72.283968544063441</v>
      </c>
    </row>
    <row r="11" spans="1:16" s="31" customFormat="1" ht="18" hidden="1" customHeight="1" x14ac:dyDescent="0.45">
      <c r="A11" s="118" t="s">
        <v>27</v>
      </c>
      <c r="B11" s="140">
        <v>91536944</v>
      </c>
      <c r="C11" s="141">
        <v>1021848</v>
      </c>
      <c r="D11" s="142">
        <f>C11/B11*100</f>
        <v>1.1163230443874115</v>
      </c>
      <c r="E11" s="143">
        <v>2811286</v>
      </c>
      <c r="F11" s="142">
        <f>E11/B11*100</f>
        <v>3.0712036879885352</v>
      </c>
      <c r="G11" s="143">
        <v>1517532</v>
      </c>
      <c r="H11" s="142">
        <f>G11/B11*100</f>
        <v>1.6578355510754217</v>
      </c>
      <c r="I11" s="143">
        <v>5913363</v>
      </c>
      <c r="J11" s="142">
        <f>I11/B11*100</f>
        <v>6.4600834827957545</v>
      </c>
      <c r="K11" s="143">
        <v>9110393</v>
      </c>
      <c r="L11" s="142">
        <f>K11/B11*100</f>
        <v>9.952695165353127</v>
      </c>
      <c r="M11" s="144">
        <v>71162522</v>
      </c>
      <c r="N11" s="142">
        <f>M11/B11*100</f>
        <v>77.741859068399748</v>
      </c>
    </row>
    <row r="12" spans="1:16" s="31" customFormat="1" ht="18" hidden="1" customHeight="1" x14ac:dyDescent="0.45">
      <c r="A12" s="31" t="s">
        <v>28</v>
      </c>
      <c r="B12" s="144"/>
      <c r="C12" s="145"/>
      <c r="D12" s="35"/>
      <c r="F12" s="48"/>
      <c r="G12" s="35"/>
      <c r="I12" s="35"/>
      <c r="K12" s="35"/>
      <c r="M12" s="146"/>
      <c r="N12" s="33"/>
      <c r="O12" s="33"/>
    </row>
    <row r="13" spans="1:16" s="31" customFormat="1" ht="18" hidden="1" customHeight="1" x14ac:dyDescent="0.45">
      <c r="A13" s="123" t="s">
        <v>42</v>
      </c>
      <c r="B13" s="140">
        <v>27938695</v>
      </c>
      <c r="C13" s="141">
        <v>368290</v>
      </c>
      <c r="D13" s="142">
        <v>1.3182075970262748</v>
      </c>
      <c r="E13" s="143">
        <v>1659341</v>
      </c>
      <c r="F13" s="142">
        <v>5.9392215706567537</v>
      </c>
      <c r="G13" s="143">
        <v>1267205</v>
      </c>
      <c r="H13" s="142">
        <v>4.5356628146017552</v>
      </c>
      <c r="I13" s="143">
        <v>3674351</v>
      </c>
      <c r="J13" s="142">
        <v>13.151476831684514</v>
      </c>
      <c r="K13" s="143">
        <v>8696494</v>
      </c>
      <c r="L13" s="142">
        <v>31.127058726257616</v>
      </c>
      <c r="M13" s="144" t="s">
        <v>44</v>
      </c>
      <c r="N13" s="143" t="s">
        <v>67</v>
      </c>
    </row>
    <row r="14" spans="1:16" s="31" customFormat="1" ht="18" hidden="1" customHeight="1" x14ac:dyDescent="0.45">
      <c r="A14" s="118" t="s">
        <v>64</v>
      </c>
      <c r="B14" s="140">
        <v>28817670</v>
      </c>
      <c r="C14" s="141">
        <v>440925</v>
      </c>
      <c r="D14" s="142">
        <v>1.5300508333949274</v>
      </c>
      <c r="E14" s="143">
        <v>1696149</v>
      </c>
      <c r="F14" s="142">
        <v>5.8857950694834109</v>
      </c>
      <c r="G14" s="143">
        <v>1030264</v>
      </c>
      <c r="H14" s="142">
        <v>3.5751120753343351</v>
      </c>
      <c r="I14" s="143">
        <v>3551876</v>
      </c>
      <c r="J14" s="142">
        <v>12.325340667722269</v>
      </c>
      <c r="K14" s="143">
        <v>8613374</v>
      </c>
      <c r="L14" s="142">
        <v>29.889210335186711</v>
      </c>
      <c r="M14" s="144" t="s">
        <v>44</v>
      </c>
      <c r="N14" s="143" t="s">
        <v>68</v>
      </c>
    </row>
    <row r="15" spans="1:16" s="31" customFormat="1" ht="18" hidden="1" customHeight="1" x14ac:dyDescent="0.45">
      <c r="A15" s="118" t="s">
        <v>65</v>
      </c>
      <c r="B15" s="140">
        <v>30195104</v>
      </c>
      <c r="C15" s="141">
        <v>385553</v>
      </c>
      <c r="D15" s="142">
        <v>1.276872568479976</v>
      </c>
      <c r="E15" s="143">
        <v>1468643</v>
      </c>
      <c r="F15" s="142">
        <v>4.8638448140466739</v>
      </c>
      <c r="G15" s="143">
        <v>1831438</v>
      </c>
      <c r="H15" s="142">
        <v>6.0653475477348913</v>
      </c>
      <c r="I15" s="143">
        <v>2743395</v>
      </c>
      <c r="J15" s="142">
        <v>9.0855623481210728</v>
      </c>
      <c r="K15" s="143">
        <v>8263771</v>
      </c>
      <c r="L15" s="142">
        <v>27.367916997404613</v>
      </c>
      <c r="M15" s="144" t="s">
        <v>44</v>
      </c>
      <c r="N15" s="143" t="s">
        <v>67</v>
      </c>
    </row>
    <row r="16" spans="1:16" s="31" customFormat="1" ht="18" hidden="1" customHeight="1" x14ac:dyDescent="0.45">
      <c r="A16" s="118" t="s">
        <v>66</v>
      </c>
      <c r="B16" s="140">
        <v>30568670</v>
      </c>
      <c r="C16" s="141">
        <v>315624</v>
      </c>
      <c r="D16" s="142">
        <v>1.0325081202420647</v>
      </c>
      <c r="E16" s="143">
        <v>1317468</v>
      </c>
      <c r="F16" s="142">
        <v>4.3098636610621268</v>
      </c>
      <c r="G16" s="143">
        <v>1355563</v>
      </c>
      <c r="H16" s="142">
        <v>4.4344847191585375</v>
      </c>
      <c r="I16" s="143">
        <v>2612487</v>
      </c>
      <c r="J16" s="142">
        <v>8.5462893871404937</v>
      </c>
      <c r="K16" s="143">
        <v>7470923</v>
      </c>
      <c r="L16" s="142">
        <v>24.439803890715559</v>
      </c>
      <c r="M16" s="144" t="s">
        <v>69</v>
      </c>
      <c r="N16" s="143" t="s">
        <v>68</v>
      </c>
    </row>
    <row r="17" spans="1:16" s="31" customFormat="1" ht="18" hidden="1" customHeight="1" x14ac:dyDescent="0.45">
      <c r="A17" s="118" t="s">
        <v>26</v>
      </c>
      <c r="B17" s="140">
        <v>29904547</v>
      </c>
      <c r="C17" s="141">
        <v>286284</v>
      </c>
      <c r="D17" s="142">
        <v>0.95732598791748968</v>
      </c>
      <c r="E17" s="143">
        <v>1482128</v>
      </c>
      <c r="F17" s="142">
        <v>4.956196126294774</v>
      </c>
      <c r="G17" s="143">
        <v>980958</v>
      </c>
      <c r="H17" s="142">
        <v>3.2802971400971228</v>
      </c>
      <c r="I17" s="143">
        <v>3231303</v>
      </c>
      <c r="J17" s="142">
        <v>10.805390230455588</v>
      </c>
      <c r="K17" s="143">
        <v>7328714</v>
      </c>
      <c r="L17" s="142">
        <v>24.507022293298743</v>
      </c>
      <c r="M17" s="144" t="s">
        <v>44</v>
      </c>
      <c r="N17" s="143" t="s">
        <v>67</v>
      </c>
    </row>
    <row r="18" spans="1:16" s="31" customFormat="1" ht="18" hidden="1" customHeight="1" x14ac:dyDescent="0.45">
      <c r="A18" s="118" t="s">
        <v>27</v>
      </c>
      <c r="B18" s="140">
        <v>30965722</v>
      </c>
      <c r="C18" s="141">
        <v>417646</v>
      </c>
      <c r="D18" s="142">
        <f>C18/B18*100</f>
        <v>1.3487365158157785</v>
      </c>
      <c r="E18" s="143">
        <v>1637878</v>
      </c>
      <c r="F18" s="142">
        <f>E18/B18*100</f>
        <v>5.2893260489776406</v>
      </c>
      <c r="G18" s="143">
        <v>367353</v>
      </c>
      <c r="H18" s="142">
        <f>G18/B18*100</f>
        <v>1.186321442787609</v>
      </c>
      <c r="I18" s="143">
        <v>4315496</v>
      </c>
      <c r="J18" s="142">
        <f>I18/B18*100</f>
        <v>13.936364861765535</v>
      </c>
      <c r="K18" s="143">
        <v>7044333</v>
      </c>
      <c r="L18" s="142">
        <f>K18/B18*100</f>
        <v>22.748809150970224</v>
      </c>
      <c r="M18" s="144">
        <v>17183016</v>
      </c>
      <c r="N18" s="142">
        <f>M18/B18*100</f>
        <v>55.490441979683212</v>
      </c>
    </row>
    <row r="19" spans="1:16" s="31" customFormat="1" ht="18" hidden="1" customHeight="1" x14ac:dyDescent="0.45">
      <c r="A19" s="31" t="s">
        <v>29</v>
      </c>
      <c r="B19" s="144"/>
      <c r="C19" s="145"/>
      <c r="D19" s="35"/>
      <c r="F19" s="48"/>
      <c r="G19" s="35"/>
      <c r="I19" s="35"/>
      <c r="K19" s="35"/>
      <c r="M19" s="146"/>
      <c r="N19" s="33"/>
      <c r="O19" s="33"/>
    </row>
    <row r="20" spans="1:16" s="31" customFormat="1" ht="18" hidden="1" customHeight="1" x14ac:dyDescent="0.45">
      <c r="A20" s="123" t="s">
        <v>42</v>
      </c>
      <c r="B20" s="140">
        <v>7404677</v>
      </c>
      <c r="C20" s="141">
        <v>568491</v>
      </c>
      <c r="D20" s="142">
        <v>7.6774584495718043</v>
      </c>
      <c r="E20" s="143">
        <v>1008075</v>
      </c>
      <c r="F20" s="142">
        <v>13.614030699786095</v>
      </c>
      <c r="G20" s="143">
        <v>463019</v>
      </c>
      <c r="H20" s="142">
        <v>6.2530614097009236</v>
      </c>
      <c r="I20" s="143">
        <v>1030724</v>
      </c>
      <c r="J20" s="142">
        <v>13.919904946562827</v>
      </c>
      <c r="K20" s="147" t="s">
        <v>69</v>
      </c>
      <c r="L20" s="143" t="s">
        <v>68</v>
      </c>
      <c r="M20" s="144" t="s">
        <v>44</v>
      </c>
      <c r="N20" s="143" t="s">
        <v>68</v>
      </c>
    </row>
    <row r="21" spans="1:16" s="31" customFormat="1" ht="18" hidden="1" customHeight="1" x14ac:dyDescent="0.45">
      <c r="A21" s="118" t="s">
        <v>23</v>
      </c>
      <c r="B21" s="140">
        <v>8613346</v>
      </c>
      <c r="C21" s="141">
        <v>488634</v>
      </c>
      <c r="D21" s="142">
        <v>5.6729870134091902</v>
      </c>
      <c r="E21" s="143">
        <v>1049478</v>
      </c>
      <c r="F21" s="142">
        <v>12.184324187139353</v>
      </c>
      <c r="G21" s="143">
        <v>345224</v>
      </c>
      <c r="H21" s="142">
        <v>4.0080126817150967</v>
      </c>
      <c r="I21" s="143">
        <v>953999</v>
      </c>
      <c r="J21" s="142">
        <v>11.075823495306006</v>
      </c>
      <c r="K21" s="147" t="s">
        <v>44</v>
      </c>
      <c r="L21" s="143" t="s">
        <v>68</v>
      </c>
      <c r="M21" s="144" t="s">
        <v>44</v>
      </c>
      <c r="N21" s="143" t="s">
        <v>68</v>
      </c>
    </row>
    <row r="22" spans="1:16" s="31" customFormat="1" ht="18" hidden="1" customHeight="1" x14ac:dyDescent="0.45">
      <c r="A22" s="118" t="s">
        <v>24</v>
      </c>
      <c r="B22" s="140">
        <v>8237648</v>
      </c>
      <c r="C22" s="141">
        <v>411037</v>
      </c>
      <c r="D22" s="142">
        <v>4.9897373619266085</v>
      </c>
      <c r="E22" s="143">
        <v>1113439</v>
      </c>
      <c r="F22" s="142">
        <v>13.516467321740381</v>
      </c>
      <c r="G22" s="143">
        <v>261456</v>
      </c>
      <c r="H22" s="142">
        <v>3.1739156613635346</v>
      </c>
      <c r="I22" s="143">
        <v>860994</v>
      </c>
      <c r="J22" s="142">
        <v>10.451939679869788</v>
      </c>
      <c r="K22" s="147" t="s">
        <v>44</v>
      </c>
      <c r="L22" s="143" t="s">
        <v>67</v>
      </c>
      <c r="M22" s="144" t="s">
        <v>44</v>
      </c>
      <c r="N22" s="143" t="s">
        <v>68</v>
      </c>
    </row>
    <row r="23" spans="1:16" s="31" customFormat="1" ht="18" hidden="1" customHeight="1" x14ac:dyDescent="0.45">
      <c r="A23" s="118" t="s">
        <v>66</v>
      </c>
      <c r="B23" s="140">
        <v>9287880</v>
      </c>
      <c r="C23" s="141">
        <v>227491</v>
      </c>
      <c r="D23" s="142">
        <v>2.4493318173792082</v>
      </c>
      <c r="E23" s="143">
        <v>958190</v>
      </c>
      <c r="F23" s="142">
        <v>10.31656309082374</v>
      </c>
      <c r="G23" s="143">
        <v>1928148</v>
      </c>
      <c r="H23" s="142">
        <v>20.759828938358378</v>
      </c>
      <c r="I23" s="143">
        <v>967303</v>
      </c>
      <c r="J23" s="142">
        <v>10.414680206893284</v>
      </c>
      <c r="K23" s="148" t="s">
        <v>70</v>
      </c>
      <c r="L23" s="143" t="s">
        <v>67</v>
      </c>
      <c r="M23" s="149" t="s">
        <v>44</v>
      </c>
      <c r="N23" s="143" t="s">
        <v>67</v>
      </c>
    </row>
    <row r="24" spans="1:16" s="31" customFormat="1" ht="18" hidden="1" customHeight="1" x14ac:dyDescent="0.45">
      <c r="A24" s="118" t="s">
        <v>71</v>
      </c>
      <c r="B24" s="140">
        <v>10337892</v>
      </c>
      <c r="C24" s="141">
        <v>221411</v>
      </c>
      <c r="D24" s="142">
        <v>2.141742243002732</v>
      </c>
      <c r="E24" s="143">
        <v>824990</v>
      </c>
      <c r="F24" s="142">
        <v>7.9802536145666831</v>
      </c>
      <c r="G24" s="143">
        <v>315259</v>
      </c>
      <c r="H24" s="142">
        <v>3.0495482057657406</v>
      </c>
      <c r="I24" s="143">
        <v>2935432</v>
      </c>
      <c r="J24" s="142">
        <v>28.394879729832734</v>
      </c>
      <c r="K24" s="148" t="s">
        <v>69</v>
      </c>
      <c r="L24" s="143" t="s">
        <v>67</v>
      </c>
      <c r="M24" s="149" t="s">
        <v>69</v>
      </c>
      <c r="N24" s="143" t="s">
        <v>67</v>
      </c>
    </row>
    <row r="25" spans="1:16" s="31" customFormat="1" ht="18" hidden="1" customHeight="1" x14ac:dyDescent="0.45">
      <c r="A25" s="118" t="s">
        <v>72</v>
      </c>
      <c r="B25" s="150">
        <v>12299307</v>
      </c>
      <c r="C25" s="141">
        <v>184976</v>
      </c>
      <c r="D25" s="142">
        <f>C25/B25*100</f>
        <v>1.5039546537052859</v>
      </c>
      <c r="E25" s="143">
        <v>1021599</v>
      </c>
      <c r="F25" s="142">
        <f>E25/B25*100</f>
        <v>8.3061509075267406</v>
      </c>
      <c r="G25" s="143">
        <v>1928388</v>
      </c>
      <c r="H25" s="142">
        <f>G25/B25*100</f>
        <v>15.678834587997519</v>
      </c>
      <c r="I25" s="143">
        <v>1302258</v>
      </c>
      <c r="J25" s="142">
        <f>I25/B25*100</f>
        <v>10.588059961427094</v>
      </c>
      <c r="K25" s="143">
        <v>691622</v>
      </c>
      <c r="L25" s="142">
        <f>K25/B25*100</f>
        <v>5.6232599121235047</v>
      </c>
      <c r="M25" s="144">
        <v>7170464</v>
      </c>
      <c r="N25" s="142">
        <f>M25/B25*100</f>
        <v>58.299739977219858</v>
      </c>
    </row>
    <row r="26" spans="1:16" s="31" customFormat="1" ht="18" hidden="1" customHeight="1" x14ac:dyDescent="0.45">
      <c r="A26" s="31" t="s">
        <v>30</v>
      </c>
      <c r="B26" s="144"/>
      <c r="C26" s="151"/>
      <c r="D26" s="35"/>
      <c r="E26" s="49"/>
      <c r="F26" s="35"/>
      <c r="G26" s="49"/>
      <c r="H26" s="35"/>
      <c r="I26" s="49"/>
      <c r="J26" s="35"/>
      <c r="K26" s="49"/>
      <c r="L26" s="35"/>
      <c r="M26" s="149"/>
      <c r="N26" s="35"/>
      <c r="P26" s="35"/>
    </row>
    <row r="27" spans="1:16" s="31" customFormat="1" ht="18" customHeight="1" x14ac:dyDescent="0.45">
      <c r="A27" s="118" t="s">
        <v>155</v>
      </c>
      <c r="B27" s="152">
        <f t="shared" ref="B27:B30" si="0">SUM(C27,E27,G27,I27,K27,M27)</f>
        <v>144691486</v>
      </c>
      <c r="C27" s="144">
        <v>1613581</v>
      </c>
      <c r="D27" s="153">
        <v>1.1151872474376274</v>
      </c>
      <c r="E27" s="144">
        <v>5382203</v>
      </c>
      <c r="F27" s="153">
        <v>3.7197786468237668</v>
      </c>
      <c r="G27" s="144">
        <v>4782558</v>
      </c>
      <c r="H27" s="153">
        <v>3.3053485952863872</v>
      </c>
      <c r="I27" s="144">
        <v>10160973</v>
      </c>
      <c r="J27" s="153">
        <v>7.0225092580775623</v>
      </c>
      <c r="K27" s="144">
        <v>18414750</v>
      </c>
      <c r="L27" s="153">
        <v>12.726906405536537</v>
      </c>
      <c r="M27" s="154">
        <v>104337421</v>
      </c>
      <c r="N27" s="153">
        <v>72.110269846838122</v>
      </c>
      <c r="O27" s="142">
        <f>D27+F27+H27+J27+L27+N27</f>
        <v>100</v>
      </c>
      <c r="P27" s="35"/>
    </row>
    <row r="28" spans="1:16" s="31" customFormat="1" ht="18" customHeight="1" x14ac:dyDescent="0.45">
      <c r="A28" s="118" t="s">
        <v>31</v>
      </c>
      <c r="B28" s="152">
        <f t="shared" si="0"/>
        <v>145021883</v>
      </c>
      <c r="C28" s="144">
        <v>1378460</v>
      </c>
      <c r="D28" s="153">
        <v>0.9</v>
      </c>
      <c r="E28" s="144">
        <v>6276293</v>
      </c>
      <c r="F28" s="153">
        <v>4.3278247876563567</v>
      </c>
      <c r="G28" s="144">
        <v>2397075</v>
      </c>
      <c r="H28" s="153">
        <v>1.6529057204422037</v>
      </c>
      <c r="I28" s="144">
        <v>12255105</v>
      </c>
      <c r="J28" s="153">
        <v>8.450521222373041</v>
      </c>
      <c r="K28" s="144">
        <v>13842711</v>
      </c>
      <c r="L28" s="153">
        <v>9.545256697570256</v>
      </c>
      <c r="M28" s="154">
        <v>108872239</v>
      </c>
      <c r="N28" s="153">
        <v>75.072972952640541</v>
      </c>
      <c r="O28" s="142">
        <f>D28+F28+H28+J28+L28+N28</f>
        <v>99.9494813806824</v>
      </c>
      <c r="P28" s="155"/>
    </row>
    <row r="29" spans="1:16" s="31" customFormat="1" ht="18" customHeight="1" x14ac:dyDescent="0.45">
      <c r="A29" s="156" t="s">
        <v>32</v>
      </c>
      <c r="B29" s="152">
        <f t="shared" si="0"/>
        <v>152572099</v>
      </c>
      <c r="C29" s="157">
        <v>1455002</v>
      </c>
      <c r="D29" s="153">
        <v>1</v>
      </c>
      <c r="E29" s="144">
        <v>6746689</v>
      </c>
      <c r="F29" s="153">
        <v>4.4219677412971814</v>
      </c>
      <c r="G29" s="144">
        <v>5406696</v>
      </c>
      <c r="H29" s="153">
        <v>3.5436990350378546</v>
      </c>
      <c r="I29" s="144">
        <v>9065533</v>
      </c>
      <c r="J29" s="153">
        <v>5.9418026358803653</v>
      </c>
      <c r="K29" s="144">
        <v>21816873</v>
      </c>
      <c r="L29" s="153">
        <v>14.299385761219686</v>
      </c>
      <c r="M29" s="154">
        <v>108081306</v>
      </c>
      <c r="N29" s="153">
        <v>70.839496020828818</v>
      </c>
      <c r="O29" s="142">
        <f t="shared" ref="O29:O39" si="1">D29+F29+H29+J29+L29+N29</f>
        <v>100.04635119426391</v>
      </c>
      <c r="P29" s="155"/>
    </row>
    <row r="30" spans="1:16" s="31" customFormat="1" ht="18" customHeight="1" x14ac:dyDescent="0.45">
      <c r="A30" s="156" t="s">
        <v>33</v>
      </c>
      <c r="B30" s="152">
        <f t="shared" si="0"/>
        <v>161121384</v>
      </c>
      <c r="C30" s="144">
        <v>1494583</v>
      </c>
      <c r="D30" s="153">
        <v>0.9</v>
      </c>
      <c r="E30" s="144">
        <v>6117979</v>
      </c>
      <c r="F30" s="153">
        <v>3.7971241607507542</v>
      </c>
      <c r="G30" s="144">
        <v>5780736</v>
      </c>
      <c r="H30" s="153">
        <v>3.5878142655477689</v>
      </c>
      <c r="I30" s="144">
        <v>7887989</v>
      </c>
      <c r="J30" s="153">
        <v>4.8956810102872508</v>
      </c>
      <c r="K30" s="144">
        <v>18185129</v>
      </c>
      <c r="L30" s="153">
        <v>11.286601783410699</v>
      </c>
      <c r="M30" s="154">
        <v>121654968</v>
      </c>
      <c r="N30" s="153">
        <v>75.505165720274604</v>
      </c>
      <c r="O30" s="142">
        <f t="shared" si="1"/>
        <v>99.972386940271079</v>
      </c>
      <c r="P30" s="155"/>
    </row>
    <row r="31" spans="1:16" s="31" customFormat="1" ht="18" customHeight="1" x14ac:dyDescent="0.45">
      <c r="A31" s="118" t="s">
        <v>34</v>
      </c>
      <c r="B31" s="152">
        <f>SUM(C31,E31,G31,I31,K31,M31)</f>
        <v>124814105</v>
      </c>
      <c r="C31" s="144">
        <v>1230639</v>
      </c>
      <c r="D31" s="153">
        <v>0.9859775063082814</v>
      </c>
      <c r="E31" s="144">
        <v>4970539</v>
      </c>
      <c r="F31" s="153">
        <v>3.9823535969752779</v>
      </c>
      <c r="G31" s="144">
        <v>3069738</v>
      </c>
      <c r="H31" s="153">
        <v>2.4594479926767892</v>
      </c>
      <c r="I31" s="144">
        <v>8386627</v>
      </c>
      <c r="J31" s="153">
        <v>6.7192942656601193</v>
      </c>
      <c r="K31" s="144">
        <v>14452029</v>
      </c>
      <c r="L31" s="153">
        <v>11.578842791846322</v>
      </c>
      <c r="M31" s="154">
        <v>92704533</v>
      </c>
      <c r="N31" s="153">
        <v>74.274083846533216</v>
      </c>
      <c r="O31" s="142">
        <f t="shared" si="1"/>
        <v>100</v>
      </c>
      <c r="P31" s="155"/>
    </row>
    <row r="32" spans="1:16" s="31" customFormat="1" ht="18" customHeight="1" x14ac:dyDescent="0.45">
      <c r="A32" s="118" t="s">
        <v>73</v>
      </c>
      <c r="B32" s="152">
        <f t="shared" ref="B32:B40" si="2">SUM(C32,E32,G32,I32,K32,M32)</f>
        <v>118012276</v>
      </c>
      <c r="C32" s="144">
        <v>953465</v>
      </c>
      <c r="D32" s="153">
        <v>0.8079371335910851</v>
      </c>
      <c r="E32" s="144">
        <v>6782617</v>
      </c>
      <c r="F32" s="153">
        <v>5.7473825858591185</v>
      </c>
      <c r="G32" s="144">
        <v>2056618</v>
      </c>
      <c r="H32" s="153">
        <v>1.7427153087022913</v>
      </c>
      <c r="I32" s="144">
        <v>7895866</v>
      </c>
      <c r="J32" s="153">
        <v>6.6907158031593248</v>
      </c>
      <c r="K32" s="144">
        <v>19131254</v>
      </c>
      <c r="L32" s="153">
        <v>16.211240600088079</v>
      </c>
      <c r="M32" s="154">
        <v>81192456</v>
      </c>
      <c r="N32" s="153">
        <v>68.800008568600106</v>
      </c>
      <c r="O32" s="142">
        <f t="shared" si="1"/>
        <v>100</v>
      </c>
      <c r="P32" s="155"/>
    </row>
    <row r="33" spans="1:16" s="31" customFormat="1" ht="18" customHeight="1" x14ac:dyDescent="0.45">
      <c r="A33" s="156" t="s">
        <v>74</v>
      </c>
      <c r="B33" s="152">
        <f t="shared" si="2"/>
        <v>105199388</v>
      </c>
      <c r="C33" s="157">
        <v>1462954</v>
      </c>
      <c r="D33" s="153">
        <v>1.3906487744966729</v>
      </c>
      <c r="E33" s="144">
        <v>6076673</v>
      </c>
      <c r="F33" s="153">
        <v>5.776338736875541</v>
      </c>
      <c r="G33" s="144">
        <v>2253746</v>
      </c>
      <c r="H33" s="153">
        <v>2.1423565696028573</v>
      </c>
      <c r="I33" s="144">
        <v>6577355</v>
      </c>
      <c r="J33" s="153">
        <v>6.2522749657060741</v>
      </c>
      <c r="K33" s="144">
        <v>13116362</v>
      </c>
      <c r="L33" s="153">
        <v>12.468097247866119</v>
      </c>
      <c r="M33" s="154">
        <v>75712298</v>
      </c>
      <c r="N33" s="153">
        <v>71.970283705452729</v>
      </c>
      <c r="O33" s="142">
        <f t="shared" si="1"/>
        <v>100</v>
      </c>
      <c r="P33" s="155"/>
    </row>
    <row r="34" spans="1:16" s="31" customFormat="1" ht="18" customHeight="1" x14ac:dyDescent="0.45">
      <c r="A34" s="156" t="s">
        <v>75</v>
      </c>
      <c r="B34" s="152">
        <f t="shared" si="2"/>
        <v>106935288</v>
      </c>
      <c r="C34" s="157">
        <v>1221036</v>
      </c>
      <c r="D34" s="153">
        <v>1.1418457113988416</v>
      </c>
      <c r="E34" s="144">
        <v>6884964</v>
      </c>
      <c r="F34" s="153">
        <v>6.4384396664270458</v>
      </c>
      <c r="G34" s="144">
        <v>2246388</v>
      </c>
      <c r="H34" s="153">
        <v>2.1006985084287608</v>
      </c>
      <c r="I34" s="144">
        <v>6814915</v>
      </c>
      <c r="J34" s="153">
        <v>6.3729336942544164</v>
      </c>
      <c r="K34" s="144">
        <v>12655781</v>
      </c>
      <c r="L34" s="153">
        <v>11.834990335463443</v>
      </c>
      <c r="M34" s="154">
        <v>77112204</v>
      </c>
      <c r="N34" s="153">
        <v>72.11109208402749</v>
      </c>
      <c r="O34" s="142">
        <f t="shared" si="1"/>
        <v>100</v>
      </c>
      <c r="P34" s="155"/>
    </row>
    <row r="35" spans="1:16" s="31" customFormat="1" ht="18" customHeight="1" x14ac:dyDescent="0.45">
      <c r="A35" s="156" t="s">
        <v>76</v>
      </c>
      <c r="B35" s="152">
        <f t="shared" si="2"/>
        <v>104642793</v>
      </c>
      <c r="C35" s="157">
        <v>1156200</v>
      </c>
      <c r="D35" s="153">
        <v>1.1049017011615889</v>
      </c>
      <c r="E35" s="144">
        <v>6674972</v>
      </c>
      <c r="F35" s="153">
        <v>6.3788167427832319</v>
      </c>
      <c r="G35" s="144">
        <v>2051824</v>
      </c>
      <c r="H35" s="153">
        <v>1.9607886421762464</v>
      </c>
      <c r="I35" s="144">
        <v>6810451</v>
      </c>
      <c r="J35" s="153">
        <v>6.5082848084913021</v>
      </c>
      <c r="K35" s="144">
        <v>17373930</v>
      </c>
      <c r="L35" s="153">
        <v>16.60308321472268</v>
      </c>
      <c r="M35" s="154">
        <v>70575416</v>
      </c>
      <c r="N35" s="153">
        <v>67.444124890664952</v>
      </c>
      <c r="O35" s="142">
        <f t="shared" si="1"/>
        <v>100</v>
      </c>
      <c r="P35" s="155"/>
    </row>
    <row r="36" spans="1:16" s="31" customFormat="1" ht="18" customHeight="1" x14ac:dyDescent="0.45">
      <c r="A36" s="156" t="s">
        <v>77</v>
      </c>
      <c r="B36" s="152">
        <f t="shared" si="2"/>
        <v>106736391</v>
      </c>
      <c r="C36" s="157">
        <v>1100219</v>
      </c>
      <c r="D36" s="153">
        <v>1.0307815260495365</v>
      </c>
      <c r="E36" s="144">
        <v>6728714</v>
      </c>
      <c r="F36" s="153">
        <v>6.3040486351089013</v>
      </c>
      <c r="G36" s="144">
        <v>2435925</v>
      </c>
      <c r="H36" s="153">
        <v>2.2821878997201619</v>
      </c>
      <c r="I36" s="144">
        <v>7373579</v>
      </c>
      <c r="J36" s="153">
        <v>6.9082146500531394</v>
      </c>
      <c r="K36" s="144">
        <v>10673169</v>
      </c>
      <c r="L36" s="153">
        <v>9.9995595691445107</v>
      </c>
      <c r="M36" s="154">
        <v>78424785</v>
      </c>
      <c r="N36" s="153">
        <v>73.475207719923759</v>
      </c>
      <c r="O36" s="142">
        <f t="shared" si="1"/>
        <v>100</v>
      </c>
      <c r="P36" s="155"/>
    </row>
    <row r="37" spans="1:16" s="31" customFormat="1" ht="18" customHeight="1" x14ac:dyDescent="0.45">
      <c r="A37" s="156" t="s">
        <v>40</v>
      </c>
      <c r="B37" s="152">
        <f t="shared" si="2"/>
        <v>105647630</v>
      </c>
      <c r="C37" s="157">
        <v>1109647</v>
      </c>
      <c r="D37" s="153">
        <v>1.0503283414876414</v>
      </c>
      <c r="E37" s="144">
        <v>8124086</v>
      </c>
      <c r="F37" s="153">
        <v>7.6897948396949367</v>
      </c>
      <c r="G37" s="144">
        <v>3194866</v>
      </c>
      <c r="H37" s="153">
        <v>3.0240773030119086</v>
      </c>
      <c r="I37" s="144">
        <v>7693248</v>
      </c>
      <c r="J37" s="153">
        <v>7.2819882471570825</v>
      </c>
      <c r="K37" s="144">
        <v>14301545</v>
      </c>
      <c r="L37" s="153">
        <v>13.537023972994</v>
      </c>
      <c r="M37" s="154">
        <v>71224238</v>
      </c>
      <c r="N37" s="153">
        <v>67.41678729565443</v>
      </c>
      <c r="O37" s="142">
        <f t="shared" si="1"/>
        <v>100</v>
      </c>
      <c r="P37" s="155"/>
    </row>
    <row r="38" spans="1:16" s="31" customFormat="1" ht="18" customHeight="1" x14ac:dyDescent="0.45">
      <c r="A38" s="156" t="s">
        <v>167</v>
      </c>
      <c r="B38" s="152">
        <f t="shared" si="2"/>
        <v>102003677</v>
      </c>
      <c r="C38" s="157">
        <v>815200</v>
      </c>
      <c r="D38" s="153">
        <v>0.79918687637113317</v>
      </c>
      <c r="E38" s="144">
        <v>6989761</v>
      </c>
      <c r="F38" s="153">
        <v>6.852459838286026</v>
      </c>
      <c r="G38" s="144">
        <v>1829267</v>
      </c>
      <c r="H38" s="153">
        <v>1.7933343716619157</v>
      </c>
      <c r="I38" s="144">
        <v>8273659</v>
      </c>
      <c r="J38" s="153">
        <v>8.1111379935842898</v>
      </c>
      <c r="K38" s="144">
        <v>16576256</v>
      </c>
      <c r="L38" s="153">
        <v>16.25064555270885</v>
      </c>
      <c r="M38" s="154">
        <v>67519534</v>
      </c>
      <c r="N38" s="153">
        <v>66.193235367387786</v>
      </c>
      <c r="O38" s="142">
        <f t="shared" si="1"/>
        <v>100</v>
      </c>
      <c r="P38" s="155"/>
    </row>
    <row r="39" spans="1:16" s="31" customFormat="1" ht="18" customHeight="1" x14ac:dyDescent="0.45">
      <c r="A39" s="156" t="s">
        <v>169</v>
      </c>
      <c r="B39" s="152">
        <f t="shared" si="2"/>
        <v>109584228</v>
      </c>
      <c r="C39" s="157">
        <v>839982</v>
      </c>
      <c r="D39" s="153">
        <v>0.76651724005392452</v>
      </c>
      <c r="E39" s="144">
        <v>6989922</v>
      </c>
      <c r="F39" s="153">
        <v>6.3785839692186359</v>
      </c>
      <c r="G39" s="144">
        <v>2268701</v>
      </c>
      <c r="H39" s="153">
        <v>2.0702805881882931</v>
      </c>
      <c r="I39" s="144">
        <v>8368159</v>
      </c>
      <c r="J39" s="153">
        <v>7.636280469120063</v>
      </c>
      <c r="K39" s="144">
        <v>19223572</v>
      </c>
      <c r="L39" s="153">
        <v>17.542279898161986</v>
      </c>
      <c r="M39" s="154">
        <v>71893892</v>
      </c>
      <c r="N39" s="153">
        <v>65.60605783525709</v>
      </c>
      <c r="O39" s="142">
        <f t="shared" si="1"/>
        <v>100</v>
      </c>
      <c r="P39" s="155"/>
    </row>
    <row r="40" spans="1:16" s="31" customFormat="1" ht="18" customHeight="1" x14ac:dyDescent="0.45">
      <c r="A40" s="118" t="s">
        <v>173</v>
      </c>
      <c r="B40" s="152">
        <f t="shared" si="2"/>
        <v>111471398</v>
      </c>
      <c r="C40" s="144">
        <v>899078</v>
      </c>
      <c r="D40" s="153">
        <v>0.80655487966518546</v>
      </c>
      <c r="E40" s="144">
        <v>7045067</v>
      </c>
      <c r="F40" s="153">
        <v>6.3200669646217236</v>
      </c>
      <c r="G40" s="144">
        <v>2032812</v>
      </c>
      <c r="H40" s="153">
        <v>1.8236175704910418</v>
      </c>
      <c r="I40" s="144">
        <v>7971575</v>
      </c>
      <c r="J40" s="153">
        <v>7.1512290533935889</v>
      </c>
      <c r="K40" s="144">
        <v>17709063</v>
      </c>
      <c r="L40" s="153">
        <v>15.886642957505565</v>
      </c>
      <c r="M40" s="154">
        <v>75813803</v>
      </c>
      <c r="N40" s="153">
        <v>68.011888574322896</v>
      </c>
      <c r="O40" s="142">
        <f>D40+F40+H40+J40+L40+N40</f>
        <v>100</v>
      </c>
      <c r="P40" s="155"/>
    </row>
    <row r="41" spans="1:16" s="31" customFormat="1" ht="18" customHeight="1" x14ac:dyDescent="0.45">
      <c r="A41" s="118" t="s">
        <v>184</v>
      </c>
      <c r="B41" s="152">
        <f>SUM(C41,E41,G41,I41,K41,M41)</f>
        <v>115877383</v>
      </c>
      <c r="C41" s="157">
        <v>940748</v>
      </c>
      <c r="D41" s="153">
        <f>C41/B41*100</f>
        <v>0.81184781330451683</v>
      </c>
      <c r="E41" s="144">
        <v>6837447</v>
      </c>
      <c r="F41" s="153">
        <f>E41/B41*100</f>
        <v>5.9005880379607811</v>
      </c>
      <c r="G41" s="144">
        <v>1786479</v>
      </c>
      <c r="H41" s="153">
        <f>G41/B41*100</f>
        <v>1.5416977444166133</v>
      </c>
      <c r="I41" s="144">
        <v>8196784</v>
      </c>
      <c r="J41" s="153">
        <f>I41/B41*100</f>
        <v>7.0736702778315248</v>
      </c>
      <c r="K41" s="144">
        <v>18874022</v>
      </c>
      <c r="L41" s="153">
        <f>K41/B41*100</f>
        <v>16.287925660178225</v>
      </c>
      <c r="M41" s="154">
        <v>79241903</v>
      </c>
      <c r="N41" s="153">
        <f>M41/B41*100</f>
        <v>68.384270466308337</v>
      </c>
      <c r="O41" s="142">
        <f>D41+F41+H41+J41+L41+N41</f>
        <v>100</v>
      </c>
      <c r="P41" s="155"/>
    </row>
    <row r="42" spans="1:16" s="165" customFormat="1" ht="18" customHeight="1" thickBot="1" x14ac:dyDescent="0.5">
      <c r="A42" s="158" t="s">
        <v>191</v>
      </c>
      <c r="B42" s="159">
        <f>SUM(C42,E42,G42,I42,K42,M42)</f>
        <v>118773154</v>
      </c>
      <c r="C42" s="160">
        <v>883501</v>
      </c>
      <c r="D42" s="161">
        <f>C42/B42*100</f>
        <v>0.74385580431753118</v>
      </c>
      <c r="E42" s="162">
        <v>5863747</v>
      </c>
      <c r="F42" s="161">
        <f>E42/B42*100</f>
        <v>4.9369296027955949</v>
      </c>
      <c r="G42" s="162">
        <v>3284079</v>
      </c>
      <c r="H42" s="161">
        <f>G42/B42*100</f>
        <v>2.7650010877037077</v>
      </c>
      <c r="I42" s="162">
        <v>9885170</v>
      </c>
      <c r="J42" s="161">
        <f>I42/B42*100</f>
        <v>8.3227309093770465</v>
      </c>
      <c r="K42" s="162">
        <v>19441938</v>
      </c>
      <c r="L42" s="161">
        <f>K42/B42*100</f>
        <v>16.368966677436216</v>
      </c>
      <c r="M42" s="163">
        <v>79414719</v>
      </c>
      <c r="N42" s="161">
        <f>M42/B42*100</f>
        <v>66.862515918369908</v>
      </c>
      <c r="O42" s="142">
        <f>D42+F42+H42+J42+L42+N42</f>
        <v>100</v>
      </c>
      <c r="P42" s="164"/>
    </row>
    <row r="43" spans="1:16" s="31" customFormat="1" ht="18" customHeight="1" x14ac:dyDescent="0.45">
      <c r="A43" s="100" t="s">
        <v>198</v>
      </c>
      <c r="B43" s="118"/>
      <c r="C43" s="35"/>
      <c r="D43" s="35"/>
      <c r="F43" s="35"/>
      <c r="H43" s="35"/>
      <c r="I43" s="35"/>
      <c r="L43" s="35"/>
      <c r="M43" s="118"/>
      <c r="N43" s="35"/>
      <c r="P43" s="35"/>
    </row>
  </sheetData>
  <mergeCells count="7">
    <mergeCell ref="K2:L2"/>
    <mergeCell ref="M2:N2"/>
    <mergeCell ref="B2:B4"/>
    <mergeCell ref="C2:D2"/>
    <mergeCell ref="E2:F2"/>
    <mergeCell ref="G2:H2"/>
    <mergeCell ref="I2:J2"/>
  </mergeCells>
  <phoneticPr fontId="2"/>
  <printOptions gridLinesSet="0"/>
  <pageMargins left="0.59055118110236227" right="0.59055118110236227" top="0.82677165354330717" bottom="0.9055118110236221" header="0" footer="0"/>
  <pageSetup paperSize="9" scale="85" firstPageNumber="81"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11F0-8D1C-412B-99DA-238BB6F43ACA}">
  <dimension ref="A1:O48"/>
  <sheetViews>
    <sheetView tabSelected="1" view="pageBreakPreview" zoomScale="70" zoomScaleNormal="90" zoomScaleSheetLayoutView="70" workbookViewId="0">
      <selection activeCell="K26" sqref="K26"/>
    </sheetView>
  </sheetViews>
  <sheetFormatPr defaultColWidth="10.3984375" defaultRowHeight="18.899999999999999" customHeight="1" x14ac:dyDescent="0.15"/>
  <cols>
    <col min="1" max="1" width="3.69921875" style="1" customWidth="1"/>
    <col min="2" max="2" width="25.19921875" style="1" customWidth="1"/>
    <col min="3" max="6" width="7.69921875" style="170" customWidth="1"/>
    <col min="7" max="13" width="12.69921875" style="170" customWidth="1"/>
    <col min="14" max="15" width="12.69921875" style="171" customWidth="1"/>
    <col min="16" max="256" width="10.3984375" style="1"/>
    <col min="257" max="257" width="3.69921875" style="1" customWidth="1"/>
    <col min="258" max="258" width="25.19921875" style="1" customWidth="1"/>
    <col min="259" max="259" width="7.5" style="1" customWidth="1"/>
    <col min="260" max="260" width="7.19921875" style="1" customWidth="1"/>
    <col min="261" max="261" width="7.69921875" style="1" customWidth="1"/>
    <col min="262" max="262" width="7.3984375" style="1" customWidth="1"/>
    <col min="263" max="263" width="10.09765625" style="1" customWidth="1"/>
    <col min="264" max="264" width="12.5" style="1" customWidth="1"/>
    <col min="265" max="265" width="12.09765625" style="1" customWidth="1"/>
    <col min="266" max="266" width="11.69921875" style="1" customWidth="1"/>
    <col min="267" max="267" width="11.59765625" style="1" customWidth="1"/>
    <col min="268" max="268" width="9.19921875" style="1" customWidth="1"/>
    <col min="269" max="269" width="10" style="1" customWidth="1"/>
    <col min="270" max="270" width="11.59765625" style="1" customWidth="1"/>
    <col min="271" max="271" width="12.8984375" style="1" customWidth="1"/>
    <col min="272" max="512" width="10.3984375" style="1"/>
    <col min="513" max="513" width="3.69921875" style="1" customWidth="1"/>
    <col min="514" max="514" width="25.19921875" style="1" customWidth="1"/>
    <col min="515" max="515" width="7.5" style="1" customWidth="1"/>
    <col min="516" max="516" width="7.19921875" style="1" customWidth="1"/>
    <col min="517" max="517" width="7.69921875" style="1" customWidth="1"/>
    <col min="518" max="518" width="7.3984375" style="1" customWidth="1"/>
    <col min="519" max="519" width="10.09765625" style="1" customWidth="1"/>
    <col min="520" max="520" width="12.5" style="1" customWidth="1"/>
    <col min="521" max="521" width="12.09765625" style="1" customWidth="1"/>
    <col min="522" max="522" width="11.69921875" style="1" customWidth="1"/>
    <col min="523" max="523" width="11.59765625" style="1" customWidth="1"/>
    <col min="524" max="524" width="9.19921875" style="1" customWidth="1"/>
    <col min="525" max="525" width="10" style="1" customWidth="1"/>
    <col min="526" max="526" width="11.59765625" style="1" customWidth="1"/>
    <col min="527" max="527" width="12.8984375" style="1" customWidth="1"/>
    <col min="528" max="768" width="10.3984375" style="1"/>
    <col min="769" max="769" width="3.69921875" style="1" customWidth="1"/>
    <col min="770" max="770" width="25.19921875" style="1" customWidth="1"/>
    <col min="771" max="771" width="7.5" style="1" customWidth="1"/>
    <col min="772" max="772" width="7.19921875" style="1" customWidth="1"/>
    <col min="773" max="773" width="7.69921875" style="1" customWidth="1"/>
    <col min="774" max="774" width="7.3984375" style="1" customWidth="1"/>
    <col min="775" max="775" width="10.09765625" style="1" customWidth="1"/>
    <col min="776" max="776" width="12.5" style="1" customWidth="1"/>
    <col min="777" max="777" width="12.09765625" style="1" customWidth="1"/>
    <col min="778" max="778" width="11.69921875" style="1" customWidth="1"/>
    <col min="779" max="779" width="11.59765625" style="1" customWidth="1"/>
    <col min="780" max="780" width="9.19921875" style="1" customWidth="1"/>
    <col min="781" max="781" width="10" style="1" customWidth="1"/>
    <col min="782" max="782" width="11.59765625" style="1" customWidth="1"/>
    <col min="783" max="783" width="12.8984375" style="1" customWidth="1"/>
    <col min="784" max="1024" width="10.3984375" style="1"/>
    <col min="1025" max="1025" width="3.69921875" style="1" customWidth="1"/>
    <col min="1026" max="1026" width="25.19921875" style="1" customWidth="1"/>
    <col min="1027" max="1027" width="7.5" style="1" customWidth="1"/>
    <col min="1028" max="1028" width="7.19921875" style="1" customWidth="1"/>
    <col min="1029" max="1029" width="7.69921875" style="1" customWidth="1"/>
    <col min="1030" max="1030" width="7.3984375" style="1" customWidth="1"/>
    <col min="1031" max="1031" width="10.09765625" style="1" customWidth="1"/>
    <col min="1032" max="1032" width="12.5" style="1" customWidth="1"/>
    <col min="1033" max="1033" width="12.09765625" style="1" customWidth="1"/>
    <col min="1034" max="1034" width="11.69921875" style="1" customWidth="1"/>
    <col min="1035" max="1035" width="11.59765625" style="1" customWidth="1"/>
    <col min="1036" max="1036" width="9.19921875" style="1" customWidth="1"/>
    <col min="1037" max="1037" width="10" style="1" customWidth="1"/>
    <col min="1038" max="1038" width="11.59765625" style="1" customWidth="1"/>
    <col min="1039" max="1039" width="12.8984375" style="1" customWidth="1"/>
    <col min="1040" max="1280" width="10.3984375" style="1"/>
    <col min="1281" max="1281" width="3.69921875" style="1" customWidth="1"/>
    <col min="1282" max="1282" width="25.19921875" style="1" customWidth="1"/>
    <col min="1283" max="1283" width="7.5" style="1" customWidth="1"/>
    <col min="1284" max="1284" width="7.19921875" style="1" customWidth="1"/>
    <col min="1285" max="1285" width="7.69921875" style="1" customWidth="1"/>
    <col min="1286" max="1286" width="7.3984375" style="1" customWidth="1"/>
    <col min="1287" max="1287" width="10.09765625" style="1" customWidth="1"/>
    <col min="1288" max="1288" width="12.5" style="1" customWidth="1"/>
    <col min="1289" max="1289" width="12.09765625" style="1" customWidth="1"/>
    <col min="1290" max="1290" width="11.69921875" style="1" customWidth="1"/>
    <col min="1291" max="1291" width="11.59765625" style="1" customWidth="1"/>
    <col min="1292" max="1292" width="9.19921875" style="1" customWidth="1"/>
    <col min="1293" max="1293" width="10" style="1" customWidth="1"/>
    <col min="1294" max="1294" width="11.59765625" style="1" customWidth="1"/>
    <col min="1295" max="1295" width="12.8984375" style="1" customWidth="1"/>
    <col min="1296" max="1536" width="10.3984375" style="1"/>
    <col min="1537" max="1537" width="3.69921875" style="1" customWidth="1"/>
    <col min="1538" max="1538" width="25.19921875" style="1" customWidth="1"/>
    <col min="1539" max="1539" width="7.5" style="1" customWidth="1"/>
    <col min="1540" max="1540" width="7.19921875" style="1" customWidth="1"/>
    <col min="1541" max="1541" width="7.69921875" style="1" customWidth="1"/>
    <col min="1542" max="1542" width="7.3984375" style="1" customWidth="1"/>
    <col min="1543" max="1543" width="10.09765625" style="1" customWidth="1"/>
    <col min="1544" max="1544" width="12.5" style="1" customWidth="1"/>
    <col min="1545" max="1545" width="12.09765625" style="1" customWidth="1"/>
    <col min="1546" max="1546" width="11.69921875" style="1" customWidth="1"/>
    <col min="1547" max="1547" width="11.59765625" style="1" customWidth="1"/>
    <col min="1548" max="1548" width="9.19921875" style="1" customWidth="1"/>
    <col min="1549" max="1549" width="10" style="1" customWidth="1"/>
    <col min="1550" max="1550" width="11.59765625" style="1" customWidth="1"/>
    <col min="1551" max="1551" width="12.8984375" style="1" customWidth="1"/>
    <col min="1552" max="1792" width="10.3984375" style="1"/>
    <col min="1793" max="1793" width="3.69921875" style="1" customWidth="1"/>
    <col min="1794" max="1794" width="25.19921875" style="1" customWidth="1"/>
    <col min="1795" max="1795" width="7.5" style="1" customWidth="1"/>
    <col min="1796" max="1796" width="7.19921875" style="1" customWidth="1"/>
    <col min="1797" max="1797" width="7.69921875" style="1" customWidth="1"/>
    <col min="1798" max="1798" width="7.3984375" style="1" customWidth="1"/>
    <col min="1799" max="1799" width="10.09765625" style="1" customWidth="1"/>
    <col min="1800" max="1800" width="12.5" style="1" customWidth="1"/>
    <col min="1801" max="1801" width="12.09765625" style="1" customWidth="1"/>
    <col min="1802" max="1802" width="11.69921875" style="1" customWidth="1"/>
    <col min="1803" max="1803" width="11.59765625" style="1" customWidth="1"/>
    <col min="1804" max="1804" width="9.19921875" style="1" customWidth="1"/>
    <col min="1805" max="1805" width="10" style="1" customWidth="1"/>
    <col min="1806" max="1806" width="11.59765625" style="1" customWidth="1"/>
    <col min="1807" max="1807" width="12.8984375" style="1" customWidth="1"/>
    <col min="1808" max="2048" width="10.3984375" style="1"/>
    <col min="2049" max="2049" width="3.69921875" style="1" customWidth="1"/>
    <col min="2050" max="2050" width="25.19921875" style="1" customWidth="1"/>
    <col min="2051" max="2051" width="7.5" style="1" customWidth="1"/>
    <col min="2052" max="2052" width="7.19921875" style="1" customWidth="1"/>
    <col min="2053" max="2053" width="7.69921875" style="1" customWidth="1"/>
    <col min="2054" max="2054" width="7.3984375" style="1" customWidth="1"/>
    <col min="2055" max="2055" width="10.09765625" style="1" customWidth="1"/>
    <col min="2056" max="2056" width="12.5" style="1" customWidth="1"/>
    <col min="2057" max="2057" width="12.09765625" style="1" customWidth="1"/>
    <col min="2058" max="2058" width="11.69921875" style="1" customWidth="1"/>
    <col min="2059" max="2059" width="11.59765625" style="1" customWidth="1"/>
    <col min="2060" max="2060" width="9.19921875" style="1" customWidth="1"/>
    <col min="2061" max="2061" width="10" style="1" customWidth="1"/>
    <col min="2062" max="2062" width="11.59765625" style="1" customWidth="1"/>
    <col min="2063" max="2063" width="12.8984375" style="1" customWidth="1"/>
    <col min="2064" max="2304" width="10.3984375" style="1"/>
    <col min="2305" max="2305" width="3.69921875" style="1" customWidth="1"/>
    <col min="2306" max="2306" width="25.19921875" style="1" customWidth="1"/>
    <col min="2307" max="2307" width="7.5" style="1" customWidth="1"/>
    <col min="2308" max="2308" width="7.19921875" style="1" customWidth="1"/>
    <col min="2309" max="2309" width="7.69921875" style="1" customWidth="1"/>
    <col min="2310" max="2310" width="7.3984375" style="1" customWidth="1"/>
    <col min="2311" max="2311" width="10.09765625" style="1" customWidth="1"/>
    <col min="2312" max="2312" width="12.5" style="1" customWidth="1"/>
    <col min="2313" max="2313" width="12.09765625" style="1" customWidth="1"/>
    <col min="2314" max="2314" width="11.69921875" style="1" customWidth="1"/>
    <col min="2315" max="2315" width="11.59765625" style="1" customWidth="1"/>
    <col min="2316" max="2316" width="9.19921875" style="1" customWidth="1"/>
    <col min="2317" max="2317" width="10" style="1" customWidth="1"/>
    <col min="2318" max="2318" width="11.59765625" style="1" customWidth="1"/>
    <col min="2319" max="2319" width="12.8984375" style="1" customWidth="1"/>
    <col min="2320" max="2560" width="10.3984375" style="1"/>
    <col min="2561" max="2561" width="3.69921875" style="1" customWidth="1"/>
    <col min="2562" max="2562" width="25.19921875" style="1" customWidth="1"/>
    <col min="2563" max="2563" width="7.5" style="1" customWidth="1"/>
    <col min="2564" max="2564" width="7.19921875" style="1" customWidth="1"/>
    <col min="2565" max="2565" width="7.69921875" style="1" customWidth="1"/>
    <col min="2566" max="2566" width="7.3984375" style="1" customWidth="1"/>
    <col min="2567" max="2567" width="10.09765625" style="1" customWidth="1"/>
    <col min="2568" max="2568" width="12.5" style="1" customWidth="1"/>
    <col min="2569" max="2569" width="12.09765625" style="1" customWidth="1"/>
    <col min="2570" max="2570" width="11.69921875" style="1" customWidth="1"/>
    <col min="2571" max="2571" width="11.59765625" style="1" customWidth="1"/>
    <col min="2572" max="2572" width="9.19921875" style="1" customWidth="1"/>
    <col min="2573" max="2573" width="10" style="1" customWidth="1"/>
    <col min="2574" max="2574" width="11.59765625" style="1" customWidth="1"/>
    <col min="2575" max="2575" width="12.8984375" style="1" customWidth="1"/>
    <col min="2576" max="2816" width="10.3984375" style="1"/>
    <col min="2817" max="2817" width="3.69921875" style="1" customWidth="1"/>
    <col min="2818" max="2818" width="25.19921875" style="1" customWidth="1"/>
    <col min="2819" max="2819" width="7.5" style="1" customWidth="1"/>
    <col min="2820" max="2820" width="7.19921875" style="1" customWidth="1"/>
    <col min="2821" max="2821" width="7.69921875" style="1" customWidth="1"/>
    <col min="2822" max="2822" width="7.3984375" style="1" customWidth="1"/>
    <col min="2823" max="2823" width="10.09765625" style="1" customWidth="1"/>
    <col min="2824" max="2824" width="12.5" style="1" customWidth="1"/>
    <col min="2825" max="2825" width="12.09765625" style="1" customWidth="1"/>
    <col min="2826" max="2826" width="11.69921875" style="1" customWidth="1"/>
    <col min="2827" max="2827" width="11.59765625" style="1" customWidth="1"/>
    <col min="2828" max="2828" width="9.19921875" style="1" customWidth="1"/>
    <col min="2829" max="2829" width="10" style="1" customWidth="1"/>
    <col min="2830" max="2830" width="11.59765625" style="1" customWidth="1"/>
    <col min="2831" max="2831" width="12.8984375" style="1" customWidth="1"/>
    <col min="2832" max="3072" width="10.3984375" style="1"/>
    <col min="3073" max="3073" width="3.69921875" style="1" customWidth="1"/>
    <col min="3074" max="3074" width="25.19921875" style="1" customWidth="1"/>
    <col min="3075" max="3075" width="7.5" style="1" customWidth="1"/>
    <col min="3076" max="3076" width="7.19921875" style="1" customWidth="1"/>
    <col min="3077" max="3077" width="7.69921875" style="1" customWidth="1"/>
    <col min="3078" max="3078" width="7.3984375" style="1" customWidth="1"/>
    <col min="3079" max="3079" width="10.09765625" style="1" customWidth="1"/>
    <col min="3080" max="3080" width="12.5" style="1" customWidth="1"/>
    <col min="3081" max="3081" width="12.09765625" style="1" customWidth="1"/>
    <col min="3082" max="3082" width="11.69921875" style="1" customWidth="1"/>
    <col min="3083" max="3083" width="11.59765625" style="1" customWidth="1"/>
    <col min="3084" max="3084" width="9.19921875" style="1" customWidth="1"/>
    <col min="3085" max="3085" width="10" style="1" customWidth="1"/>
    <col min="3086" max="3086" width="11.59765625" style="1" customWidth="1"/>
    <col min="3087" max="3087" width="12.8984375" style="1" customWidth="1"/>
    <col min="3088" max="3328" width="10.3984375" style="1"/>
    <col min="3329" max="3329" width="3.69921875" style="1" customWidth="1"/>
    <col min="3330" max="3330" width="25.19921875" style="1" customWidth="1"/>
    <col min="3331" max="3331" width="7.5" style="1" customWidth="1"/>
    <col min="3332" max="3332" width="7.19921875" style="1" customWidth="1"/>
    <col min="3333" max="3333" width="7.69921875" style="1" customWidth="1"/>
    <col min="3334" max="3334" width="7.3984375" style="1" customWidth="1"/>
    <col min="3335" max="3335" width="10.09765625" style="1" customWidth="1"/>
    <col min="3336" max="3336" width="12.5" style="1" customWidth="1"/>
    <col min="3337" max="3337" width="12.09765625" style="1" customWidth="1"/>
    <col min="3338" max="3338" width="11.69921875" style="1" customWidth="1"/>
    <col min="3339" max="3339" width="11.59765625" style="1" customWidth="1"/>
    <col min="3340" max="3340" width="9.19921875" style="1" customWidth="1"/>
    <col min="3341" max="3341" width="10" style="1" customWidth="1"/>
    <col min="3342" max="3342" width="11.59765625" style="1" customWidth="1"/>
    <col min="3343" max="3343" width="12.8984375" style="1" customWidth="1"/>
    <col min="3344" max="3584" width="10.3984375" style="1"/>
    <col min="3585" max="3585" width="3.69921875" style="1" customWidth="1"/>
    <col min="3586" max="3586" width="25.19921875" style="1" customWidth="1"/>
    <col min="3587" max="3587" width="7.5" style="1" customWidth="1"/>
    <col min="3588" max="3588" width="7.19921875" style="1" customWidth="1"/>
    <col min="3589" max="3589" width="7.69921875" style="1" customWidth="1"/>
    <col min="3590" max="3590" width="7.3984375" style="1" customWidth="1"/>
    <col min="3591" max="3591" width="10.09765625" style="1" customWidth="1"/>
    <col min="3592" max="3592" width="12.5" style="1" customWidth="1"/>
    <col min="3593" max="3593" width="12.09765625" style="1" customWidth="1"/>
    <col min="3594" max="3594" width="11.69921875" style="1" customWidth="1"/>
    <col min="3595" max="3595" width="11.59765625" style="1" customWidth="1"/>
    <col min="3596" max="3596" width="9.19921875" style="1" customWidth="1"/>
    <col min="3597" max="3597" width="10" style="1" customWidth="1"/>
    <col min="3598" max="3598" width="11.59765625" style="1" customWidth="1"/>
    <col min="3599" max="3599" width="12.8984375" style="1" customWidth="1"/>
    <col min="3600" max="3840" width="10.3984375" style="1"/>
    <col min="3841" max="3841" width="3.69921875" style="1" customWidth="1"/>
    <col min="3842" max="3842" width="25.19921875" style="1" customWidth="1"/>
    <col min="3843" max="3843" width="7.5" style="1" customWidth="1"/>
    <col min="3844" max="3844" width="7.19921875" style="1" customWidth="1"/>
    <col min="3845" max="3845" width="7.69921875" style="1" customWidth="1"/>
    <col min="3846" max="3846" width="7.3984375" style="1" customWidth="1"/>
    <col min="3847" max="3847" width="10.09765625" style="1" customWidth="1"/>
    <col min="3848" max="3848" width="12.5" style="1" customWidth="1"/>
    <col min="3849" max="3849" width="12.09765625" style="1" customWidth="1"/>
    <col min="3850" max="3850" width="11.69921875" style="1" customWidth="1"/>
    <col min="3851" max="3851" width="11.59765625" style="1" customWidth="1"/>
    <col min="3852" max="3852" width="9.19921875" style="1" customWidth="1"/>
    <col min="3853" max="3853" width="10" style="1" customWidth="1"/>
    <col min="3854" max="3854" width="11.59765625" style="1" customWidth="1"/>
    <col min="3855" max="3855" width="12.8984375" style="1" customWidth="1"/>
    <col min="3856" max="4096" width="10.3984375" style="1"/>
    <col min="4097" max="4097" width="3.69921875" style="1" customWidth="1"/>
    <col min="4098" max="4098" width="25.19921875" style="1" customWidth="1"/>
    <col min="4099" max="4099" width="7.5" style="1" customWidth="1"/>
    <col min="4100" max="4100" width="7.19921875" style="1" customWidth="1"/>
    <col min="4101" max="4101" width="7.69921875" style="1" customWidth="1"/>
    <col min="4102" max="4102" width="7.3984375" style="1" customWidth="1"/>
    <col min="4103" max="4103" width="10.09765625" style="1" customWidth="1"/>
    <col min="4104" max="4104" width="12.5" style="1" customWidth="1"/>
    <col min="4105" max="4105" width="12.09765625" style="1" customWidth="1"/>
    <col min="4106" max="4106" width="11.69921875" style="1" customWidth="1"/>
    <col min="4107" max="4107" width="11.59765625" style="1" customWidth="1"/>
    <col min="4108" max="4108" width="9.19921875" style="1" customWidth="1"/>
    <col min="4109" max="4109" width="10" style="1" customWidth="1"/>
    <col min="4110" max="4110" width="11.59765625" style="1" customWidth="1"/>
    <col min="4111" max="4111" width="12.8984375" style="1" customWidth="1"/>
    <col min="4112" max="4352" width="10.3984375" style="1"/>
    <col min="4353" max="4353" width="3.69921875" style="1" customWidth="1"/>
    <col min="4354" max="4354" width="25.19921875" style="1" customWidth="1"/>
    <col min="4355" max="4355" width="7.5" style="1" customWidth="1"/>
    <col min="4356" max="4356" width="7.19921875" style="1" customWidth="1"/>
    <col min="4357" max="4357" width="7.69921875" style="1" customWidth="1"/>
    <col min="4358" max="4358" width="7.3984375" style="1" customWidth="1"/>
    <col min="4359" max="4359" width="10.09765625" style="1" customWidth="1"/>
    <col min="4360" max="4360" width="12.5" style="1" customWidth="1"/>
    <col min="4361" max="4361" width="12.09765625" style="1" customWidth="1"/>
    <col min="4362" max="4362" width="11.69921875" style="1" customWidth="1"/>
    <col min="4363" max="4363" width="11.59765625" style="1" customWidth="1"/>
    <col min="4364" max="4364" width="9.19921875" style="1" customWidth="1"/>
    <col min="4365" max="4365" width="10" style="1" customWidth="1"/>
    <col min="4366" max="4366" width="11.59765625" style="1" customWidth="1"/>
    <col min="4367" max="4367" width="12.8984375" style="1" customWidth="1"/>
    <col min="4368" max="4608" width="10.3984375" style="1"/>
    <col min="4609" max="4609" width="3.69921875" style="1" customWidth="1"/>
    <col min="4610" max="4610" width="25.19921875" style="1" customWidth="1"/>
    <col min="4611" max="4611" width="7.5" style="1" customWidth="1"/>
    <col min="4612" max="4612" width="7.19921875" style="1" customWidth="1"/>
    <col min="4613" max="4613" width="7.69921875" style="1" customWidth="1"/>
    <col min="4614" max="4614" width="7.3984375" style="1" customWidth="1"/>
    <col min="4615" max="4615" width="10.09765625" style="1" customWidth="1"/>
    <col min="4616" max="4616" width="12.5" style="1" customWidth="1"/>
    <col min="4617" max="4617" width="12.09765625" style="1" customWidth="1"/>
    <col min="4618" max="4618" width="11.69921875" style="1" customWidth="1"/>
    <col min="4619" max="4619" width="11.59765625" style="1" customWidth="1"/>
    <col min="4620" max="4620" width="9.19921875" style="1" customWidth="1"/>
    <col min="4621" max="4621" width="10" style="1" customWidth="1"/>
    <col min="4622" max="4622" width="11.59765625" style="1" customWidth="1"/>
    <col min="4623" max="4623" width="12.8984375" style="1" customWidth="1"/>
    <col min="4624" max="4864" width="10.3984375" style="1"/>
    <col min="4865" max="4865" width="3.69921875" style="1" customWidth="1"/>
    <col min="4866" max="4866" width="25.19921875" style="1" customWidth="1"/>
    <col min="4867" max="4867" width="7.5" style="1" customWidth="1"/>
    <col min="4868" max="4868" width="7.19921875" style="1" customWidth="1"/>
    <col min="4869" max="4869" width="7.69921875" style="1" customWidth="1"/>
    <col min="4870" max="4870" width="7.3984375" style="1" customWidth="1"/>
    <col min="4871" max="4871" width="10.09765625" style="1" customWidth="1"/>
    <col min="4872" max="4872" width="12.5" style="1" customWidth="1"/>
    <col min="4873" max="4873" width="12.09765625" style="1" customWidth="1"/>
    <col min="4874" max="4874" width="11.69921875" style="1" customWidth="1"/>
    <col min="4875" max="4875" width="11.59765625" style="1" customWidth="1"/>
    <col min="4876" max="4876" width="9.19921875" style="1" customWidth="1"/>
    <col min="4877" max="4877" width="10" style="1" customWidth="1"/>
    <col min="4878" max="4878" width="11.59765625" style="1" customWidth="1"/>
    <col min="4879" max="4879" width="12.8984375" style="1" customWidth="1"/>
    <col min="4880" max="5120" width="10.3984375" style="1"/>
    <col min="5121" max="5121" width="3.69921875" style="1" customWidth="1"/>
    <col min="5122" max="5122" width="25.19921875" style="1" customWidth="1"/>
    <col min="5123" max="5123" width="7.5" style="1" customWidth="1"/>
    <col min="5124" max="5124" width="7.19921875" style="1" customWidth="1"/>
    <col min="5125" max="5125" width="7.69921875" style="1" customWidth="1"/>
    <col min="5126" max="5126" width="7.3984375" style="1" customWidth="1"/>
    <col min="5127" max="5127" width="10.09765625" style="1" customWidth="1"/>
    <col min="5128" max="5128" width="12.5" style="1" customWidth="1"/>
    <col min="5129" max="5129" width="12.09765625" style="1" customWidth="1"/>
    <col min="5130" max="5130" width="11.69921875" style="1" customWidth="1"/>
    <col min="5131" max="5131" width="11.59765625" style="1" customWidth="1"/>
    <col min="5132" max="5132" width="9.19921875" style="1" customWidth="1"/>
    <col min="5133" max="5133" width="10" style="1" customWidth="1"/>
    <col min="5134" max="5134" width="11.59765625" style="1" customWidth="1"/>
    <col min="5135" max="5135" width="12.8984375" style="1" customWidth="1"/>
    <col min="5136" max="5376" width="10.3984375" style="1"/>
    <col min="5377" max="5377" width="3.69921875" style="1" customWidth="1"/>
    <col min="5378" max="5378" width="25.19921875" style="1" customWidth="1"/>
    <col min="5379" max="5379" width="7.5" style="1" customWidth="1"/>
    <col min="5380" max="5380" width="7.19921875" style="1" customWidth="1"/>
    <col min="5381" max="5381" width="7.69921875" style="1" customWidth="1"/>
    <col min="5382" max="5382" width="7.3984375" style="1" customWidth="1"/>
    <col min="5383" max="5383" width="10.09765625" style="1" customWidth="1"/>
    <col min="5384" max="5384" width="12.5" style="1" customWidth="1"/>
    <col min="5385" max="5385" width="12.09765625" style="1" customWidth="1"/>
    <col min="5386" max="5386" width="11.69921875" style="1" customWidth="1"/>
    <col min="5387" max="5387" width="11.59765625" style="1" customWidth="1"/>
    <col min="5388" max="5388" width="9.19921875" style="1" customWidth="1"/>
    <col min="5389" max="5389" width="10" style="1" customWidth="1"/>
    <col min="5390" max="5390" width="11.59765625" style="1" customWidth="1"/>
    <col min="5391" max="5391" width="12.8984375" style="1" customWidth="1"/>
    <col min="5392" max="5632" width="10.3984375" style="1"/>
    <col min="5633" max="5633" width="3.69921875" style="1" customWidth="1"/>
    <col min="5634" max="5634" width="25.19921875" style="1" customWidth="1"/>
    <col min="5635" max="5635" width="7.5" style="1" customWidth="1"/>
    <col min="5636" max="5636" width="7.19921875" style="1" customWidth="1"/>
    <col min="5637" max="5637" width="7.69921875" style="1" customWidth="1"/>
    <col min="5638" max="5638" width="7.3984375" style="1" customWidth="1"/>
    <col min="5639" max="5639" width="10.09765625" style="1" customWidth="1"/>
    <col min="5640" max="5640" width="12.5" style="1" customWidth="1"/>
    <col min="5641" max="5641" width="12.09765625" style="1" customWidth="1"/>
    <col min="5642" max="5642" width="11.69921875" style="1" customWidth="1"/>
    <col min="5643" max="5643" width="11.59765625" style="1" customWidth="1"/>
    <col min="5644" max="5644" width="9.19921875" style="1" customWidth="1"/>
    <col min="5645" max="5645" width="10" style="1" customWidth="1"/>
    <col min="5646" max="5646" width="11.59765625" style="1" customWidth="1"/>
    <col min="5647" max="5647" width="12.8984375" style="1" customWidth="1"/>
    <col min="5648" max="5888" width="10.3984375" style="1"/>
    <col min="5889" max="5889" width="3.69921875" style="1" customWidth="1"/>
    <col min="5890" max="5890" width="25.19921875" style="1" customWidth="1"/>
    <col min="5891" max="5891" width="7.5" style="1" customWidth="1"/>
    <col min="5892" max="5892" width="7.19921875" style="1" customWidth="1"/>
    <col min="5893" max="5893" width="7.69921875" style="1" customWidth="1"/>
    <col min="5894" max="5894" width="7.3984375" style="1" customWidth="1"/>
    <col min="5895" max="5895" width="10.09765625" style="1" customWidth="1"/>
    <col min="5896" max="5896" width="12.5" style="1" customWidth="1"/>
    <col min="5897" max="5897" width="12.09765625" style="1" customWidth="1"/>
    <col min="5898" max="5898" width="11.69921875" style="1" customWidth="1"/>
    <col min="5899" max="5899" width="11.59765625" style="1" customWidth="1"/>
    <col min="5900" max="5900" width="9.19921875" style="1" customWidth="1"/>
    <col min="5901" max="5901" width="10" style="1" customWidth="1"/>
    <col min="5902" max="5902" width="11.59765625" style="1" customWidth="1"/>
    <col min="5903" max="5903" width="12.8984375" style="1" customWidth="1"/>
    <col min="5904" max="6144" width="10.3984375" style="1"/>
    <col min="6145" max="6145" width="3.69921875" style="1" customWidth="1"/>
    <col min="6146" max="6146" width="25.19921875" style="1" customWidth="1"/>
    <col min="6147" max="6147" width="7.5" style="1" customWidth="1"/>
    <col min="6148" max="6148" width="7.19921875" style="1" customWidth="1"/>
    <col min="6149" max="6149" width="7.69921875" style="1" customWidth="1"/>
    <col min="6150" max="6150" width="7.3984375" style="1" customWidth="1"/>
    <col min="6151" max="6151" width="10.09765625" style="1" customWidth="1"/>
    <col min="6152" max="6152" width="12.5" style="1" customWidth="1"/>
    <col min="6153" max="6153" width="12.09765625" style="1" customWidth="1"/>
    <col min="6154" max="6154" width="11.69921875" style="1" customWidth="1"/>
    <col min="6155" max="6155" width="11.59765625" style="1" customWidth="1"/>
    <col min="6156" max="6156" width="9.19921875" style="1" customWidth="1"/>
    <col min="6157" max="6157" width="10" style="1" customWidth="1"/>
    <col min="6158" max="6158" width="11.59765625" style="1" customWidth="1"/>
    <col min="6159" max="6159" width="12.8984375" style="1" customWidth="1"/>
    <col min="6160" max="6400" width="10.3984375" style="1"/>
    <col min="6401" max="6401" width="3.69921875" style="1" customWidth="1"/>
    <col min="6402" max="6402" width="25.19921875" style="1" customWidth="1"/>
    <col min="6403" max="6403" width="7.5" style="1" customWidth="1"/>
    <col min="6404" max="6404" width="7.19921875" style="1" customWidth="1"/>
    <col min="6405" max="6405" width="7.69921875" style="1" customWidth="1"/>
    <col min="6406" max="6406" width="7.3984375" style="1" customWidth="1"/>
    <col min="6407" max="6407" width="10.09765625" style="1" customWidth="1"/>
    <col min="6408" max="6408" width="12.5" style="1" customWidth="1"/>
    <col min="6409" max="6409" width="12.09765625" style="1" customWidth="1"/>
    <col min="6410" max="6410" width="11.69921875" style="1" customWidth="1"/>
    <col min="6411" max="6411" width="11.59765625" style="1" customWidth="1"/>
    <col min="6412" max="6412" width="9.19921875" style="1" customWidth="1"/>
    <col min="6413" max="6413" width="10" style="1" customWidth="1"/>
    <col min="6414" max="6414" width="11.59765625" style="1" customWidth="1"/>
    <col min="6415" max="6415" width="12.8984375" style="1" customWidth="1"/>
    <col min="6416" max="6656" width="10.3984375" style="1"/>
    <col min="6657" max="6657" width="3.69921875" style="1" customWidth="1"/>
    <col min="6658" max="6658" width="25.19921875" style="1" customWidth="1"/>
    <col min="6659" max="6659" width="7.5" style="1" customWidth="1"/>
    <col min="6660" max="6660" width="7.19921875" style="1" customWidth="1"/>
    <col min="6661" max="6661" width="7.69921875" style="1" customWidth="1"/>
    <col min="6662" max="6662" width="7.3984375" style="1" customWidth="1"/>
    <col min="6663" max="6663" width="10.09765625" style="1" customWidth="1"/>
    <col min="6664" max="6664" width="12.5" style="1" customWidth="1"/>
    <col min="6665" max="6665" width="12.09765625" style="1" customWidth="1"/>
    <col min="6666" max="6666" width="11.69921875" style="1" customWidth="1"/>
    <col min="6667" max="6667" width="11.59765625" style="1" customWidth="1"/>
    <col min="6668" max="6668" width="9.19921875" style="1" customWidth="1"/>
    <col min="6669" max="6669" width="10" style="1" customWidth="1"/>
    <col min="6670" max="6670" width="11.59765625" style="1" customWidth="1"/>
    <col min="6671" max="6671" width="12.8984375" style="1" customWidth="1"/>
    <col min="6672" max="6912" width="10.3984375" style="1"/>
    <col min="6913" max="6913" width="3.69921875" style="1" customWidth="1"/>
    <col min="6914" max="6914" width="25.19921875" style="1" customWidth="1"/>
    <col min="6915" max="6915" width="7.5" style="1" customWidth="1"/>
    <col min="6916" max="6916" width="7.19921875" style="1" customWidth="1"/>
    <col min="6917" max="6917" width="7.69921875" style="1" customWidth="1"/>
    <col min="6918" max="6918" width="7.3984375" style="1" customWidth="1"/>
    <col min="6919" max="6919" width="10.09765625" style="1" customWidth="1"/>
    <col min="6920" max="6920" width="12.5" style="1" customWidth="1"/>
    <col min="6921" max="6921" width="12.09765625" style="1" customWidth="1"/>
    <col min="6922" max="6922" width="11.69921875" style="1" customWidth="1"/>
    <col min="6923" max="6923" width="11.59765625" style="1" customWidth="1"/>
    <col min="6924" max="6924" width="9.19921875" style="1" customWidth="1"/>
    <col min="6925" max="6925" width="10" style="1" customWidth="1"/>
    <col min="6926" max="6926" width="11.59765625" style="1" customWidth="1"/>
    <col min="6927" max="6927" width="12.8984375" style="1" customWidth="1"/>
    <col min="6928" max="7168" width="10.3984375" style="1"/>
    <col min="7169" max="7169" width="3.69921875" style="1" customWidth="1"/>
    <col min="7170" max="7170" width="25.19921875" style="1" customWidth="1"/>
    <col min="7171" max="7171" width="7.5" style="1" customWidth="1"/>
    <col min="7172" max="7172" width="7.19921875" style="1" customWidth="1"/>
    <col min="7173" max="7173" width="7.69921875" style="1" customWidth="1"/>
    <col min="7174" max="7174" width="7.3984375" style="1" customWidth="1"/>
    <col min="7175" max="7175" width="10.09765625" style="1" customWidth="1"/>
    <col min="7176" max="7176" width="12.5" style="1" customWidth="1"/>
    <col min="7177" max="7177" width="12.09765625" style="1" customWidth="1"/>
    <col min="7178" max="7178" width="11.69921875" style="1" customWidth="1"/>
    <col min="7179" max="7179" width="11.59765625" style="1" customWidth="1"/>
    <col min="7180" max="7180" width="9.19921875" style="1" customWidth="1"/>
    <col min="7181" max="7181" width="10" style="1" customWidth="1"/>
    <col min="7182" max="7182" width="11.59765625" style="1" customWidth="1"/>
    <col min="7183" max="7183" width="12.8984375" style="1" customWidth="1"/>
    <col min="7184" max="7424" width="10.3984375" style="1"/>
    <col min="7425" max="7425" width="3.69921875" style="1" customWidth="1"/>
    <col min="7426" max="7426" width="25.19921875" style="1" customWidth="1"/>
    <col min="7427" max="7427" width="7.5" style="1" customWidth="1"/>
    <col min="7428" max="7428" width="7.19921875" style="1" customWidth="1"/>
    <col min="7429" max="7429" width="7.69921875" style="1" customWidth="1"/>
    <col min="7430" max="7430" width="7.3984375" style="1" customWidth="1"/>
    <col min="7431" max="7431" width="10.09765625" style="1" customWidth="1"/>
    <col min="7432" max="7432" width="12.5" style="1" customWidth="1"/>
    <col min="7433" max="7433" width="12.09765625" style="1" customWidth="1"/>
    <col min="7434" max="7434" width="11.69921875" style="1" customWidth="1"/>
    <col min="7435" max="7435" width="11.59765625" style="1" customWidth="1"/>
    <col min="7436" max="7436" width="9.19921875" style="1" customWidth="1"/>
    <col min="7437" max="7437" width="10" style="1" customWidth="1"/>
    <col min="7438" max="7438" width="11.59765625" style="1" customWidth="1"/>
    <col min="7439" max="7439" width="12.8984375" style="1" customWidth="1"/>
    <col min="7440" max="7680" width="10.3984375" style="1"/>
    <col min="7681" max="7681" width="3.69921875" style="1" customWidth="1"/>
    <col min="7682" max="7682" width="25.19921875" style="1" customWidth="1"/>
    <col min="7683" max="7683" width="7.5" style="1" customWidth="1"/>
    <col min="7684" max="7684" width="7.19921875" style="1" customWidth="1"/>
    <col min="7685" max="7685" width="7.69921875" style="1" customWidth="1"/>
    <col min="7686" max="7686" width="7.3984375" style="1" customWidth="1"/>
    <col min="7687" max="7687" width="10.09765625" style="1" customWidth="1"/>
    <col min="7688" max="7688" width="12.5" style="1" customWidth="1"/>
    <col min="7689" max="7689" width="12.09765625" style="1" customWidth="1"/>
    <col min="7690" max="7690" width="11.69921875" style="1" customWidth="1"/>
    <col min="7691" max="7691" width="11.59765625" style="1" customWidth="1"/>
    <col min="7692" max="7692" width="9.19921875" style="1" customWidth="1"/>
    <col min="7693" max="7693" width="10" style="1" customWidth="1"/>
    <col min="7694" max="7694" width="11.59765625" style="1" customWidth="1"/>
    <col min="7695" max="7695" width="12.8984375" style="1" customWidth="1"/>
    <col min="7696" max="7936" width="10.3984375" style="1"/>
    <col min="7937" max="7937" width="3.69921875" style="1" customWidth="1"/>
    <col min="7938" max="7938" width="25.19921875" style="1" customWidth="1"/>
    <col min="7939" max="7939" width="7.5" style="1" customWidth="1"/>
    <col min="7940" max="7940" width="7.19921875" style="1" customWidth="1"/>
    <col min="7941" max="7941" width="7.69921875" style="1" customWidth="1"/>
    <col min="7942" max="7942" width="7.3984375" style="1" customWidth="1"/>
    <col min="7943" max="7943" width="10.09765625" style="1" customWidth="1"/>
    <col min="7944" max="7944" width="12.5" style="1" customWidth="1"/>
    <col min="7945" max="7945" width="12.09765625" style="1" customWidth="1"/>
    <col min="7946" max="7946" width="11.69921875" style="1" customWidth="1"/>
    <col min="7947" max="7947" width="11.59765625" style="1" customWidth="1"/>
    <col min="7948" max="7948" width="9.19921875" style="1" customWidth="1"/>
    <col min="7949" max="7949" width="10" style="1" customWidth="1"/>
    <col min="7950" max="7950" width="11.59765625" style="1" customWidth="1"/>
    <col min="7951" max="7951" width="12.8984375" style="1" customWidth="1"/>
    <col min="7952" max="8192" width="10.3984375" style="1"/>
    <col min="8193" max="8193" width="3.69921875" style="1" customWidth="1"/>
    <col min="8194" max="8194" width="25.19921875" style="1" customWidth="1"/>
    <col min="8195" max="8195" width="7.5" style="1" customWidth="1"/>
    <col min="8196" max="8196" width="7.19921875" style="1" customWidth="1"/>
    <col min="8197" max="8197" width="7.69921875" style="1" customWidth="1"/>
    <col min="8198" max="8198" width="7.3984375" style="1" customWidth="1"/>
    <col min="8199" max="8199" width="10.09765625" style="1" customWidth="1"/>
    <col min="8200" max="8200" width="12.5" style="1" customWidth="1"/>
    <col min="8201" max="8201" width="12.09765625" style="1" customWidth="1"/>
    <col min="8202" max="8202" width="11.69921875" style="1" customWidth="1"/>
    <col min="8203" max="8203" width="11.59765625" style="1" customWidth="1"/>
    <col min="8204" max="8204" width="9.19921875" style="1" customWidth="1"/>
    <col min="8205" max="8205" width="10" style="1" customWidth="1"/>
    <col min="8206" max="8206" width="11.59765625" style="1" customWidth="1"/>
    <col min="8207" max="8207" width="12.8984375" style="1" customWidth="1"/>
    <col min="8208" max="8448" width="10.3984375" style="1"/>
    <col min="8449" max="8449" width="3.69921875" style="1" customWidth="1"/>
    <col min="8450" max="8450" width="25.19921875" style="1" customWidth="1"/>
    <col min="8451" max="8451" width="7.5" style="1" customWidth="1"/>
    <col min="8452" max="8452" width="7.19921875" style="1" customWidth="1"/>
    <col min="8453" max="8453" width="7.69921875" style="1" customWidth="1"/>
    <col min="8454" max="8454" width="7.3984375" style="1" customWidth="1"/>
    <col min="8455" max="8455" width="10.09765625" style="1" customWidth="1"/>
    <col min="8456" max="8456" width="12.5" style="1" customWidth="1"/>
    <col min="8457" max="8457" width="12.09765625" style="1" customWidth="1"/>
    <col min="8458" max="8458" width="11.69921875" style="1" customWidth="1"/>
    <col min="8459" max="8459" width="11.59765625" style="1" customWidth="1"/>
    <col min="8460" max="8460" width="9.19921875" style="1" customWidth="1"/>
    <col min="8461" max="8461" width="10" style="1" customWidth="1"/>
    <col min="8462" max="8462" width="11.59765625" style="1" customWidth="1"/>
    <col min="8463" max="8463" width="12.8984375" style="1" customWidth="1"/>
    <col min="8464" max="8704" width="10.3984375" style="1"/>
    <col min="8705" max="8705" width="3.69921875" style="1" customWidth="1"/>
    <col min="8706" max="8706" width="25.19921875" style="1" customWidth="1"/>
    <col min="8707" max="8707" width="7.5" style="1" customWidth="1"/>
    <col min="8708" max="8708" width="7.19921875" style="1" customWidth="1"/>
    <col min="8709" max="8709" width="7.69921875" style="1" customWidth="1"/>
    <col min="8710" max="8710" width="7.3984375" style="1" customWidth="1"/>
    <col min="8711" max="8711" width="10.09765625" style="1" customWidth="1"/>
    <col min="8712" max="8712" width="12.5" style="1" customWidth="1"/>
    <col min="8713" max="8713" width="12.09765625" style="1" customWidth="1"/>
    <col min="8714" max="8714" width="11.69921875" style="1" customWidth="1"/>
    <col min="8715" max="8715" width="11.59765625" style="1" customWidth="1"/>
    <col min="8716" max="8716" width="9.19921875" style="1" customWidth="1"/>
    <col min="8717" max="8717" width="10" style="1" customWidth="1"/>
    <col min="8718" max="8718" width="11.59765625" style="1" customWidth="1"/>
    <col min="8719" max="8719" width="12.8984375" style="1" customWidth="1"/>
    <col min="8720" max="8960" width="10.3984375" style="1"/>
    <col min="8961" max="8961" width="3.69921875" style="1" customWidth="1"/>
    <col min="8962" max="8962" width="25.19921875" style="1" customWidth="1"/>
    <col min="8963" max="8963" width="7.5" style="1" customWidth="1"/>
    <col min="8964" max="8964" width="7.19921875" style="1" customWidth="1"/>
    <col min="8965" max="8965" width="7.69921875" style="1" customWidth="1"/>
    <col min="8966" max="8966" width="7.3984375" style="1" customWidth="1"/>
    <col min="8967" max="8967" width="10.09765625" style="1" customWidth="1"/>
    <col min="8968" max="8968" width="12.5" style="1" customWidth="1"/>
    <col min="8969" max="8969" width="12.09765625" style="1" customWidth="1"/>
    <col min="8970" max="8970" width="11.69921875" style="1" customWidth="1"/>
    <col min="8971" max="8971" width="11.59765625" style="1" customWidth="1"/>
    <col min="8972" max="8972" width="9.19921875" style="1" customWidth="1"/>
    <col min="8973" max="8973" width="10" style="1" customWidth="1"/>
    <col min="8974" max="8974" width="11.59765625" style="1" customWidth="1"/>
    <col min="8975" max="8975" width="12.8984375" style="1" customWidth="1"/>
    <col min="8976" max="9216" width="10.3984375" style="1"/>
    <col min="9217" max="9217" width="3.69921875" style="1" customWidth="1"/>
    <col min="9218" max="9218" width="25.19921875" style="1" customWidth="1"/>
    <col min="9219" max="9219" width="7.5" style="1" customWidth="1"/>
    <col min="9220" max="9220" width="7.19921875" style="1" customWidth="1"/>
    <col min="9221" max="9221" width="7.69921875" style="1" customWidth="1"/>
    <col min="9222" max="9222" width="7.3984375" style="1" customWidth="1"/>
    <col min="9223" max="9223" width="10.09765625" style="1" customWidth="1"/>
    <col min="9224" max="9224" width="12.5" style="1" customWidth="1"/>
    <col min="9225" max="9225" width="12.09765625" style="1" customWidth="1"/>
    <col min="9226" max="9226" width="11.69921875" style="1" customWidth="1"/>
    <col min="9227" max="9227" width="11.59765625" style="1" customWidth="1"/>
    <col min="9228" max="9228" width="9.19921875" style="1" customWidth="1"/>
    <col min="9229" max="9229" width="10" style="1" customWidth="1"/>
    <col min="9230" max="9230" width="11.59765625" style="1" customWidth="1"/>
    <col min="9231" max="9231" width="12.8984375" style="1" customWidth="1"/>
    <col min="9232" max="9472" width="10.3984375" style="1"/>
    <col min="9473" max="9473" width="3.69921875" style="1" customWidth="1"/>
    <col min="9474" max="9474" width="25.19921875" style="1" customWidth="1"/>
    <col min="9475" max="9475" width="7.5" style="1" customWidth="1"/>
    <col min="9476" max="9476" width="7.19921875" style="1" customWidth="1"/>
    <col min="9477" max="9477" width="7.69921875" style="1" customWidth="1"/>
    <col min="9478" max="9478" width="7.3984375" style="1" customWidth="1"/>
    <col min="9479" max="9479" width="10.09765625" style="1" customWidth="1"/>
    <col min="9480" max="9480" width="12.5" style="1" customWidth="1"/>
    <col min="9481" max="9481" width="12.09765625" style="1" customWidth="1"/>
    <col min="9482" max="9482" width="11.69921875" style="1" customWidth="1"/>
    <col min="9483" max="9483" width="11.59765625" style="1" customWidth="1"/>
    <col min="9484" max="9484" width="9.19921875" style="1" customWidth="1"/>
    <col min="9485" max="9485" width="10" style="1" customWidth="1"/>
    <col min="9486" max="9486" width="11.59765625" style="1" customWidth="1"/>
    <col min="9487" max="9487" width="12.8984375" style="1" customWidth="1"/>
    <col min="9488" max="9728" width="10.3984375" style="1"/>
    <col min="9729" max="9729" width="3.69921875" style="1" customWidth="1"/>
    <col min="9730" max="9730" width="25.19921875" style="1" customWidth="1"/>
    <col min="9731" max="9731" width="7.5" style="1" customWidth="1"/>
    <col min="9732" max="9732" width="7.19921875" style="1" customWidth="1"/>
    <col min="9733" max="9733" width="7.69921875" style="1" customWidth="1"/>
    <col min="9734" max="9734" width="7.3984375" style="1" customWidth="1"/>
    <col min="9735" max="9735" width="10.09765625" style="1" customWidth="1"/>
    <col min="9736" max="9736" width="12.5" style="1" customWidth="1"/>
    <col min="9737" max="9737" width="12.09765625" style="1" customWidth="1"/>
    <col min="9738" max="9738" width="11.69921875" style="1" customWidth="1"/>
    <col min="9739" max="9739" width="11.59765625" style="1" customWidth="1"/>
    <col min="9740" max="9740" width="9.19921875" style="1" customWidth="1"/>
    <col min="9741" max="9741" width="10" style="1" customWidth="1"/>
    <col min="9742" max="9742" width="11.59765625" style="1" customWidth="1"/>
    <col min="9743" max="9743" width="12.8984375" style="1" customWidth="1"/>
    <col min="9744" max="9984" width="10.3984375" style="1"/>
    <col min="9985" max="9985" width="3.69921875" style="1" customWidth="1"/>
    <col min="9986" max="9986" width="25.19921875" style="1" customWidth="1"/>
    <col min="9987" max="9987" width="7.5" style="1" customWidth="1"/>
    <col min="9988" max="9988" width="7.19921875" style="1" customWidth="1"/>
    <col min="9989" max="9989" width="7.69921875" style="1" customWidth="1"/>
    <col min="9990" max="9990" width="7.3984375" style="1" customWidth="1"/>
    <col min="9991" max="9991" width="10.09765625" style="1" customWidth="1"/>
    <col min="9992" max="9992" width="12.5" style="1" customWidth="1"/>
    <col min="9993" max="9993" width="12.09765625" style="1" customWidth="1"/>
    <col min="9994" max="9994" width="11.69921875" style="1" customWidth="1"/>
    <col min="9995" max="9995" width="11.59765625" style="1" customWidth="1"/>
    <col min="9996" max="9996" width="9.19921875" style="1" customWidth="1"/>
    <col min="9997" max="9997" width="10" style="1" customWidth="1"/>
    <col min="9998" max="9998" width="11.59765625" style="1" customWidth="1"/>
    <col min="9999" max="9999" width="12.8984375" style="1" customWidth="1"/>
    <col min="10000" max="10240" width="10.3984375" style="1"/>
    <col min="10241" max="10241" width="3.69921875" style="1" customWidth="1"/>
    <col min="10242" max="10242" width="25.19921875" style="1" customWidth="1"/>
    <col min="10243" max="10243" width="7.5" style="1" customWidth="1"/>
    <col min="10244" max="10244" width="7.19921875" style="1" customWidth="1"/>
    <col min="10245" max="10245" width="7.69921875" style="1" customWidth="1"/>
    <col min="10246" max="10246" width="7.3984375" style="1" customWidth="1"/>
    <col min="10247" max="10247" width="10.09765625" style="1" customWidth="1"/>
    <col min="10248" max="10248" width="12.5" style="1" customWidth="1"/>
    <col min="10249" max="10249" width="12.09765625" style="1" customWidth="1"/>
    <col min="10250" max="10250" width="11.69921875" style="1" customWidth="1"/>
    <col min="10251" max="10251" width="11.59765625" style="1" customWidth="1"/>
    <col min="10252" max="10252" width="9.19921875" style="1" customWidth="1"/>
    <col min="10253" max="10253" width="10" style="1" customWidth="1"/>
    <col min="10254" max="10254" width="11.59765625" style="1" customWidth="1"/>
    <col min="10255" max="10255" width="12.8984375" style="1" customWidth="1"/>
    <col min="10256" max="10496" width="10.3984375" style="1"/>
    <col min="10497" max="10497" width="3.69921875" style="1" customWidth="1"/>
    <col min="10498" max="10498" width="25.19921875" style="1" customWidth="1"/>
    <col min="10499" max="10499" width="7.5" style="1" customWidth="1"/>
    <col min="10500" max="10500" width="7.19921875" style="1" customWidth="1"/>
    <col min="10501" max="10501" width="7.69921875" style="1" customWidth="1"/>
    <col min="10502" max="10502" width="7.3984375" style="1" customWidth="1"/>
    <col min="10503" max="10503" width="10.09765625" style="1" customWidth="1"/>
    <col min="10504" max="10504" width="12.5" style="1" customWidth="1"/>
    <col min="10505" max="10505" width="12.09765625" style="1" customWidth="1"/>
    <col min="10506" max="10506" width="11.69921875" style="1" customWidth="1"/>
    <col min="10507" max="10507" width="11.59765625" style="1" customWidth="1"/>
    <col min="10508" max="10508" width="9.19921875" style="1" customWidth="1"/>
    <col min="10509" max="10509" width="10" style="1" customWidth="1"/>
    <col min="10510" max="10510" width="11.59765625" style="1" customWidth="1"/>
    <col min="10511" max="10511" width="12.8984375" style="1" customWidth="1"/>
    <col min="10512" max="10752" width="10.3984375" style="1"/>
    <col min="10753" max="10753" width="3.69921875" style="1" customWidth="1"/>
    <col min="10754" max="10754" width="25.19921875" style="1" customWidth="1"/>
    <col min="10755" max="10755" width="7.5" style="1" customWidth="1"/>
    <col min="10756" max="10756" width="7.19921875" style="1" customWidth="1"/>
    <col min="10757" max="10757" width="7.69921875" style="1" customWidth="1"/>
    <col min="10758" max="10758" width="7.3984375" style="1" customWidth="1"/>
    <col min="10759" max="10759" width="10.09765625" style="1" customWidth="1"/>
    <col min="10760" max="10760" width="12.5" style="1" customWidth="1"/>
    <col min="10761" max="10761" width="12.09765625" style="1" customWidth="1"/>
    <col min="10762" max="10762" width="11.69921875" style="1" customWidth="1"/>
    <col min="10763" max="10763" width="11.59765625" style="1" customWidth="1"/>
    <col min="10764" max="10764" width="9.19921875" style="1" customWidth="1"/>
    <col min="10765" max="10765" width="10" style="1" customWidth="1"/>
    <col min="10766" max="10766" width="11.59765625" style="1" customWidth="1"/>
    <col min="10767" max="10767" width="12.8984375" style="1" customWidth="1"/>
    <col min="10768" max="11008" width="10.3984375" style="1"/>
    <col min="11009" max="11009" width="3.69921875" style="1" customWidth="1"/>
    <col min="11010" max="11010" width="25.19921875" style="1" customWidth="1"/>
    <col min="11011" max="11011" width="7.5" style="1" customWidth="1"/>
    <col min="11012" max="11012" width="7.19921875" style="1" customWidth="1"/>
    <col min="11013" max="11013" width="7.69921875" style="1" customWidth="1"/>
    <col min="11014" max="11014" width="7.3984375" style="1" customWidth="1"/>
    <col min="11015" max="11015" width="10.09765625" style="1" customWidth="1"/>
    <col min="11016" max="11016" width="12.5" style="1" customWidth="1"/>
    <col min="11017" max="11017" width="12.09765625" style="1" customWidth="1"/>
    <col min="11018" max="11018" width="11.69921875" style="1" customWidth="1"/>
    <col min="11019" max="11019" width="11.59765625" style="1" customWidth="1"/>
    <col min="11020" max="11020" width="9.19921875" style="1" customWidth="1"/>
    <col min="11021" max="11021" width="10" style="1" customWidth="1"/>
    <col min="11022" max="11022" width="11.59765625" style="1" customWidth="1"/>
    <col min="11023" max="11023" width="12.8984375" style="1" customWidth="1"/>
    <col min="11024" max="11264" width="10.3984375" style="1"/>
    <col min="11265" max="11265" width="3.69921875" style="1" customWidth="1"/>
    <col min="11266" max="11266" width="25.19921875" style="1" customWidth="1"/>
    <col min="11267" max="11267" width="7.5" style="1" customWidth="1"/>
    <col min="11268" max="11268" width="7.19921875" style="1" customWidth="1"/>
    <col min="11269" max="11269" width="7.69921875" style="1" customWidth="1"/>
    <col min="11270" max="11270" width="7.3984375" style="1" customWidth="1"/>
    <col min="11271" max="11271" width="10.09765625" style="1" customWidth="1"/>
    <col min="11272" max="11272" width="12.5" style="1" customWidth="1"/>
    <col min="11273" max="11273" width="12.09765625" style="1" customWidth="1"/>
    <col min="11274" max="11274" width="11.69921875" style="1" customWidth="1"/>
    <col min="11275" max="11275" width="11.59765625" style="1" customWidth="1"/>
    <col min="11276" max="11276" width="9.19921875" style="1" customWidth="1"/>
    <col min="11277" max="11277" width="10" style="1" customWidth="1"/>
    <col min="11278" max="11278" width="11.59765625" style="1" customWidth="1"/>
    <col min="11279" max="11279" width="12.8984375" style="1" customWidth="1"/>
    <col min="11280" max="11520" width="10.3984375" style="1"/>
    <col min="11521" max="11521" width="3.69921875" style="1" customWidth="1"/>
    <col min="11522" max="11522" width="25.19921875" style="1" customWidth="1"/>
    <col min="11523" max="11523" width="7.5" style="1" customWidth="1"/>
    <col min="11524" max="11524" width="7.19921875" style="1" customWidth="1"/>
    <col min="11525" max="11525" width="7.69921875" style="1" customWidth="1"/>
    <col min="11526" max="11526" width="7.3984375" style="1" customWidth="1"/>
    <col min="11527" max="11527" width="10.09765625" style="1" customWidth="1"/>
    <col min="11528" max="11528" width="12.5" style="1" customWidth="1"/>
    <col min="11529" max="11529" width="12.09765625" style="1" customWidth="1"/>
    <col min="11530" max="11530" width="11.69921875" style="1" customWidth="1"/>
    <col min="11531" max="11531" width="11.59765625" style="1" customWidth="1"/>
    <col min="11532" max="11532" width="9.19921875" style="1" customWidth="1"/>
    <col min="11533" max="11533" width="10" style="1" customWidth="1"/>
    <col min="11534" max="11534" width="11.59765625" style="1" customWidth="1"/>
    <col min="11535" max="11535" width="12.8984375" style="1" customWidth="1"/>
    <col min="11536" max="11776" width="10.3984375" style="1"/>
    <col min="11777" max="11777" width="3.69921875" style="1" customWidth="1"/>
    <col min="11778" max="11778" width="25.19921875" style="1" customWidth="1"/>
    <col min="11779" max="11779" width="7.5" style="1" customWidth="1"/>
    <col min="11780" max="11780" width="7.19921875" style="1" customWidth="1"/>
    <col min="11781" max="11781" width="7.69921875" style="1" customWidth="1"/>
    <col min="11782" max="11782" width="7.3984375" style="1" customWidth="1"/>
    <col min="11783" max="11783" width="10.09765625" style="1" customWidth="1"/>
    <col min="11784" max="11784" width="12.5" style="1" customWidth="1"/>
    <col min="11785" max="11785" width="12.09765625" style="1" customWidth="1"/>
    <col min="11786" max="11786" width="11.69921875" style="1" customWidth="1"/>
    <col min="11787" max="11787" width="11.59765625" style="1" customWidth="1"/>
    <col min="11788" max="11788" width="9.19921875" style="1" customWidth="1"/>
    <col min="11789" max="11789" width="10" style="1" customWidth="1"/>
    <col min="11790" max="11790" width="11.59765625" style="1" customWidth="1"/>
    <col min="11791" max="11791" width="12.8984375" style="1" customWidth="1"/>
    <col min="11792" max="12032" width="10.3984375" style="1"/>
    <col min="12033" max="12033" width="3.69921875" style="1" customWidth="1"/>
    <col min="12034" max="12034" width="25.19921875" style="1" customWidth="1"/>
    <col min="12035" max="12035" width="7.5" style="1" customWidth="1"/>
    <col min="12036" max="12036" width="7.19921875" style="1" customWidth="1"/>
    <col min="12037" max="12037" width="7.69921875" style="1" customWidth="1"/>
    <col min="12038" max="12038" width="7.3984375" style="1" customWidth="1"/>
    <col min="12039" max="12039" width="10.09765625" style="1" customWidth="1"/>
    <col min="12040" max="12040" width="12.5" style="1" customWidth="1"/>
    <col min="12041" max="12041" width="12.09765625" style="1" customWidth="1"/>
    <col min="12042" max="12042" width="11.69921875" style="1" customWidth="1"/>
    <col min="12043" max="12043" width="11.59765625" style="1" customWidth="1"/>
    <col min="12044" max="12044" width="9.19921875" style="1" customWidth="1"/>
    <col min="12045" max="12045" width="10" style="1" customWidth="1"/>
    <col min="12046" max="12046" width="11.59765625" style="1" customWidth="1"/>
    <col min="12047" max="12047" width="12.8984375" style="1" customWidth="1"/>
    <col min="12048" max="12288" width="10.3984375" style="1"/>
    <col min="12289" max="12289" width="3.69921875" style="1" customWidth="1"/>
    <col min="12290" max="12290" width="25.19921875" style="1" customWidth="1"/>
    <col min="12291" max="12291" width="7.5" style="1" customWidth="1"/>
    <col min="12292" max="12292" width="7.19921875" style="1" customWidth="1"/>
    <col min="12293" max="12293" width="7.69921875" style="1" customWidth="1"/>
    <col min="12294" max="12294" width="7.3984375" style="1" customWidth="1"/>
    <col min="12295" max="12295" width="10.09765625" style="1" customWidth="1"/>
    <col min="12296" max="12296" width="12.5" style="1" customWidth="1"/>
    <col min="12297" max="12297" width="12.09765625" style="1" customWidth="1"/>
    <col min="12298" max="12298" width="11.69921875" style="1" customWidth="1"/>
    <col min="12299" max="12299" width="11.59765625" style="1" customWidth="1"/>
    <col min="12300" max="12300" width="9.19921875" style="1" customWidth="1"/>
    <col min="12301" max="12301" width="10" style="1" customWidth="1"/>
    <col min="12302" max="12302" width="11.59765625" style="1" customWidth="1"/>
    <col min="12303" max="12303" width="12.8984375" style="1" customWidth="1"/>
    <col min="12304" max="12544" width="10.3984375" style="1"/>
    <col min="12545" max="12545" width="3.69921875" style="1" customWidth="1"/>
    <col min="12546" max="12546" width="25.19921875" style="1" customWidth="1"/>
    <col min="12547" max="12547" width="7.5" style="1" customWidth="1"/>
    <col min="12548" max="12548" width="7.19921875" style="1" customWidth="1"/>
    <col min="12549" max="12549" width="7.69921875" style="1" customWidth="1"/>
    <col min="12550" max="12550" width="7.3984375" style="1" customWidth="1"/>
    <col min="12551" max="12551" width="10.09765625" style="1" customWidth="1"/>
    <col min="12552" max="12552" width="12.5" style="1" customWidth="1"/>
    <col min="12553" max="12553" width="12.09765625" style="1" customWidth="1"/>
    <col min="12554" max="12554" width="11.69921875" style="1" customWidth="1"/>
    <col min="12555" max="12555" width="11.59765625" style="1" customWidth="1"/>
    <col min="12556" max="12556" width="9.19921875" style="1" customWidth="1"/>
    <col min="12557" max="12557" width="10" style="1" customWidth="1"/>
    <col min="12558" max="12558" width="11.59765625" style="1" customWidth="1"/>
    <col min="12559" max="12559" width="12.8984375" style="1" customWidth="1"/>
    <col min="12560" max="12800" width="10.3984375" style="1"/>
    <col min="12801" max="12801" width="3.69921875" style="1" customWidth="1"/>
    <col min="12802" max="12802" width="25.19921875" style="1" customWidth="1"/>
    <col min="12803" max="12803" width="7.5" style="1" customWidth="1"/>
    <col min="12804" max="12804" width="7.19921875" style="1" customWidth="1"/>
    <col min="12805" max="12805" width="7.69921875" style="1" customWidth="1"/>
    <col min="12806" max="12806" width="7.3984375" style="1" customWidth="1"/>
    <col min="12807" max="12807" width="10.09765625" style="1" customWidth="1"/>
    <col min="12808" max="12808" width="12.5" style="1" customWidth="1"/>
    <col min="12809" max="12809" width="12.09765625" style="1" customWidth="1"/>
    <col min="12810" max="12810" width="11.69921875" style="1" customWidth="1"/>
    <col min="12811" max="12811" width="11.59765625" style="1" customWidth="1"/>
    <col min="12812" max="12812" width="9.19921875" style="1" customWidth="1"/>
    <col min="12813" max="12813" width="10" style="1" customWidth="1"/>
    <col min="12814" max="12814" width="11.59765625" style="1" customWidth="1"/>
    <col min="12815" max="12815" width="12.8984375" style="1" customWidth="1"/>
    <col min="12816" max="13056" width="10.3984375" style="1"/>
    <col min="13057" max="13057" width="3.69921875" style="1" customWidth="1"/>
    <col min="13058" max="13058" width="25.19921875" style="1" customWidth="1"/>
    <col min="13059" max="13059" width="7.5" style="1" customWidth="1"/>
    <col min="13060" max="13060" width="7.19921875" style="1" customWidth="1"/>
    <col min="13061" max="13061" width="7.69921875" style="1" customWidth="1"/>
    <col min="13062" max="13062" width="7.3984375" style="1" customWidth="1"/>
    <col min="13063" max="13063" width="10.09765625" style="1" customWidth="1"/>
    <col min="13064" max="13064" width="12.5" style="1" customWidth="1"/>
    <col min="13065" max="13065" width="12.09765625" style="1" customWidth="1"/>
    <col min="13066" max="13066" width="11.69921875" style="1" customWidth="1"/>
    <col min="13067" max="13067" width="11.59765625" style="1" customWidth="1"/>
    <col min="13068" max="13068" width="9.19921875" style="1" customWidth="1"/>
    <col min="13069" max="13069" width="10" style="1" customWidth="1"/>
    <col min="13070" max="13070" width="11.59765625" style="1" customWidth="1"/>
    <col min="13071" max="13071" width="12.8984375" style="1" customWidth="1"/>
    <col min="13072" max="13312" width="10.3984375" style="1"/>
    <col min="13313" max="13313" width="3.69921875" style="1" customWidth="1"/>
    <col min="13314" max="13314" width="25.19921875" style="1" customWidth="1"/>
    <col min="13315" max="13315" width="7.5" style="1" customWidth="1"/>
    <col min="13316" max="13316" width="7.19921875" style="1" customWidth="1"/>
    <col min="13317" max="13317" width="7.69921875" style="1" customWidth="1"/>
    <col min="13318" max="13318" width="7.3984375" style="1" customWidth="1"/>
    <col min="13319" max="13319" width="10.09765625" style="1" customWidth="1"/>
    <col min="13320" max="13320" width="12.5" style="1" customWidth="1"/>
    <col min="13321" max="13321" width="12.09765625" style="1" customWidth="1"/>
    <col min="13322" max="13322" width="11.69921875" style="1" customWidth="1"/>
    <col min="13323" max="13323" width="11.59765625" style="1" customWidth="1"/>
    <col min="13324" max="13324" width="9.19921875" style="1" customWidth="1"/>
    <col min="13325" max="13325" width="10" style="1" customWidth="1"/>
    <col min="13326" max="13326" width="11.59765625" style="1" customWidth="1"/>
    <col min="13327" max="13327" width="12.8984375" style="1" customWidth="1"/>
    <col min="13328" max="13568" width="10.3984375" style="1"/>
    <col min="13569" max="13569" width="3.69921875" style="1" customWidth="1"/>
    <col min="13570" max="13570" width="25.19921875" style="1" customWidth="1"/>
    <col min="13571" max="13571" width="7.5" style="1" customWidth="1"/>
    <col min="13572" max="13572" width="7.19921875" style="1" customWidth="1"/>
    <col min="13573" max="13573" width="7.69921875" style="1" customWidth="1"/>
    <col min="13574" max="13574" width="7.3984375" style="1" customWidth="1"/>
    <col min="13575" max="13575" width="10.09765625" style="1" customWidth="1"/>
    <col min="13576" max="13576" width="12.5" style="1" customWidth="1"/>
    <col min="13577" max="13577" width="12.09765625" style="1" customWidth="1"/>
    <col min="13578" max="13578" width="11.69921875" style="1" customWidth="1"/>
    <col min="13579" max="13579" width="11.59765625" style="1" customWidth="1"/>
    <col min="13580" max="13580" width="9.19921875" style="1" customWidth="1"/>
    <col min="13581" max="13581" width="10" style="1" customWidth="1"/>
    <col min="13582" max="13582" width="11.59765625" style="1" customWidth="1"/>
    <col min="13583" max="13583" width="12.8984375" style="1" customWidth="1"/>
    <col min="13584" max="13824" width="10.3984375" style="1"/>
    <col min="13825" max="13825" width="3.69921875" style="1" customWidth="1"/>
    <col min="13826" max="13826" width="25.19921875" style="1" customWidth="1"/>
    <col min="13827" max="13827" width="7.5" style="1" customWidth="1"/>
    <col min="13828" max="13828" width="7.19921875" style="1" customWidth="1"/>
    <col min="13829" max="13829" width="7.69921875" style="1" customWidth="1"/>
    <col min="13830" max="13830" width="7.3984375" style="1" customWidth="1"/>
    <col min="13831" max="13831" width="10.09765625" style="1" customWidth="1"/>
    <col min="13832" max="13832" width="12.5" style="1" customWidth="1"/>
    <col min="13833" max="13833" width="12.09765625" style="1" customWidth="1"/>
    <col min="13834" max="13834" width="11.69921875" style="1" customWidth="1"/>
    <col min="13835" max="13835" width="11.59765625" style="1" customWidth="1"/>
    <col min="13836" max="13836" width="9.19921875" style="1" customWidth="1"/>
    <col min="13837" max="13837" width="10" style="1" customWidth="1"/>
    <col min="13838" max="13838" width="11.59765625" style="1" customWidth="1"/>
    <col min="13839" max="13839" width="12.8984375" style="1" customWidth="1"/>
    <col min="13840" max="14080" width="10.3984375" style="1"/>
    <col min="14081" max="14081" width="3.69921875" style="1" customWidth="1"/>
    <col min="14082" max="14082" width="25.19921875" style="1" customWidth="1"/>
    <col min="14083" max="14083" width="7.5" style="1" customWidth="1"/>
    <col min="14084" max="14084" width="7.19921875" style="1" customWidth="1"/>
    <col min="14085" max="14085" width="7.69921875" style="1" customWidth="1"/>
    <col min="14086" max="14086" width="7.3984375" style="1" customWidth="1"/>
    <col min="14087" max="14087" width="10.09765625" style="1" customWidth="1"/>
    <col min="14088" max="14088" width="12.5" style="1" customWidth="1"/>
    <col min="14089" max="14089" width="12.09765625" style="1" customWidth="1"/>
    <col min="14090" max="14090" width="11.69921875" style="1" customWidth="1"/>
    <col min="14091" max="14091" width="11.59765625" style="1" customWidth="1"/>
    <col min="14092" max="14092" width="9.19921875" style="1" customWidth="1"/>
    <col min="14093" max="14093" width="10" style="1" customWidth="1"/>
    <col min="14094" max="14094" width="11.59765625" style="1" customWidth="1"/>
    <col min="14095" max="14095" width="12.8984375" style="1" customWidth="1"/>
    <col min="14096" max="14336" width="10.3984375" style="1"/>
    <col min="14337" max="14337" width="3.69921875" style="1" customWidth="1"/>
    <col min="14338" max="14338" width="25.19921875" style="1" customWidth="1"/>
    <col min="14339" max="14339" width="7.5" style="1" customWidth="1"/>
    <col min="14340" max="14340" width="7.19921875" style="1" customWidth="1"/>
    <col min="14341" max="14341" width="7.69921875" style="1" customWidth="1"/>
    <col min="14342" max="14342" width="7.3984375" style="1" customWidth="1"/>
    <col min="14343" max="14343" width="10.09765625" style="1" customWidth="1"/>
    <col min="14344" max="14344" width="12.5" style="1" customWidth="1"/>
    <col min="14345" max="14345" width="12.09765625" style="1" customWidth="1"/>
    <col min="14346" max="14346" width="11.69921875" style="1" customWidth="1"/>
    <col min="14347" max="14347" width="11.59765625" style="1" customWidth="1"/>
    <col min="14348" max="14348" width="9.19921875" style="1" customWidth="1"/>
    <col min="14349" max="14349" width="10" style="1" customWidth="1"/>
    <col min="14350" max="14350" width="11.59765625" style="1" customWidth="1"/>
    <col min="14351" max="14351" width="12.8984375" style="1" customWidth="1"/>
    <col min="14352" max="14592" width="10.3984375" style="1"/>
    <col min="14593" max="14593" width="3.69921875" style="1" customWidth="1"/>
    <col min="14594" max="14594" width="25.19921875" style="1" customWidth="1"/>
    <col min="14595" max="14595" width="7.5" style="1" customWidth="1"/>
    <col min="14596" max="14596" width="7.19921875" style="1" customWidth="1"/>
    <col min="14597" max="14597" width="7.69921875" style="1" customWidth="1"/>
    <col min="14598" max="14598" width="7.3984375" style="1" customWidth="1"/>
    <col min="14599" max="14599" width="10.09765625" style="1" customWidth="1"/>
    <col min="14600" max="14600" width="12.5" style="1" customWidth="1"/>
    <col min="14601" max="14601" width="12.09765625" style="1" customWidth="1"/>
    <col min="14602" max="14602" width="11.69921875" style="1" customWidth="1"/>
    <col min="14603" max="14603" width="11.59765625" style="1" customWidth="1"/>
    <col min="14604" max="14604" width="9.19921875" style="1" customWidth="1"/>
    <col min="14605" max="14605" width="10" style="1" customWidth="1"/>
    <col min="14606" max="14606" width="11.59765625" style="1" customWidth="1"/>
    <col min="14607" max="14607" width="12.8984375" style="1" customWidth="1"/>
    <col min="14608" max="14848" width="10.3984375" style="1"/>
    <col min="14849" max="14849" width="3.69921875" style="1" customWidth="1"/>
    <col min="14850" max="14850" width="25.19921875" style="1" customWidth="1"/>
    <col min="14851" max="14851" width="7.5" style="1" customWidth="1"/>
    <col min="14852" max="14852" width="7.19921875" style="1" customWidth="1"/>
    <col min="14853" max="14853" width="7.69921875" style="1" customWidth="1"/>
    <col min="14854" max="14854" width="7.3984375" style="1" customWidth="1"/>
    <col min="14855" max="14855" width="10.09765625" style="1" customWidth="1"/>
    <col min="14856" max="14856" width="12.5" style="1" customWidth="1"/>
    <col min="14857" max="14857" width="12.09765625" style="1" customWidth="1"/>
    <col min="14858" max="14858" width="11.69921875" style="1" customWidth="1"/>
    <col min="14859" max="14859" width="11.59765625" style="1" customWidth="1"/>
    <col min="14860" max="14860" width="9.19921875" style="1" customWidth="1"/>
    <col min="14861" max="14861" width="10" style="1" customWidth="1"/>
    <col min="14862" max="14862" width="11.59765625" style="1" customWidth="1"/>
    <col min="14863" max="14863" width="12.8984375" style="1" customWidth="1"/>
    <col min="14864" max="15104" width="10.3984375" style="1"/>
    <col min="15105" max="15105" width="3.69921875" style="1" customWidth="1"/>
    <col min="15106" max="15106" width="25.19921875" style="1" customWidth="1"/>
    <col min="15107" max="15107" width="7.5" style="1" customWidth="1"/>
    <col min="15108" max="15108" width="7.19921875" style="1" customWidth="1"/>
    <col min="15109" max="15109" width="7.69921875" style="1" customWidth="1"/>
    <col min="15110" max="15110" width="7.3984375" style="1" customWidth="1"/>
    <col min="15111" max="15111" width="10.09765625" style="1" customWidth="1"/>
    <col min="15112" max="15112" width="12.5" style="1" customWidth="1"/>
    <col min="15113" max="15113" width="12.09765625" style="1" customWidth="1"/>
    <col min="15114" max="15114" width="11.69921875" style="1" customWidth="1"/>
    <col min="15115" max="15115" width="11.59765625" style="1" customWidth="1"/>
    <col min="15116" max="15116" width="9.19921875" style="1" customWidth="1"/>
    <col min="15117" max="15117" width="10" style="1" customWidth="1"/>
    <col min="15118" max="15118" width="11.59765625" style="1" customWidth="1"/>
    <col min="15119" max="15119" width="12.8984375" style="1" customWidth="1"/>
    <col min="15120" max="15360" width="10.3984375" style="1"/>
    <col min="15361" max="15361" width="3.69921875" style="1" customWidth="1"/>
    <col min="15362" max="15362" width="25.19921875" style="1" customWidth="1"/>
    <col min="15363" max="15363" width="7.5" style="1" customWidth="1"/>
    <col min="15364" max="15364" width="7.19921875" style="1" customWidth="1"/>
    <col min="15365" max="15365" width="7.69921875" style="1" customWidth="1"/>
    <col min="15366" max="15366" width="7.3984375" style="1" customWidth="1"/>
    <col min="15367" max="15367" width="10.09765625" style="1" customWidth="1"/>
    <col min="15368" max="15368" width="12.5" style="1" customWidth="1"/>
    <col min="15369" max="15369" width="12.09765625" style="1" customWidth="1"/>
    <col min="15370" max="15370" width="11.69921875" style="1" customWidth="1"/>
    <col min="15371" max="15371" width="11.59765625" style="1" customWidth="1"/>
    <col min="15372" max="15372" width="9.19921875" style="1" customWidth="1"/>
    <col min="15373" max="15373" width="10" style="1" customWidth="1"/>
    <col min="15374" max="15374" width="11.59765625" style="1" customWidth="1"/>
    <col min="15375" max="15375" width="12.8984375" style="1" customWidth="1"/>
    <col min="15376" max="15616" width="10.3984375" style="1"/>
    <col min="15617" max="15617" width="3.69921875" style="1" customWidth="1"/>
    <col min="15618" max="15618" width="25.19921875" style="1" customWidth="1"/>
    <col min="15619" max="15619" width="7.5" style="1" customWidth="1"/>
    <col min="15620" max="15620" width="7.19921875" style="1" customWidth="1"/>
    <col min="15621" max="15621" width="7.69921875" style="1" customWidth="1"/>
    <col min="15622" max="15622" width="7.3984375" style="1" customWidth="1"/>
    <col min="15623" max="15623" width="10.09765625" style="1" customWidth="1"/>
    <col min="15624" max="15624" width="12.5" style="1" customWidth="1"/>
    <col min="15625" max="15625" width="12.09765625" style="1" customWidth="1"/>
    <col min="15626" max="15626" width="11.69921875" style="1" customWidth="1"/>
    <col min="15627" max="15627" width="11.59765625" style="1" customWidth="1"/>
    <col min="15628" max="15628" width="9.19921875" style="1" customWidth="1"/>
    <col min="15629" max="15629" width="10" style="1" customWidth="1"/>
    <col min="15630" max="15630" width="11.59765625" style="1" customWidth="1"/>
    <col min="15631" max="15631" width="12.8984375" style="1" customWidth="1"/>
    <col min="15632" max="15872" width="10.3984375" style="1"/>
    <col min="15873" max="15873" width="3.69921875" style="1" customWidth="1"/>
    <col min="15874" max="15874" width="25.19921875" style="1" customWidth="1"/>
    <col min="15875" max="15875" width="7.5" style="1" customWidth="1"/>
    <col min="15876" max="15876" width="7.19921875" style="1" customWidth="1"/>
    <col min="15877" max="15877" width="7.69921875" style="1" customWidth="1"/>
    <col min="15878" max="15878" width="7.3984375" style="1" customWidth="1"/>
    <col min="15879" max="15879" width="10.09765625" style="1" customWidth="1"/>
    <col min="15880" max="15880" width="12.5" style="1" customWidth="1"/>
    <col min="15881" max="15881" width="12.09765625" style="1" customWidth="1"/>
    <col min="15882" max="15882" width="11.69921875" style="1" customWidth="1"/>
    <col min="15883" max="15883" width="11.59765625" style="1" customWidth="1"/>
    <col min="15884" max="15884" width="9.19921875" style="1" customWidth="1"/>
    <col min="15885" max="15885" width="10" style="1" customWidth="1"/>
    <col min="15886" max="15886" width="11.59765625" style="1" customWidth="1"/>
    <col min="15887" max="15887" width="12.8984375" style="1" customWidth="1"/>
    <col min="15888" max="16128" width="10.3984375" style="1"/>
    <col min="16129" max="16129" width="3.69921875" style="1" customWidth="1"/>
    <col min="16130" max="16130" width="25.19921875" style="1" customWidth="1"/>
    <col min="16131" max="16131" width="7.5" style="1" customWidth="1"/>
    <col min="16132" max="16132" width="7.19921875" style="1" customWidth="1"/>
    <col min="16133" max="16133" width="7.69921875" style="1" customWidth="1"/>
    <col min="16134" max="16134" width="7.3984375" style="1" customWidth="1"/>
    <col min="16135" max="16135" width="10.09765625" style="1" customWidth="1"/>
    <col min="16136" max="16136" width="12.5" style="1" customWidth="1"/>
    <col min="16137" max="16137" width="12.09765625" style="1" customWidth="1"/>
    <col min="16138" max="16138" width="11.69921875" style="1" customWidth="1"/>
    <col min="16139" max="16139" width="11.59765625" style="1" customWidth="1"/>
    <col min="16140" max="16140" width="9.19921875" style="1" customWidth="1"/>
    <col min="16141" max="16141" width="10" style="1" customWidth="1"/>
    <col min="16142" max="16142" width="11.59765625" style="1" customWidth="1"/>
    <col min="16143" max="16143" width="12.8984375" style="1" customWidth="1"/>
    <col min="16144" max="16384" width="10.3984375" style="1"/>
  </cols>
  <sheetData>
    <row r="1" spans="1:15" ht="19.95" customHeight="1" x14ac:dyDescent="0.2">
      <c r="A1" s="169" t="s">
        <v>78</v>
      </c>
    </row>
    <row r="2" spans="1:15" ht="19.95" customHeight="1" x14ac:dyDescent="0.2">
      <c r="A2" s="172"/>
      <c r="B2" s="172" t="s">
        <v>79</v>
      </c>
    </row>
    <row r="3" spans="1:15" s="2" customFormat="1" ht="18" customHeight="1" thickBot="1" x14ac:dyDescent="0.5">
      <c r="C3" s="31"/>
      <c r="D3" s="31"/>
      <c r="E3" s="48"/>
      <c r="F3" s="31"/>
      <c r="G3" s="31"/>
      <c r="H3" s="12" t="s">
        <v>80</v>
      </c>
      <c r="I3" s="31"/>
      <c r="J3" s="31"/>
      <c r="K3" s="31"/>
      <c r="L3" s="31"/>
      <c r="M3" s="31"/>
      <c r="N3" s="31"/>
      <c r="O3" s="173" t="s">
        <v>81</v>
      </c>
    </row>
    <row r="4" spans="1:15" ht="18" customHeight="1" x14ac:dyDescent="0.15">
      <c r="A4" s="300" t="s">
        <v>82</v>
      </c>
      <c r="B4" s="306"/>
      <c r="C4" s="167" t="s">
        <v>2</v>
      </c>
      <c r="D4" s="316" t="s">
        <v>83</v>
      </c>
      <c r="E4" s="317"/>
      <c r="F4" s="317"/>
      <c r="G4" s="174"/>
      <c r="H4" s="318" t="s">
        <v>84</v>
      </c>
      <c r="I4" s="293" t="s">
        <v>85</v>
      </c>
      <c r="J4" s="321"/>
      <c r="K4" s="321"/>
      <c r="L4" s="321"/>
      <c r="M4" s="322"/>
      <c r="N4" s="175" t="s">
        <v>86</v>
      </c>
      <c r="O4" s="176" t="s">
        <v>87</v>
      </c>
    </row>
    <row r="5" spans="1:15" ht="18" customHeight="1" x14ac:dyDescent="0.15">
      <c r="A5" s="313"/>
      <c r="B5" s="314"/>
      <c r="C5" s="323" t="s">
        <v>88</v>
      </c>
      <c r="D5" s="325" t="s">
        <v>88</v>
      </c>
      <c r="E5" s="327" t="s">
        <v>89</v>
      </c>
      <c r="F5" s="329" t="s">
        <v>90</v>
      </c>
      <c r="G5" s="177" t="s">
        <v>91</v>
      </c>
      <c r="H5" s="319"/>
      <c r="I5" s="336" t="s">
        <v>92</v>
      </c>
      <c r="J5" s="178" t="s">
        <v>93</v>
      </c>
      <c r="K5" s="179" t="s">
        <v>94</v>
      </c>
      <c r="L5" s="179" t="s">
        <v>95</v>
      </c>
      <c r="M5" s="180" t="s">
        <v>96</v>
      </c>
      <c r="N5" s="181" t="s">
        <v>97</v>
      </c>
      <c r="O5" s="182" t="s">
        <v>97</v>
      </c>
    </row>
    <row r="6" spans="1:15" ht="18" customHeight="1" x14ac:dyDescent="0.15">
      <c r="A6" s="315"/>
      <c r="B6" s="307"/>
      <c r="C6" s="324"/>
      <c r="D6" s="326"/>
      <c r="E6" s="328"/>
      <c r="F6" s="330"/>
      <c r="G6" s="183"/>
      <c r="H6" s="320"/>
      <c r="I6" s="326"/>
      <c r="J6" s="184" t="s">
        <v>98</v>
      </c>
      <c r="K6" s="185" t="s">
        <v>99</v>
      </c>
      <c r="L6" s="185" t="s">
        <v>100</v>
      </c>
      <c r="M6" s="186" t="s">
        <v>101</v>
      </c>
      <c r="N6" s="187" t="s">
        <v>102</v>
      </c>
      <c r="O6" s="188" t="s">
        <v>103</v>
      </c>
    </row>
    <row r="7" spans="1:15" s="2" customFormat="1" ht="18" hidden="1" customHeight="1" x14ac:dyDescent="0.45">
      <c r="B7" s="189" t="s">
        <v>157</v>
      </c>
      <c r="C7" s="190">
        <v>468</v>
      </c>
      <c r="D7" s="191">
        <v>20761</v>
      </c>
      <c r="E7" s="192">
        <v>14306</v>
      </c>
      <c r="F7" s="190">
        <v>6455</v>
      </c>
      <c r="G7" s="193">
        <v>9959577</v>
      </c>
      <c r="H7" s="193">
        <v>86572686</v>
      </c>
      <c r="I7" s="194">
        <v>144691486</v>
      </c>
      <c r="J7" s="193">
        <v>142125695</v>
      </c>
      <c r="K7" s="193">
        <v>2381501</v>
      </c>
      <c r="L7" s="193">
        <v>182153</v>
      </c>
      <c r="M7" s="195">
        <v>2137</v>
      </c>
      <c r="N7" s="196">
        <f>I7/C7</f>
        <v>309169.84188034188</v>
      </c>
      <c r="O7" s="197">
        <f>I7/D7</f>
        <v>6969.3890467703868</v>
      </c>
    </row>
    <row r="8" spans="1:15" s="2" customFormat="1" ht="18" hidden="1" customHeight="1" x14ac:dyDescent="0.45">
      <c r="B8" s="189" t="s">
        <v>158</v>
      </c>
      <c r="C8" s="190">
        <v>441</v>
      </c>
      <c r="D8" s="191">
        <v>21169</v>
      </c>
      <c r="E8" s="192">
        <v>14706</v>
      </c>
      <c r="F8" s="190">
        <v>6463</v>
      </c>
      <c r="G8" s="193">
        <v>10211514</v>
      </c>
      <c r="H8" s="193">
        <v>87025915</v>
      </c>
      <c r="I8" s="194">
        <v>145021883</v>
      </c>
      <c r="J8" s="193">
        <v>142028143</v>
      </c>
      <c r="K8" s="193">
        <v>2336566</v>
      </c>
      <c r="L8" s="193">
        <v>656440</v>
      </c>
      <c r="M8" s="195">
        <v>734</v>
      </c>
      <c r="N8" s="196">
        <f t="shared" ref="N8:N14" si="0">I8/C8</f>
        <v>328847.8072562358</v>
      </c>
      <c r="O8" s="197">
        <f t="shared" ref="O8:O13" si="1">I8/D8</f>
        <v>6850.6723510794081</v>
      </c>
    </row>
    <row r="9" spans="1:15" s="2" customFormat="1" ht="18" hidden="1" customHeight="1" x14ac:dyDescent="0.45">
      <c r="B9" s="189" t="s">
        <v>104</v>
      </c>
      <c r="C9" s="198">
        <v>433</v>
      </c>
      <c r="D9" s="191">
        <v>22984</v>
      </c>
      <c r="E9" s="192">
        <v>15736</v>
      </c>
      <c r="F9" s="190">
        <f>D9-E9</f>
        <v>7248</v>
      </c>
      <c r="G9" s="193">
        <v>10774939</v>
      </c>
      <c r="H9" s="193">
        <v>91141310</v>
      </c>
      <c r="I9" s="194">
        <v>152572099</v>
      </c>
      <c r="J9" s="193">
        <v>146256026</v>
      </c>
      <c r="K9" s="193">
        <v>2385891</v>
      </c>
      <c r="L9" s="193">
        <v>106906</v>
      </c>
      <c r="M9" s="195">
        <f>I9-J9-K9-L9</f>
        <v>3823276</v>
      </c>
      <c r="N9" s="199">
        <f t="shared" si="0"/>
        <v>352360.50577367208</v>
      </c>
      <c r="O9" s="193">
        <f t="shared" si="1"/>
        <v>6638.187391228681</v>
      </c>
    </row>
    <row r="10" spans="1:15" s="2" customFormat="1" ht="18" hidden="1" customHeight="1" x14ac:dyDescent="0.45">
      <c r="B10" s="189" t="s">
        <v>105</v>
      </c>
      <c r="C10" s="198">
        <v>436</v>
      </c>
      <c r="D10" s="191">
        <v>22974</v>
      </c>
      <c r="E10" s="192">
        <v>15640</v>
      </c>
      <c r="F10" s="190">
        <f>D10-E10</f>
        <v>7334</v>
      </c>
      <c r="G10" s="193">
        <v>10843728</v>
      </c>
      <c r="H10" s="193">
        <v>100051542</v>
      </c>
      <c r="I10" s="194">
        <v>161121384</v>
      </c>
      <c r="J10" s="193">
        <v>154332351</v>
      </c>
      <c r="K10" s="193">
        <v>2398504</v>
      </c>
      <c r="L10" s="193">
        <v>842097</v>
      </c>
      <c r="M10" s="195">
        <f>I10-J10-K10-L10</f>
        <v>3548432</v>
      </c>
      <c r="N10" s="199">
        <f>I10/C10</f>
        <v>369544.45871559635</v>
      </c>
      <c r="O10" s="193">
        <f t="shared" si="1"/>
        <v>7013.2055366936538</v>
      </c>
    </row>
    <row r="11" spans="1:15" s="2" customFormat="1" ht="18" hidden="1" customHeight="1" x14ac:dyDescent="0.45">
      <c r="B11" s="189" t="s">
        <v>156</v>
      </c>
      <c r="C11" s="198">
        <v>392</v>
      </c>
      <c r="D11" s="191">
        <v>20208</v>
      </c>
      <c r="E11" s="193">
        <v>14174</v>
      </c>
      <c r="F11" s="190">
        <v>6034</v>
      </c>
      <c r="G11" s="193">
        <v>9888820</v>
      </c>
      <c r="H11" s="193">
        <v>79130246</v>
      </c>
      <c r="I11" s="194">
        <v>124814105</v>
      </c>
      <c r="J11" s="193">
        <v>117809426</v>
      </c>
      <c r="K11" s="193">
        <v>1646243</v>
      </c>
      <c r="L11" s="193">
        <v>2097970</v>
      </c>
      <c r="M11" s="195">
        <f>I11-J11-K11-L11</f>
        <v>3260466</v>
      </c>
      <c r="N11" s="199">
        <f t="shared" si="0"/>
        <v>318403.32908163266</v>
      </c>
      <c r="O11" s="193">
        <f t="shared" si="1"/>
        <v>6176.469962391132</v>
      </c>
    </row>
    <row r="12" spans="1:15" s="2" customFormat="1" ht="18" hidden="1" customHeight="1" x14ac:dyDescent="0.45">
      <c r="B12" s="189" t="s">
        <v>106</v>
      </c>
      <c r="C12" s="198">
        <v>370</v>
      </c>
      <c r="D12" s="191">
        <v>21319</v>
      </c>
      <c r="E12" s="193">
        <v>15077</v>
      </c>
      <c r="F12" s="190">
        <v>6242</v>
      </c>
      <c r="G12" s="193">
        <v>10047942</v>
      </c>
      <c r="H12" s="193">
        <v>6793665</v>
      </c>
      <c r="I12" s="194">
        <v>118012276</v>
      </c>
      <c r="J12" s="193">
        <v>109363630</v>
      </c>
      <c r="K12" s="193">
        <v>1858101</v>
      </c>
      <c r="L12" s="193">
        <v>2652048</v>
      </c>
      <c r="M12" s="195">
        <f>I12-J12-K12-L12</f>
        <v>4138497</v>
      </c>
      <c r="N12" s="199">
        <f>I12/C12</f>
        <v>318952.09729729732</v>
      </c>
      <c r="O12" s="193">
        <f t="shared" si="1"/>
        <v>5535.5446315493218</v>
      </c>
    </row>
    <row r="13" spans="1:15" s="2" customFormat="1" ht="18" hidden="1" customHeight="1" x14ac:dyDescent="0.45">
      <c r="B13" s="189" t="s">
        <v>107</v>
      </c>
      <c r="C13" s="198">
        <v>365</v>
      </c>
      <c r="D13" s="191">
        <v>21020</v>
      </c>
      <c r="E13" s="193">
        <v>14813</v>
      </c>
      <c r="F13" s="190">
        <v>6207</v>
      </c>
      <c r="G13" s="193">
        <v>10371993</v>
      </c>
      <c r="H13" s="193">
        <v>69615530</v>
      </c>
      <c r="I13" s="194">
        <v>105199388</v>
      </c>
      <c r="J13" s="193">
        <v>99230962</v>
      </c>
      <c r="K13" s="193">
        <v>1738343</v>
      </c>
      <c r="L13" s="193" t="s">
        <v>7</v>
      </c>
      <c r="M13" s="195">
        <f>I13-J13-K13</f>
        <v>4230083</v>
      </c>
      <c r="N13" s="199">
        <f>I13/C13</f>
        <v>288217.50136986299</v>
      </c>
      <c r="O13" s="193">
        <f t="shared" si="1"/>
        <v>5004.7282588011421</v>
      </c>
    </row>
    <row r="14" spans="1:15" s="2" customFormat="1" ht="18" hidden="1" customHeight="1" x14ac:dyDescent="0.45">
      <c r="B14" s="189" t="s">
        <v>108</v>
      </c>
      <c r="C14" s="198">
        <v>355</v>
      </c>
      <c r="D14" s="191">
        <v>20641</v>
      </c>
      <c r="E14" s="193">
        <v>14977</v>
      </c>
      <c r="F14" s="190">
        <v>5664</v>
      </c>
      <c r="G14" s="193">
        <v>9766939</v>
      </c>
      <c r="H14" s="193">
        <v>67285468</v>
      </c>
      <c r="I14" s="194">
        <v>106935288</v>
      </c>
      <c r="J14" s="193">
        <v>10118423</v>
      </c>
      <c r="K14" s="193">
        <v>1841681</v>
      </c>
      <c r="L14" s="193" t="s">
        <v>7</v>
      </c>
      <c r="M14" s="195">
        <v>3941861</v>
      </c>
      <c r="N14" s="199">
        <f t="shared" si="0"/>
        <v>301226.16338028171</v>
      </c>
      <c r="O14" s="193">
        <v>5180</v>
      </c>
    </row>
    <row r="15" spans="1:15" s="2" customFormat="1" ht="18" hidden="1" customHeight="1" x14ac:dyDescent="0.45">
      <c r="B15" s="189" t="s">
        <v>109</v>
      </c>
      <c r="C15" s="198">
        <v>348</v>
      </c>
      <c r="D15" s="191">
        <v>20892</v>
      </c>
      <c r="E15" s="193">
        <v>14633</v>
      </c>
      <c r="F15" s="190">
        <v>3326</v>
      </c>
      <c r="G15" s="193">
        <v>9977907</v>
      </c>
      <c r="H15" s="193">
        <v>62970629</v>
      </c>
      <c r="I15" s="194">
        <v>104038613</v>
      </c>
      <c r="J15" s="193">
        <v>99259673</v>
      </c>
      <c r="K15" s="193">
        <v>1793915</v>
      </c>
      <c r="L15" s="193">
        <v>139833</v>
      </c>
      <c r="M15" s="195">
        <v>2985025</v>
      </c>
      <c r="N15" s="199">
        <v>298962</v>
      </c>
      <c r="O15" s="193">
        <v>4980</v>
      </c>
    </row>
    <row r="16" spans="1:15" s="2" customFormat="1" ht="18" customHeight="1" x14ac:dyDescent="0.45">
      <c r="A16" s="3"/>
      <c r="B16" s="168" t="s">
        <v>178</v>
      </c>
      <c r="C16" s="200">
        <v>343</v>
      </c>
      <c r="D16" s="201">
        <v>20896</v>
      </c>
      <c r="E16" s="202">
        <v>14478</v>
      </c>
      <c r="F16" s="203">
        <v>6418</v>
      </c>
      <c r="G16" s="202">
        <v>10035718</v>
      </c>
      <c r="H16" s="202">
        <v>64793221</v>
      </c>
      <c r="I16" s="204">
        <v>106736391</v>
      </c>
      <c r="J16" s="202">
        <v>100950911</v>
      </c>
      <c r="K16" s="202">
        <v>2007947</v>
      </c>
      <c r="L16" s="202">
        <v>35557</v>
      </c>
      <c r="M16" s="205">
        <v>3741976</v>
      </c>
      <c r="N16" s="206">
        <v>311185</v>
      </c>
      <c r="O16" s="202">
        <v>5108</v>
      </c>
    </row>
    <row r="17" spans="1:15" s="2" customFormat="1" ht="18" customHeight="1" x14ac:dyDescent="0.45">
      <c r="A17" s="3"/>
      <c r="B17" s="168" t="s">
        <v>110</v>
      </c>
      <c r="C17" s="200">
        <v>403</v>
      </c>
      <c r="D17" s="201">
        <v>21035</v>
      </c>
      <c r="E17" s="207">
        <f>14556+53</f>
        <v>14609</v>
      </c>
      <c r="F17" s="203">
        <f>6407+19</f>
        <v>6426</v>
      </c>
      <c r="G17" s="208">
        <v>10253305</v>
      </c>
      <c r="H17" s="202">
        <v>69139088</v>
      </c>
      <c r="I17" s="204">
        <v>105647630</v>
      </c>
      <c r="J17" s="202">
        <v>99892947</v>
      </c>
      <c r="K17" s="202">
        <v>2685774</v>
      </c>
      <c r="L17" s="202">
        <v>27306</v>
      </c>
      <c r="M17" s="205">
        <f>1059+16445+2818518+205581</f>
        <v>3041603</v>
      </c>
      <c r="N17" s="206">
        <f t="shared" ref="N17:N19" si="2">I17/C17</f>
        <v>262152.92803970224</v>
      </c>
      <c r="O17" s="208">
        <v>5022.4687425719039</v>
      </c>
    </row>
    <row r="18" spans="1:15" s="2" customFormat="1" ht="18" customHeight="1" x14ac:dyDescent="0.45">
      <c r="A18" s="3"/>
      <c r="B18" s="168" t="s">
        <v>170</v>
      </c>
      <c r="C18" s="200">
        <v>349</v>
      </c>
      <c r="D18" s="201">
        <v>20966</v>
      </c>
      <c r="E18" s="207">
        <f>14543+29</f>
        <v>14572</v>
      </c>
      <c r="F18" s="203">
        <f>6389+5</f>
        <v>6394</v>
      </c>
      <c r="G18" s="208">
        <v>9488848</v>
      </c>
      <c r="H18" s="202">
        <v>69617450</v>
      </c>
      <c r="I18" s="204">
        <v>102003677</v>
      </c>
      <c r="J18" s="202">
        <v>92703381</v>
      </c>
      <c r="K18" s="202">
        <v>2894369</v>
      </c>
      <c r="L18" s="202">
        <v>44761</v>
      </c>
      <c r="M18" s="205">
        <f>706+21673+6211474+127313</f>
        <v>6361166</v>
      </c>
      <c r="N18" s="206">
        <f t="shared" si="2"/>
        <v>292274.14613180514</v>
      </c>
      <c r="O18" s="208">
        <v>4865.1949346561096</v>
      </c>
    </row>
    <row r="19" spans="1:15" s="2" customFormat="1" ht="18" customHeight="1" x14ac:dyDescent="0.45">
      <c r="A19" s="3"/>
      <c r="B19" s="168" t="s">
        <v>171</v>
      </c>
      <c r="C19" s="200">
        <v>345</v>
      </c>
      <c r="D19" s="201">
        <v>21557</v>
      </c>
      <c r="E19" s="207">
        <v>14896</v>
      </c>
      <c r="F19" s="203">
        <v>6661</v>
      </c>
      <c r="G19" s="208">
        <v>10950202</v>
      </c>
      <c r="H19" s="202">
        <v>77053746</v>
      </c>
      <c r="I19" s="204">
        <v>109584228</v>
      </c>
      <c r="J19" s="207">
        <v>99100456</v>
      </c>
      <c r="K19" s="202">
        <v>2993624</v>
      </c>
      <c r="L19" s="202">
        <v>41478</v>
      </c>
      <c r="M19" s="205">
        <v>7448670</v>
      </c>
      <c r="N19" s="206">
        <f t="shared" si="2"/>
        <v>317635.44347826089</v>
      </c>
      <c r="O19" s="208">
        <v>5083.4637472746672</v>
      </c>
    </row>
    <row r="20" spans="1:15" s="2" customFormat="1" ht="18" customHeight="1" x14ac:dyDescent="0.45">
      <c r="A20" s="3"/>
      <c r="B20" s="168" t="s">
        <v>179</v>
      </c>
      <c r="C20" s="200">
        <v>340</v>
      </c>
      <c r="D20" s="201">
        <v>22373</v>
      </c>
      <c r="E20" s="207">
        <v>15289</v>
      </c>
      <c r="F20" s="203">
        <v>7084</v>
      </c>
      <c r="G20" s="202">
        <v>10913246</v>
      </c>
      <c r="H20" s="202">
        <v>77219214</v>
      </c>
      <c r="I20" s="204">
        <v>111471398</v>
      </c>
      <c r="J20" s="202">
        <v>100478740</v>
      </c>
      <c r="K20" s="202">
        <v>2929816</v>
      </c>
      <c r="L20" s="202">
        <v>44969</v>
      </c>
      <c r="M20" s="205">
        <v>8017873</v>
      </c>
      <c r="N20" s="206">
        <f>I20/C20</f>
        <v>327857.05294117646</v>
      </c>
      <c r="O20" s="208">
        <v>4982.4072766280788</v>
      </c>
    </row>
    <row r="21" spans="1:15" s="2" customFormat="1" ht="18" customHeight="1" x14ac:dyDescent="0.45">
      <c r="A21" s="3"/>
      <c r="B21" s="168" t="s">
        <v>180</v>
      </c>
      <c r="C21" s="200">
        <f>SUM(C23:C46)</f>
        <v>332</v>
      </c>
      <c r="D21" s="208">
        <f>SUM(D23:D46)</f>
        <v>19717</v>
      </c>
      <c r="E21" s="207">
        <f>SUM(E23:E46)</f>
        <v>13742</v>
      </c>
      <c r="F21" s="202">
        <f>SUM(F23:F46)</f>
        <v>5975</v>
      </c>
      <c r="G21" s="208">
        <v>10872909</v>
      </c>
      <c r="H21" s="202">
        <v>84029162</v>
      </c>
      <c r="I21" s="204">
        <v>115877383</v>
      </c>
      <c r="J21" s="202">
        <v>104702745</v>
      </c>
      <c r="K21" s="202">
        <v>3365251</v>
      </c>
      <c r="L21" s="202">
        <v>62171</v>
      </c>
      <c r="M21" s="205">
        <v>7747216</v>
      </c>
      <c r="N21" s="206">
        <f>I21/C21</f>
        <v>349028.26204819279</v>
      </c>
      <c r="O21" s="208">
        <f>I21/D21</f>
        <v>5877.0291119338644</v>
      </c>
    </row>
    <row r="22" spans="1:15" s="2" customFormat="1" ht="18" customHeight="1" x14ac:dyDescent="0.45">
      <c r="A22" s="209"/>
      <c r="B22" s="210" t="s">
        <v>194</v>
      </c>
      <c r="C22" s="211">
        <v>332</v>
      </c>
      <c r="D22" s="212">
        <v>19717</v>
      </c>
      <c r="E22" s="213">
        <v>13742</v>
      </c>
      <c r="F22" s="214">
        <v>5975</v>
      </c>
      <c r="G22" s="212">
        <v>9996265</v>
      </c>
      <c r="H22" s="214">
        <v>84602741</v>
      </c>
      <c r="I22" s="215">
        <v>118773154</v>
      </c>
      <c r="J22" s="214">
        <v>109067574</v>
      </c>
      <c r="K22" s="214">
        <v>2743483</v>
      </c>
      <c r="L22" s="214">
        <v>20254</v>
      </c>
      <c r="M22" s="216">
        <v>6941843</v>
      </c>
      <c r="N22" s="217">
        <f>I22/C22</f>
        <v>357750.46385542169</v>
      </c>
      <c r="O22" s="212">
        <f>I22/D22</f>
        <v>6023.8958259370083</v>
      </c>
    </row>
    <row r="23" spans="1:15" s="2" customFormat="1" ht="18" customHeight="1" x14ac:dyDescent="0.45">
      <c r="A23" s="3">
        <v>9</v>
      </c>
      <c r="B23" s="218" t="s">
        <v>111</v>
      </c>
      <c r="C23" s="50">
        <v>26</v>
      </c>
      <c r="D23" s="51">
        <v>694</v>
      </c>
      <c r="E23" s="52">
        <v>384</v>
      </c>
      <c r="F23" s="53">
        <v>310</v>
      </c>
      <c r="G23" s="54">
        <v>283914</v>
      </c>
      <c r="H23" s="54">
        <v>1007848</v>
      </c>
      <c r="I23" s="55">
        <v>2363762</v>
      </c>
      <c r="J23" s="56">
        <v>2154063</v>
      </c>
      <c r="K23" s="54">
        <v>112826</v>
      </c>
      <c r="L23" s="219" t="s">
        <v>176</v>
      </c>
      <c r="M23" s="205">
        <f>I23-J23-K23</f>
        <v>96873</v>
      </c>
      <c r="N23" s="206">
        <f>I23/C23</f>
        <v>90913.923076923078</v>
      </c>
      <c r="O23" s="208">
        <f>I23/D23</f>
        <v>3405.9971181556198</v>
      </c>
    </row>
    <row r="24" spans="1:15" s="2" customFormat="1" ht="18" customHeight="1" x14ac:dyDescent="0.45">
      <c r="A24" s="3">
        <v>10</v>
      </c>
      <c r="B24" s="218" t="s">
        <v>112</v>
      </c>
      <c r="C24" s="50">
        <v>48</v>
      </c>
      <c r="D24" s="51">
        <v>664</v>
      </c>
      <c r="E24" s="54">
        <v>422</v>
      </c>
      <c r="F24" s="53">
        <v>242</v>
      </c>
      <c r="G24" s="54">
        <v>197345</v>
      </c>
      <c r="H24" s="54">
        <v>1079261</v>
      </c>
      <c r="I24" s="55">
        <v>1919519</v>
      </c>
      <c r="J24" s="56">
        <v>1780227</v>
      </c>
      <c r="K24" s="54">
        <v>6210</v>
      </c>
      <c r="L24" s="219">
        <v>291</v>
      </c>
      <c r="M24" s="205">
        <f>I24-J24-K24-L24</f>
        <v>132791</v>
      </c>
      <c r="N24" s="206">
        <f t="shared" ref="N24:N45" si="3">I24/C24</f>
        <v>39989.979166666664</v>
      </c>
      <c r="O24" s="208">
        <f t="shared" ref="O24:O46" si="4">I24/D24</f>
        <v>2890.8418674698796</v>
      </c>
    </row>
    <row r="25" spans="1:15" s="2" customFormat="1" ht="18" customHeight="1" x14ac:dyDescent="0.45">
      <c r="A25" s="3">
        <v>11</v>
      </c>
      <c r="B25" s="218" t="s">
        <v>113</v>
      </c>
      <c r="C25" s="50">
        <v>12</v>
      </c>
      <c r="D25" s="51">
        <v>256</v>
      </c>
      <c r="E25" s="54">
        <v>146</v>
      </c>
      <c r="F25" s="53">
        <v>110</v>
      </c>
      <c r="G25" s="54">
        <v>78724</v>
      </c>
      <c r="H25" s="54">
        <v>418690</v>
      </c>
      <c r="I25" s="55">
        <v>567912</v>
      </c>
      <c r="J25" s="56">
        <v>407234</v>
      </c>
      <c r="K25" s="54">
        <v>26323</v>
      </c>
      <c r="L25" s="219" t="s">
        <v>176</v>
      </c>
      <c r="M25" s="205">
        <f t="shared" ref="M25:M30" si="5">I25-J25-K25</f>
        <v>134355</v>
      </c>
      <c r="N25" s="206">
        <f t="shared" si="3"/>
        <v>47326</v>
      </c>
      <c r="O25" s="208">
        <f t="shared" si="4"/>
        <v>2218.40625</v>
      </c>
    </row>
    <row r="26" spans="1:15" s="2" customFormat="1" ht="18" customHeight="1" x14ac:dyDescent="0.45">
      <c r="A26" s="3">
        <v>12</v>
      </c>
      <c r="B26" s="218" t="s">
        <v>114</v>
      </c>
      <c r="C26" s="50">
        <v>10</v>
      </c>
      <c r="D26" s="51">
        <v>507</v>
      </c>
      <c r="E26" s="54">
        <v>420</v>
      </c>
      <c r="F26" s="53">
        <v>87</v>
      </c>
      <c r="G26" s="54">
        <v>362350</v>
      </c>
      <c r="H26" s="54">
        <v>6870968</v>
      </c>
      <c r="I26" s="55">
        <v>9268143</v>
      </c>
      <c r="J26" s="56">
        <v>4819255</v>
      </c>
      <c r="K26" s="54">
        <v>30985</v>
      </c>
      <c r="L26" s="219" t="s">
        <v>176</v>
      </c>
      <c r="M26" s="205">
        <f t="shared" si="5"/>
        <v>4417903</v>
      </c>
      <c r="N26" s="206">
        <f t="shared" si="3"/>
        <v>926814.3</v>
      </c>
      <c r="O26" s="208">
        <f t="shared" si="4"/>
        <v>18280.360946745561</v>
      </c>
    </row>
    <row r="27" spans="1:15" s="2" customFormat="1" ht="18" customHeight="1" x14ac:dyDescent="0.45">
      <c r="A27" s="3">
        <v>13</v>
      </c>
      <c r="B27" s="218" t="s">
        <v>115</v>
      </c>
      <c r="C27" s="50">
        <v>5</v>
      </c>
      <c r="D27" s="51">
        <v>93</v>
      </c>
      <c r="E27" s="54">
        <v>80</v>
      </c>
      <c r="F27" s="53">
        <v>13</v>
      </c>
      <c r="G27" s="54">
        <v>28734</v>
      </c>
      <c r="H27" s="54">
        <v>109127</v>
      </c>
      <c r="I27" s="55">
        <v>203661</v>
      </c>
      <c r="J27" s="56">
        <v>202691</v>
      </c>
      <c r="K27" s="54">
        <v>970</v>
      </c>
      <c r="L27" s="219" t="s">
        <v>176</v>
      </c>
      <c r="M27" s="205">
        <f t="shared" si="5"/>
        <v>0</v>
      </c>
      <c r="N27" s="206">
        <f t="shared" si="3"/>
        <v>40732.199999999997</v>
      </c>
      <c r="O27" s="208">
        <f t="shared" si="4"/>
        <v>2189.9032258064517</v>
      </c>
    </row>
    <row r="28" spans="1:15" s="2" customFormat="1" ht="18" customHeight="1" x14ac:dyDescent="0.45">
      <c r="A28" s="3">
        <v>14</v>
      </c>
      <c r="B28" s="218" t="s">
        <v>116</v>
      </c>
      <c r="C28" s="50">
        <v>8</v>
      </c>
      <c r="D28" s="51">
        <v>385</v>
      </c>
      <c r="E28" s="54">
        <v>337</v>
      </c>
      <c r="F28" s="53">
        <v>48</v>
      </c>
      <c r="G28" s="54">
        <v>162242</v>
      </c>
      <c r="H28" s="54">
        <v>2629023</v>
      </c>
      <c r="I28" s="55">
        <v>3274964</v>
      </c>
      <c r="J28" s="56">
        <v>3220590</v>
      </c>
      <c r="K28" s="54">
        <v>4826</v>
      </c>
      <c r="L28" s="219" t="s">
        <v>176</v>
      </c>
      <c r="M28" s="205">
        <f t="shared" si="5"/>
        <v>49548</v>
      </c>
      <c r="N28" s="206">
        <f t="shared" si="3"/>
        <v>409370.5</v>
      </c>
      <c r="O28" s="208">
        <f t="shared" si="4"/>
        <v>8506.4</v>
      </c>
    </row>
    <row r="29" spans="1:15" s="2" customFormat="1" ht="18" customHeight="1" x14ac:dyDescent="0.45">
      <c r="A29" s="3">
        <v>15</v>
      </c>
      <c r="B29" s="218" t="s">
        <v>117</v>
      </c>
      <c r="C29" s="50">
        <v>7</v>
      </c>
      <c r="D29" s="51">
        <v>72</v>
      </c>
      <c r="E29" s="54">
        <v>26</v>
      </c>
      <c r="F29" s="53">
        <v>46</v>
      </c>
      <c r="G29" s="54">
        <v>17290</v>
      </c>
      <c r="H29" s="54">
        <v>12715</v>
      </c>
      <c r="I29" s="55">
        <v>40795</v>
      </c>
      <c r="J29" s="56">
        <v>23690</v>
      </c>
      <c r="K29" s="54">
        <v>13755</v>
      </c>
      <c r="L29" s="219" t="s">
        <v>176</v>
      </c>
      <c r="M29" s="205">
        <f t="shared" si="5"/>
        <v>3350</v>
      </c>
      <c r="N29" s="206">
        <f>I29/C29</f>
        <v>5827.8571428571431</v>
      </c>
      <c r="O29" s="208">
        <f>I29/D29</f>
        <v>566.59722222222217</v>
      </c>
    </row>
    <row r="30" spans="1:15" s="2" customFormat="1" ht="18" customHeight="1" x14ac:dyDescent="0.45">
      <c r="A30" s="3">
        <v>16</v>
      </c>
      <c r="B30" s="218" t="s">
        <v>118</v>
      </c>
      <c r="C30" s="50">
        <v>21</v>
      </c>
      <c r="D30" s="51">
        <v>3515</v>
      </c>
      <c r="E30" s="54">
        <v>1980</v>
      </c>
      <c r="F30" s="53">
        <v>1535</v>
      </c>
      <c r="G30" s="54">
        <v>2009056</v>
      </c>
      <c r="H30" s="54">
        <v>36733829</v>
      </c>
      <c r="I30" s="55">
        <v>43821090</v>
      </c>
      <c r="J30" s="56">
        <v>42015325</v>
      </c>
      <c r="K30" s="54">
        <v>502487</v>
      </c>
      <c r="L30" s="219" t="s">
        <v>176</v>
      </c>
      <c r="M30" s="205">
        <f t="shared" si="5"/>
        <v>1303278</v>
      </c>
      <c r="N30" s="206">
        <f t="shared" si="3"/>
        <v>2086718.5714285714</v>
      </c>
      <c r="O30" s="208">
        <f t="shared" si="4"/>
        <v>12466.881934566145</v>
      </c>
    </row>
    <row r="31" spans="1:15" s="2" customFormat="1" ht="18" customHeight="1" x14ac:dyDescent="0.45">
      <c r="A31" s="3">
        <v>17</v>
      </c>
      <c r="B31" s="218" t="s">
        <v>119</v>
      </c>
      <c r="C31" s="50">
        <v>3</v>
      </c>
      <c r="D31" s="51">
        <v>25</v>
      </c>
      <c r="E31" s="54">
        <v>20</v>
      </c>
      <c r="F31" s="53">
        <v>5</v>
      </c>
      <c r="G31" s="54">
        <v>12250</v>
      </c>
      <c r="H31" s="54">
        <v>147749</v>
      </c>
      <c r="I31" s="55">
        <v>203842</v>
      </c>
      <c r="J31" s="54">
        <v>202843</v>
      </c>
      <c r="K31" s="54" t="s">
        <v>176</v>
      </c>
      <c r="L31" s="219" t="s">
        <v>176</v>
      </c>
      <c r="M31" s="205" t="s">
        <v>176</v>
      </c>
      <c r="N31" s="54" t="s">
        <v>177</v>
      </c>
      <c r="O31" s="57" t="s">
        <v>177</v>
      </c>
    </row>
    <row r="32" spans="1:15" s="2" customFormat="1" ht="18" customHeight="1" x14ac:dyDescent="0.45">
      <c r="A32" s="3">
        <v>18</v>
      </c>
      <c r="B32" s="218" t="s">
        <v>120</v>
      </c>
      <c r="C32" s="220">
        <v>23</v>
      </c>
      <c r="D32" s="51">
        <v>1142</v>
      </c>
      <c r="E32" s="54">
        <v>734</v>
      </c>
      <c r="F32" s="53">
        <v>408</v>
      </c>
      <c r="G32" s="54">
        <v>466210</v>
      </c>
      <c r="H32" s="54">
        <v>2379795</v>
      </c>
      <c r="I32" s="55">
        <v>4437244</v>
      </c>
      <c r="J32" s="56">
        <v>4382682</v>
      </c>
      <c r="K32" s="54">
        <v>21508</v>
      </c>
      <c r="L32" s="219" t="s">
        <v>176</v>
      </c>
      <c r="M32" s="205">
        <f>I32-J32-K32</f>
        <v>33054</v>
      </c>
      <c r="N32" s="206">
        <f t="shared" si="3"/>
        <v>192923.65217391305</v>
      </c>
      <c r="O32" s="208">
        <f t="shared" si="4"/>
        <v>3885.5026269702275</v>
      </c>
    </row>
    <row r="33" spans="1:15" s="2" customFormat="1" ht="18" customHeight="1" x14ac:dyDescent="0.45">
      <c r="A33" s="3">
        <v>19</v>
      </c>
      <c r="B33" s="218" t="s">
        <v>121</v>
      </c>
      <c r="C33" s="50">
        <v>3</v>
      </c>
      <c r="D33" s="51">
        <v>1352</v>
      </c>
      <c r="E33" s="54">
        <v>1126</v>
      </c>
      <c r="F33" s="53">
        <v>226</v>
      </c>
      <c r="G33" s="54">
        <v>723529</v>
      </c>
      <c r="H33" s="54">
        <v>1484103</v>
      </c>
      <c r="I33" s="55">
        <v>2906814</v>
      </c>
      <c r="J33" s="56">
        <v>2890909</v>
      </c>
      <c r="K33" s="54">
        <v>15905</v>
      </c>
      <c r="L33" s="219" t="s">
        <v>176</v>
      </c>
      <c r="M33" s="205" t="s">
        <v>176</v>
      </c>
      <c r="N33" s="206">
        <f t="shared" si="3"/>
        <v>968938</v>
      </c>
      <c r="O33" s="208">
        <f t="shared" si="4"/>
        <v>2150.0103550295858</v>
      </c>
    </row>
    <row r="34" spans="1:15" s="2" customFormat="1" ht="18" customHeight="1" x14ac:dyDescent="0.45">
      <c r="A34" s="3">
        <v>20</v>
      </c>
      <c r="B34" s="218" t="s">
        <v>197</v>
      </c>
      <c r="C34" s="220" t="s">
        <v>176</v>
      </c>
      <c r="D34" s="43" t="s">
        <v>176</v>
      </c>
      <c r="E34" s="52" t="s">
        <v>176</v>
      </c>
      <c r="F34" s="53" t="s">
        <v>176</v>
      </c>
      <c r="G34" s="43" t="s">
        <v>176</v>
      </c>
      <c r="H34" s="43" t="s">
        <v>176</v>
      </c>
      <c r="I34" s="43" t="s">
        <v>176</v>
      </c>
      <c r="J34" s="58" t="s">
        <v>176</v>
      </c>
      <c r="K34" s="54" t="s">
        <v>176</v>
      </c>
      <c r="L34" s="219" t="s">
        <v>176</v>
      </c>
      <c r="M34" s="205" t="s">
        <v>176</v>
      </c>
      <c r="N34" s="206" t="s">
        <v>165</v>
      </c>
      <c r="O34" s="208" t="s">
        <v>165</v>
      </c>
    </row>
    <row r="35" spans="1:15" s="2" customFormat="1" ht="18" customHeight="1" x14ac:dyDescent="0.45">
      <c r="A35" s="3">
        <v>21</v>
      </c>
      <c r="B35" s="218" t="s">
        <v>122</v>
      </c>
      <c r="C35" s="50">
        <v>16</v>
      </c>
      <c r="D35" s="51">
        <v>375</v>
      </c>
      <c r="E35" s="54">
        <v>309</v>
      </c>
      <c r="F35" s="53">
        <v>66</v>
      </c>
      <c r="G35" s="54">
        <v>523543</v>
      </c>
      <c r="H35" s="54">
        <v>932476</v>
      </c>
      <c r="I35" s="55">
        <v>1490708</v>
      </c>
      <c r="J35" s="56">
        <v>1013982</v>
      </c>
      <c r="K35" s="54">
        <v>47715</v>
      </c>
      <c r="L35" s="219" t="s">
        <v>176</v>
      </c>
      <c r="M35" s="205">
        <f>I35-J35</f>
        <v>476726</v>
      </c>
      <c r="N35" s="206">
        <f t="shared" si="3"/>
        <v>93169.25</v>
      </c>
      <c r="O35" s="208">
        <f t="shared" si="4"/>
        <v>3975.2213333333334</v>
      </c>
    </row>
    <row r="36" spans="1:15" s="2" customFormat="1" ht="18" customHeight="1" x14ac:dyDescent="0.45">
      <c r="A36" s="3">
        <v>22</v>
      </c>
      <c r="B36" s="218" t="s">
        <v>123</v>
      </c>
      <c r="C36" s="220">
        <v>6</v>
      </c>
      <c r="D36" s="51">
        <v>128</v>
      </c>
      <c r="E36" s="54">
        <v>112</v>
      </c>
      <c r="F36" s="53">
        <v>16</v>
      </c>
      <c r="G36" s="54">
        <v>51635</v>
      </c>
      <c r="H36" s="54">
        <v>106590</v>
      </c>
      <c r="I36" s="55">
        <v>309746</v>
      </c>
      <c r="J36" s="56">
        <v>291406</v>
      </c>
      <c r="K36" s="54">
        <v>16342</v>
      </c>
      <c r="L36" s="219" t="s">
        <v>176</v>
      </c>
      <c r="M36" s="205">
        <f>I36-J36-K36</f>
        <v>1998</v>
      </c>
      <c r="N36" s="206">
        <f t="shared" si="3"/>
        <v>51624.333333333336</v>
      </c>
      <c r="O36" s="208">
        <f t="shared" si="4"/>
        <v>2419.890625</v>
      </c>
    </row>
    <row r="37" spans="1:15" s="2" customFormat="1" ht="18" customHeight="1" x14ac:dyDescent="0.45">
      <c r="A37" s="3">
        <v>23</v>
      </c>
      <c r="B37" s="218" t="s">
        <v>124</v>
      </c>
      <c r="C37" s="50">
        <v>4</v>
      </c>
      <c r="D37" s="51">
        <v>39</v>
      </c>
      <c r="E37" s="54">
        <v>31</v>
      </c>
      <c r="F37" s="53">
        <v>8</v>
      </c>
      <c r="G37" s="54">
        <v>27381</v>
      </c>
      <c r="H37" s="54">
        <v>715461</v>
      </c>
      <c r="I37" s="55">
        <v>883149</v>
      </c>
      <c r="J37" s="56">
        <v>872605</v>
      </c>
      <c r="K37" s="54">
        <v>10544</v>
      </c>
      <c r="L37" s="219" t="s">
        <v>176</v>
      </c>
      <c r="M37" s="205" t="s">
        <v>176</v>
      </c>
      <c r="N37" s="206">
        <f t="shared" si="3"/>
        <v>220787.25</v>
      </c>
      <c r="O37" s="208">
        <f t="shared" si="4"/>
        <v>22644.846153846152</v>
      </c>
    </row>
    <row r="38" spans="1:15" s="2" customFormat="1" ht="18" customHeight="1" x14ac:dyDescent="0.45">
      <c r="A38" s="3">
        <v>24</v>
      </c>
      <c r="B38" s="218" t="s">
        <v>125</v>
      </c>
      <c r="C38" s="50">
        <v>43</v>
      </c>
      <c r="D38" s="51">
        <v>2152</v>
      </c>
      <c r="E38" s="54">
        <v>1502</v>
      </c>
      <c r="F38" s="53">
        <v>650</v>
      </c>
      <c r="G38" s="54">
        <v>870893</v>
      </c>
      <c r="H38" s="54">
        <v>3846917</v>
      </c>
      <c r="I38" s="55">
        <v>5905472</v>
      </c>
      <c r="J38" s="56">
        <v>4837068</v>
      </c>
      <c r="K38" s="54">
        <v>1057723</v>
      </c>
      <c r="L38" s="219" t="s">
        <v>176</v>
      </c>
      <c r="M38" s="205">
        <f>I38-J38-K38</f>
        <v>10681</v>
      </c>
      <c r="N38" s="206">
        <f t="shared" si="3"/>
        <v>137336.55813953487</v>
      </c>
      <c r="O38" s="208">
        <f t="shared" si="4"/>
        <v>2744.1784386617101</v>
      </c>
    </row>
    <row r="39" spans="1:15" s="2" customFormat="1" ht="18" customHeight="1" x14ac:dyDescent="0.45">
      <c r="A39" s="3">
        <v>25</v>
      </c>
      <c r="B39" s="218" t="s">
        <v>126</v>
      </c>
      <c r="C39" s="50">
        <v>3</v>
      </c>
      <c r="D39" s="51">
        <v>75</v>
      </c>
      <c r="E39" s="54">
        <v>57</v>
      </c>
      <c r="F39" s="53">
        <v>18</v>
      </c>
      <c r="G39" s="54" t="s">
        <v>199</v>
      </c>
      <c r="H39" s="54" t="s">
        <v>199</v>
      </c>
      <c r="I39" s="55" t="s">
        <v>199</v>
      </c>
      <c r="J39" s="56" t="s">
        <v>199</v>
      </c>
      <c r="K39" s="54" t="s">
        <v>199</v>
      </c>
      <c r="L39" s="56" t="s">
        <v>176</v>
      </c>
      <c r="M39" s="205" t="s">
        <v>199</v>
      </c>
      <c r="N39" s="206" t="e">
        <f>I39/C39</f>
        <v>#VALUE!</v>
      </c>
      <c r="O39" s="208" t="e">
        <f t="shared" si="4"/>
        <v>#VALUE!</v>
      </c>
    </row>
    <row r="40" spans="1:15" s="2" customFormat="1" ht="18" customHeight="1" x14ac:dyDescent="0.45">
      <c r="A40" s="3">
        <v>26</v>
      </c>
      <c r="B40" s="218" t="s">
        <v>127</v>
      </c>
      <c r="C40" s="50">
        <v>23</v>
      </c>
      <c r="D40" s="51">
        <v>629</v>
      </c>
      <c r="E40" s="54">
        <v>543</v>
      </c>
      <c r="F40" s="53">
        <v>86</v>
      </c>
      <c r="G40" s="54">
        <v>283121</v>
      </c>
      <c r="H40" s="54">
        <v>593312</v>
      </c>
      <c r="I40" s="55">
        <v>1001781</v>
      </c>
      <c r="J40" s="56">
        <v>800553</v>
      </c>
      <c r="K40" s="54">
        <v>57889</v>
      </c>
      <c r="L40" s="56">
        <v>18872</v>
      </c>
      <c r="M40" s="205">
        <f>I40-J40-K40-L40</f>
        <v>124467</v>
      </c>
      <c r="N40" s="206">
        <f t="shared" si="3"/>
        <v>43555.695652173912</v>
      </c>
      <c r="O40" s="208">
        <f t="shared" si="4"/>
        <v>1592.6565977742448</v>
      </c>
    </row>
    <row r="41" spans="1:15" s="2" customFormat="1" ht="18" customHeight="1" x14ac:dyDescent="0.45">
      <c r="A41" s="3">
        <v>27</v>
      </c>
      <c r="B41" s="218" t="s">
        <v>128</v>
      </c>
      <c r="C41" s="50">
        <v>1</v>
      </c>
      <c r="D41" s="51">
        <v>212</v>
      </c>
      <c r="E41" s="54">
        <v>196</v>
      </c>
      <c r="F41" s="53">
        <v>16</v>
      </c>
      <c r="G41" s="54" t="s">
        <v>199</v>
      </c>
      <c r="H41" s="54" t="s">
        <v>199</v>
      </c>
      <c r="I41" s="54" t="s">
        <v>199</v>
      </c>
      <c r="J41" s="52" t="s">
        <v>199</v>
      </c>
      <c r="K41" s="54" t="s">
        <v>199</v>
      </c>
      <c r="L41" s="219" t="s">
        <v>176</v>
      </c>
      <c r="M41" s="202" t="s">
        <v>176</v>
      </c>
      <c r="N41" s="50" t="s">
        <v>177</v>
      </c>
      <c r="O41" s="57" t="s">
        <v>177</v>
      </c>
    </row>
    <row r="42" spans="1:15" s="2" customFormat="1" ht="18" customHeight="1" x14ac:dyDescent="0.45">
      <c r="A42" s="3">
        <v>28</v>
      </c>
      <c r="B42" s="218" t="s">
        <v>129</v>
      </c>
      <c r="C42" s="50">
        <v>6</v>
      </c>
      <c r="D42" s="51">
        <v>183</v>
      </c>
      <c r="E42" s="54">
        <v>79</v>
      </c>
      <c r="F42" s="53">
        <v>104</v>
      </c>
      <c r="G42" s="54">
        <v>68267</v>
      </c>
      <c r="H42" s="54">
        <v>211264</v>
      </c>
      <c r="I42" s="55">
        <v>426622</v>
      </c>
      <c r="J42" s="56">
        <v>413555</v>
      </c>
      <c r="K42" s="54">
        <v>13061</v>
      </c>
      <c r="L42" s="219" t="s">
        <v>176</v>
      </c>
      <c r="M42" s="202" t="s">
        <v>176</v>
      </c>
      <c r="N42" s="206">
        <f t="shared" si="3"/>
        <v>71103.666666666672</v>
      </c>
      <c r="O42" s="208">
        <f t="shared" si="4"/>
        <v>2331.2677595628415</v>
      </c>
    </row>
    <row r="43" spans="1:15" s="2" customFormat="1" ht="18" customHeight="1" x14ac:dyDescent="0.45">
      <c r="A43" s="3">
        <v>29</v>
      </c>
      <c r="B43" s="218" t="s">
        <v>130</v>
      </c>
      <c r="C43" s="50">
        <v>23</v>
      </c>
      <c r="D43" s="51">
        <v>2921</v>
      </c>
      <c r="E43" s="202">
        <v>1797</v>
      </c>
      <c r="F43" s="203">
        <v>1124</v>
      </c>
      <c r="G43" s="54">
        <v>1402215</v>
      </c>
      <c r="H43" s="54">
        <v>10416857</v>
      </c>
      <c r="I43" s="55">
        <v>14844546</v>
      </c>
      <c r="J43" s="56">
        <v>14547329</v>
      </c>
      <c r="K43" s="202">
        <v>133202</v>
      </c>
      <c r="L43" s="219" t="s">
        <v>176</v>
      </c>
      <c r="M43" s="205">
        <f>I43-J43-K43</f>
        <v>164015</v>
      </c>
      <c r="N43" s="206">
        <f t="shared" si="3"/>
        <v>645415.04347826086</v>
      </c>
      <c r="O43" s="208">
        <f t="shared" si="4"/>
        <v>5082.0082163642592</v>
      </c>
    </row>
    <row r="44" spans="1:15" s="2" customFormat="1" ht="18" customHeight="1" x14ac:dyDescent="0.45">
      <c r="A44" s="3">
        <v>30</v>
      </c>
      <c r="B44" s="218" t="s">
        <v>131</v>
      </c>
      <c r="C44" s="50">
        <v>4</v>
      </c>
      <c r="D44" s="51">
        <v>1270</v>
      </c>
      <c r="E44" s="202">
        <v>1014</v>
      </c>
      <c r="F44" s="203">
        <v>256</v>
      </c>
      <c r="G44" s="54">
        <v>756722</v>
      </c>
      <c r="H44" s="54">
        <v>7903863</v>
      </c>
      <c r="I44" s="55">
        <v>11893555</v>
      </c>
      <c r="J44" s="56">
        <v>11800964</v>
      </c>
      <c r="K44" s="56">
        <v>92591</v>
      </c>
      <c r="L44" s="219" t="s">
        <v>176</v>
      </c>
      <c r="M44" s="221" t="s">
        <v>176</v>
      </c>
      <c r="N44" s="206">
        <f>I44/C44</f>
        <v>2973388.75</v>
      </c>
      <c r="O44" s="208">
        <f t="shared" si="4"/>
        <v>9365.0039370078739</v>
      </c>
    </row>
    <row r="45" spans="1:15" s="2" customFormat="1" ht="18" customHeight="1" x14ac:dyDescent="0.45">
      <c r="A45" s="3">
        <v>31</v>
      </c>
      <c r="B45" s="218" t="s">
        <v>132</v>
      </c>
      <c r="C45" s="50">
        <v>31</v>
      </c>
      <c r="D45" s="51">
        <v>2315</v>
      </c>
      <c r="E45" s="43">
        <v>1906</v>
      </c>
      <c r="F45" s="43">
        <v>409</v>
      </c>
      <c r="G45" s="57">
        <v>1105479</v>
      </c>
      <c r="H45" s="54">
        <v>5839340</v>
      </c>
      <c r="I45" s="55">
        <v>10975708</v>
      </c>
      <c r="J45" s="56">
        <v>10413770</v>
      </c>
      <c r="K45" s="56">
        <v>523908</v>
      </c>
      <c r="L45" s="59">
        <v>1091</v>
      </c>
      <c r="M45" s="205">
        <f>I45-J45-K45-L45</f>
        <v>36939</v>
      </c>
      <c r="N45" s="206">
        <f t="shared" si="3"/>
        <v>354055.09677419357</v>
      </c>
      <c r="O45" s="208">
        <f t="shared" si="4"/>
        <v>4741.1265658747297</v>
      </c>
    </row>
    <row r="46" spans="1:15" s="2" customFormat="1" ht="18" customHeight="1" thickBot="1" x14ac:dyDescent="0.5">
      <c r="A46" s="222">
        <v>32</v>
      </c>
      <c r="B46" s="218" t="s">
        <v>133</v>
      </c>
      <c r="C46" s="60">
        <v>6</v>
      </c>
      <c r="D46" s="61">
        <v>713</v>
      </c>
      <c r="E46" s="223">
        <v>521</v>
      </c>
      <c r="F46" s="224">
        <v>192</v>
      </c>
      <c r="G46" s="62">
        <v>391967</v>
      </c>
      <c r="H46" s="63">
        <v>657754</v>
      </c>
      <c r="I46" s="64">
        <v>1304890</v>
      </c>
      <c r="J46" s="65">
        <v>1255708</v>
      </c>
      <c r="K46" s="66">
        <v>49182</v>
      </c>
      <c r="L46" s="224" t="s">
        <v>176</v>
      </c>
      <c r="M46" s="225">
        <f>I46-J46-K46</f>
        <v>0</v>
      </c>
      <c r="N46" s="226">
        <f>I46/C46</f>
        <v>217481.66666666666</v>
      </c>
      <c r="O46" s="227">
        <f t="shared" si="4"/>
        <v>1830.140252454418</v>
      </c>
    </row>
    <row r="47" spans="1:15" ht="18" customHeight="1" x14ac:dyDescent="0.15">
      <c r="A47" s="3" t="s">
        <v>198</v>
      </c>
      <c r="B47" s="228"/>
      <c r="C47" s="33"/>
      <c r="D47" s="229"/>
      <c r="E47" s="31"/>
      <c r="F47" s="31"/>
      <c r="G47" s="49"/>
      <c r="H47" s="49"/>
      <c r="I47" s="230"/>
      <c r="N47" s="230"/>
      <c r="O47" s="230"/>
    </row>
    <row r="48" spans="1:15" s="235" customFormat="1" ht="18" customHeight="1" x14ac:dyDescent="0.15">
      <c r="A48" s="231" t="s">
        <v>200</v>
      </c>
      <c r="B48" s="232"/>
      <c r="C48" s="233"/>
      <c r="D48" s="233"/>
      <c r="E48" s="31"/>
      <c r="F48" s="31"/>
      <c r="G48" s="233"/>
      <c r="H48" s="233"/>
      <c r="I48" s="234"/>
      <c r="J48" s="170"/>
      <c r="K48" s="170"/>
      <c r="L48" s="170"/>
      <c r="M48" s="170"/>
      <c r="N48" s="234"/>
      <c r="O48" s="234"/>
    </row>
  </sheetData>
  <mergeCells count="9">
    <mergeCell ref="A4:B6"/>
    <mergeCell ref="D4:F4"/>
    <mergeCell ref="H4:H6"/>
    <mergeCell ref="I4:M4"/>
    <mergeCell ref="C5:C6"/>
    <mergeCell ref="D5:D6"/>
    <mergeCell ref="E5:E6"/>
    <mergeCell ref="F5:F6"/>
    <mergeCell ref="I5:I6"/>
  </mergeCells>
  <phoneticPr fontId="2"/>
  <printOptions gridLinesSet="0"/>
  <pageMargins left="0.59055118110236215" right="0.59055118110236215" top="0.82677165354330706" bottom="0.90551181102362199" header="0" footer="0"/>
  <pageSetup paperSize="9" scale="86" firstPageNumber="78"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0"/>
  <sheetViews>
    <sheetView view="pageBreakPreview" zoomScaleNormal="100" zoomScaleSheetLayoutView="100" workbookViewId="0">
      <selection activeCell="D32" sqref="D32"/>
    </sheetView>
  </sheetViews>
  <sheetFormatPr defaultColWidth="10.3984375" defaultRowHeight="17.100000000000001" customHeight="1" x14ac:dyDescent="0.15"/>
  <cols>
    <col min="1" max="4" width="8.69921875" style="239" customWidth="1"/>
    <col min="5" max="6" width="6.19921875" style="239" customWidth="1"/>
    <col min="7" max="9" width="8.69921875" style="239" customWidth="1"/>
    <col min="10" max="11" width="6.19921875" style="239" customWidth="1"/>
    <col min="12" max="14" width="12.69921875" style="239" customWidth="1"/>
    <col min="15" max="16" width="6.19921875" style="239" customWidth="1"/>
    <col min="17" max="17" width="15.5" style="239" bestFit="1" customWidth="1"/>
    <col min="18" max="50" width="9.3984375" style="239" customWidth="1"/>
    <col min="51" max="72" width="12.59765625" style="239" customWidth="1"/>
    <col min="73" max="74" width="9.19921875" style="239" customWidth="1"/>
    <col min="75" max="259" width="10.3984375" style="239"/>
    <col min="260" max="260" width="10" style="239" customWidth="1"/>
    <col min="261" max="262" width="8.69921875" style="239" customWidth="1"/>
    <col min="263" max="263" width="8.09765625" style="239" customWidth="1"/>
    <col min="264" max="264" width="7.59765625" style="239" customWidth="1"/>
    <col min="265" max="266" width="8.8984375" style="239" customWidth="1"/>
    <col min="267" max="267" width="8.09765625" style="239" customWidth="1"/>
    <col min="268" max="268" width="7.19921875" style="239" customWidth="1"/>
    <col min="269" max="269" width="12.69921875" style="239" customWidth="1"/>
    <col min="270" max="270" width="15" style="239" customWidth="1"/>
    <col min="271" max="271" width="8.69921875" style="239" customWidth="1"/>
    <col min="272" max="272" width="7.09765625" style="239" customWidth="1"/>
    <col min="273" max="306" width="9.3984375" style="239" customWidth="1"/>
    <col min="307" max="328" width="12.59765625" style="239" customWidth="1"/>
    <col min="329" max="330" width="9.19921875" style="239" customWidth="1"/>
    <col min="331" max="515" width="10.3984375" style="239"/>
    <col min="516" max="516" width="10" style="239" customWidth="1"/>
    <col min="517" max="518" width="8.69921875" style="239" customWidth="1"/>
    <col min="519" max="519" width="8.09765625" style="239" customWidth="1"/>
    <col min="520" max="520" width="7.59765625" style="239" customWidth="1"/>
    <col min="521" max="522" width="8.8984375" style="239" customWidth="1"/>
    <col min="523" max="523" width="8.09765625" style="239" customWidth="1"/>
    <col min="524" max="524" width="7.19921875" style="239" customWidth="1"/>
    <col min="525" max="525" width="12.69921875" style="239" customWidth="1"/>
    <col min="526" max="526" width="15" style="239" customWidth="1"/>
    <col min="527" max="527" width="8.69921875" style="239" customWidth="1"/>
    <col min="528" max="528" width="7.09765625" style="239" customWidth="1"/>
    <col min="529" max="562" width="9.3984375" style="239" customWidth="1"/>
    <col min="563" max="584" width="12.59765625" style="239" customWidth="1"/>
    <col min="585" max="586" width="9.19921875" style="239" customWidth="1"/>
    <col min="587" max="771" width="10.3984375" style="239"/>
    <col min="772" max="772" width="10" style="239" customWidth="1"/>
    <col min="773" max="774" width="8.69921875" style="239" customWidth="1"/>
    <col min="775" max="775" width="8.09765625" style="239" customWidth="1"/>
    <col min="776" max="776" width="7.59765625" style="239" customWidth="1"/>
    <col min="777" max="778" width="8.8984375" style="239" customWidth="1"/>
    <col min="779" max="779" width="8.09765625" style="239" customWidth="1"/>
    <col min="780" max="780" width="7.19921875" style="239" customWidth="1"/>
    <col min="781" max="781" width="12.69921875" style="239" customWidth="1"/>
    <col min="782" max="782" width="15" style="239" customWidth="1"/>
    <col min="783" max="783" width="8.69921875" style="239" customWidth="1"/>
    <col min="784" max="784" width="7.09765625" style="239" customWidth="1"/>
    <col min="785" max="818" width="9.3984375" style="239" customWidth="1"/>
    <col min="819" max="840" width="12.59765625" style="239" customWidth="1"/>
    <col min="841" max="842" width="9.19921875" style="239" customWidth="1"/>
    <col min="843" max="1027" width="10.3984375" style="239"/>
    <col min="1028" max="1028" width="10" style="239" customWidth="1"/>
    <col min="1029" max="1030" width="8.69921875" style="239" customWidth="1"/>
    <col min="1031" max="1031" width="8.09765625" style="239" customWidth="1"/>
    <col min="1032" max="1032" width="7.59765625" style="239" customWidth="1"/>
    <col min="1033" max="1034" width="8.8984375" style="239" customWidth="1"/>
    <col min="1035" max="1035" width="8.09765625" style="239" customWidth="1"/>
    <col min="1036" max="1036" width="7.19921875" style="239" customWidth="1"/>
    <col min="1037" max="1037" width="12.69921875" style="239" customWidth="1"/>
    <col min="1038" max="1038" width="15" style="239" customWidth="1"/>
    <col min="1039" max="1039" width="8.69921875" style="239" customWidth="1"/>
    <col min="1040" max="1040" width="7.09765625" style="239" customWidth="1"/>
    <col min="1041" max="1074" width="9.3984375" style="239" customWidth="1"/>
    <col min="1075" max="1096" width="12.59765625" style="239" customWidth="1"/>
    <col min="1097" max="1098" width="9.19921875" style="239" customWidth="1"/>
    <col min="1099" max="1283" width="10.3984375" style="239"/>
    <col min="1284" max="1284" width="10" style="239" customWidth="1"/>
    <col min="1285" max="1286" width="8.69921875" style="239" customWidth="1"/>
    <col min="1287" max="1287" width="8.09765625" style="239" customWidth="1"/>
    <col min="1288" max="1288" width="7.59765625" style="239" customWidth="1"/>
    <col min="1289" max="1290" width="8.8984375" style="239" customWidth="1"/>
    <col min="1291" max="1291" width="8.09765625" style="239" customWidth="1"/>
    <col min="1292" max="1292" width="7.19921875" style="239" customWidth="1"/>
    <col min="1293" max="1293" width="12.69921875" style="239" customWidth="1"/>
    <col min="1294" max="1294" width="15" style="239" customWidth="1"/>
    <col min="1295" max="1295" width="8.69921875" style="239" customWidth="1"/>
    <col min="1296" max="1296" width="7.09765625" style="239" customWidth="1"/>
    <col min="1297" max="1330" width="9.3984375" style="239" customWidth="1"/>
    <col min="1331" max="1352" width="12.59765625" style="239" customWidth="1"/>
    <col min="1353" max="1354" width="9.19921875" style="239" customWidth="1"/>
    <col min="1355" max="1539" width="10.3984375" style="239"/>
    <col min="1540" max="1540" width="10" style="239" customWidth="1"/>
    <col min="1541" max="1542" width="8.69921875" style="239" customWidth="1"/>
    <col min="1543" max="1543" width="8.09765625" style="239" customWidth="1"/>
    <col min="1544" max="1544" width="7.59765625" style="239" customWidth="1"/>
    <col min="1545" max="1546" width="8.8984375" style="239" customWidth="1"/>
    <col min="1547" max="1547" width="8.09765625" style="239" customWidth="1"/>
    <col min="1548" max="1548" width="7.19921875" style="239" customWidth="1"/>
    <col min="1549" max="1549" width="12.69921875" style="239" customWidth="1"/>
    <col min="1550" max="1550" width="15" style="239" customWidth="1"/>
    <col min="1551" max="1551" width="8.69921875" style="239" customWidth="1"/>
    <col min="1552" max="1552" width="7.09765625" style="239" customWidth="1"/>
    <col min="1553" max="1586" width="9.3984375" style="239" customWidth="1"/>
    <col min="1587" max="1608" width="12.59765625" style="239" customWidth="1"/>
    <col min="1609" max="1610" width="9.19921875" style="239" customWidth="1"/>
    <col min="1611" max="1795" width="10.3984375" style="239"/>
    <col min="1796" max="1796" width="10" style="239" customWidth="1"/>
    <col min="1797" max="1798" width="8.69921875" style="239" customWidth="1"/>
    <col min="1799" max="1799" width="8.09765625" style="239" customWidth="1"/>
    <col min="1800" max="1800" width="7.59765625" style="239" customWidth="1"/>
    <col min="1801" max="1802" width="8.8984375" style="239" customWidth="1"/>
    <col min="1803" max="1803" width="8.09765625" style="239" customWidth="1"/>
    <col min="1804" max="1804" width="7.19921875" style="239" customWidth="1"/>
    <col min="1805" max="1805" width="12.69921875" style="239" customWidth="1"/>
    <col min="1806" max="1806" width="15" style="239" customWidth="1"/>
    <col min="1807" max="1807" width="8.69921875" style="239" customWidth="1"/>
    <col min="1808" max="1808" width="7.09765625" style="239" customWidth="1"/>
    <col min="1809" max="1842" width="9.3984375" style="239" customWidth="1"/>
    <col min="1843" max="1864" width="12.59765625" style="239" customWidth="1"/>
    <col min="1865" max="1866" width="9.19921875" style="239" customWidth="1"/>
    <col min="1867" max="2051" width="10.3984375" style="239"/>
    <col min="2052" max="2052" width="10" style="239" customWidth="1"/>
    <col min="2053" max="2054" width="8.69921875" style="239" customWidth="1"/>
    <col min="2055" max="2055" width="8.09765625" style="239" customWidth="1"/>
    <col min="2056" max="2056" width="7.59765625" style="239" customWidth="1"/>
    <col min="2057" max="2058" width="8.8984375" style="239" customWidth="1"/>
    <col min="2059" max="2059" width="8.09765625" style="239" customWidth="1"/>
    <col min="2060" max="2060" width="7.19921875" style="239" customWidth="1"/>
    <col min="2061" max="2061" width="12.69921875" style="239" customWidth="1"/>
    <col min="2062" max="2062" width="15" style="239" customWidth="1"/>
    <col min="2063" max="2063" width="8.69921875" style="239" customWidth="1"/>
    <col min="2064" max="2064" width="7.09765625" style="239" customWidth="1"/>
    <col min="2065" max="2098" width="9.3984375" style="239" customWidth="1"/>
    <col min="2099" max="2120" width="12.59765625" style="239" customWidth="1"/>
    <col min="2121" max="2122" width="9.19921875" style="239" customWidth="1"/>
    <col min="2123" max="2307" width="10.3984375" style="239"/>
    <col min="2308" max="2308" width="10" style="239" customWidth="1"/>
    <col min="2309" max="2310" width="8.69921875" style="239" customWidth="1"/>
    <col min="2311" max="2311" width="8.09765625" style="239" customWidth="1"/>
    <col min="2312" max="2312" width="7.59765625" style="239" customWidth="1"/>
    <col min="2313" max="2314" width="8.8984375" style="239" customWidth="1"/>
    <col min="2315" max="2315" width="8.09765625" style="239" customWidth="1"/>
    <col min="2316" max="2316" width="7.19921875" style="239" customWidth="1"/>
    <col min="2317" max="2317" width="12.69921875" style="239" customWidth="1"/>
    <col min="2318" max="2318" width="15" style="239" customWidth="1"/>
    <col min="2319" max="2319" width="8.69921875" style="239" customWidth="1"/>
    <col min="2320" max="2320" width="7.09765625" style="239" customWidth="1"/>
    <col min="2321" max="2354" width="9.3984375" style="239" customWidth="1"/>
    <col min="2355" max="2376" width="12.59765625" style="239" customWidth="1"/>
    <col min="2377" max="2378" width="9.19921875" style="239" customWidth="1"/>
    <col min="2379" max="2563" width="10.3984375" style="239"/>
    <col min="2564" max="2564" width="10" style="239" customWidth="1"/>
    <col min="2565" max="2566" width="8.69921875" style="239" customWidth="1"/>
    <col min="2567" max="2567" width="8.09765625" style="239" customWidth="1"/>
    <col min="2568" max="2568" width="7.59765625" style="239" customWidth="1"/>
    <col min="2569" max="2570" width="8.8984375" style="239" customWidth="1"/>
    <col min="2571" max="2571" width="8.09765625" style="239" customWidth="1"/>
    <col min="2572" max="2572" width="7.19921875" style="239" customWidth="1"/>
    <col min="2573" max="2573" width="12.69921875" style="239" customWidth="1"/>
    <col min="2574" max="2574" width="15" style="239" customWidth="1"/>
    <col min="2575" max="2575" width="8.69921875" style="239" customWidth="1"/>
    <col min="2576" max="2576" width="7.09765625" style="239" customWidth="1"/>
    <col min="2577" max="2610" width="9.3984375" style="239" customWidth="1"/>
    <col min="2611" max="2632" width="12.59765625" style="239" customWidth="1"/>
    <col min="2633" max="2634" width="9.19921875" style="239" customWidth="1"/>
    <col min="2635" max="2819" width="10.3984375" style="239"/>
    <col min="2820" max="2820" width="10" style="239" customWidth="1"/>
    <col min="2821" max="2822" width="8.69921875" style="239" customWidth="1"/>
    <col min="2823" max="2823" width="8.09765625" style="239" customWidth="1"/>
    <col min="2824" max="2824" width="7.59765625" style="239" customWidth="1"/>
    <col min="2825" max="2826" width="8.8984375" style="239" customWidth="1"/>
    <col min="2827" max="2827" width="8.09765625" style="239" customWidth="1"/>
    <col min="2828" max="2828" width="7.19921875" style="239" customWidth="1"/>
    <col min="2829" max="2829" width="12.69921875" style="239" customWidth="1"/>
    <col min="2830" max="2830" width="15" style="239" customWidth="1"/>
    <col min="2831" max="2831" width="8.69921875" style="239" customWidth="1"/>
    <col min="2832" max="2832" width="7.09765625" style="239" customWidth="1"/>
    <col min="2833" max="2866" width="9.3984375" style="239" customWidth="1"/>
    <col min="2867" max="2888" width="12.59765625" style="239" customWidth="1"/>
    <col min="2889" max="2890" width="9.19921875" style="239" customWidth="1"/>
    <col min="2891" max="3075" width="10.3984375" style="239"/>
    <col min="3076" max="3076" width="10" style="239" customWidth="1"/>
    <col min="3077" max="3078" width="8.69921875" style="239" customWidth="1"/>
    <col min="3079" max="3079" width="8.09765625" style="239" customWidth="1"/>
    <col min="3080" max="3080" width="7.59765625" style="239" customWidth="1"/>
    <col min="3081" max="3082" width="8.8984375" style="239" customWidth="1"/>
    <col min="3083" max="3083" width="8.09765625" style="239" customWidth="1"/>
    <col min="3084" max="3084" width="7.19921875" style="239" customWidth="1"/>
    <col min="3085" max="3085" width="12.69921875" style="239" customWidth="1"/>
    <col min="3086" max="3086" width="15" style="239" customWidth="1"/>
    <col min="3087" max="3087" width="8.69921875" style="239" customWidth="1"/>
    <col min="3088" max="3088" width="7.09765625" style="239" customWidth="1"/>
    <col min="3089" max="3122" width="9.3984375" style="239" customWidth="1"/>
    <col min="3123" max="3144" width="12.59765625" style="239" customWidth="1"/>
    <col min="3145" max="3146" width="9.19921875" style="239" customWidth="1"/>
    <col min="3147" max="3331" width="10.3984375" style="239"/>
    <col min="3332" max="3332" width="10" style="239" customWidth="1"/>
    <col min="3333" max="3334" width="8.69921875" style="239" customWidth="1"/>
    <col min="3335" max="3335" width="8.09765625" style="239" customWidth="1"/>
    <col min="3336" max="3336" width="7.59765625" style="239" customWidth="1"/>
    <col min="3337" max="3338" width="8.8984375" style="239" customWidth="1"/>
    <col min="3339" max="3339" width="8.09765625" style="239" customWidth="1"/>
    <col min="3340" max="3340" width="7.19921875" style="239" customWidth="1"/>
    <col min="3341" max="3341" width="12.69921875" style="239" customWidth="1"/>
    <col min="3342" max="3342" width="15" style="239" customWidth="1"/>
    <col min="3343" max="3343" width="8.69921875" style="239" customWidth="1"/>
    <col min="3344" max="3344" width="7.09765625" style="239" customWidth="1"/>
    <col min="3345" max="3378" width="9.3984375" style="239" customWidth="1"/>
    <col min="3379" max="3400" width="12.59765625" style="239" customWidth="1"/>
    <col min="3401" max="3402" width="9.19921875" style="239" customWidth="1"/>
    <col min="3403" max="3587" width="10.3984375" style="239"/>
    <col min="3588" max="3588" width="10" style="239" customWidth="1"/>
    <col min="3589" max="3590" width="8.69921875" style="239" customWidth="1"/>
    <col min="3591" max="3591" width="8.09765625" style="239" customWidth="1"/>
    <col min="3592" max="3592" width="7.59765625" style="239" customWidth="1"/>
    <col min="3593" max="3594" width="8.8984375" style="239" customWidth="1"/>
    <col min="3595" max="3595" width="8.09765625" style="239" customWidth="1"/>
    <col min="3596" max="3596" width="7.19921875" style="239" customWidth="1"/>
    <col min="3597" max="3597" width="12.69921875" style="239" customWidth="1"/>
    <col min="3598" max="3598" width="15" style="239" customWidth="1"/>
    <col min="3599" max="3599" width="8.69921875" style="239" customWidth="1"/>
    <col min="3600" max="3600" width="7.09765625" style="239" customWidth="1"/>
    <col min="3601" max="3634" width="9.3984375" style="239" customWidth="1"/>
    <col min="3635" max="3656" width="12.59765625" style="239" customWidth="1"/>
    <col min="3657" max="3658" width="9.19921875" style="239" customWidth="1"/>
    <col min="3659" max="3843" width="10.3984375" style="239"/>
    <col min="3844" max="3844" width="10" style="239" customWidth="1"/>
    <col min="3845" max="3846" width="8.69921875" style="239" customWidth="1"/>
    <col min="3847" max="3847" width="8.09765625" style="239" customWidth="1"/>
    <col min="3848" max="3848" width="7.59765625" style="239" customWidth="1"/>
    <col min="3849" max="3850" width="8.8984375" style="239" customWidth="1"/>
    <col min="3851" max="3851" width="8.09765625" style="239" customWidth="1"/>
    <col min="3852" max="3852" width="7.19921875" style="239" customWidth="1"/>
    <col min="3853" max="3853" width="12.69921875" style="239" customWidth="1"/>
    <col min="3854" max="3854" width="15" style="239" customWidth="1"/>
    <col min="3855" max="3855" width="8.69921875" style="239" customWidth="1"/>
    <col min="3856" max="3856" width="7.09765625" style="239" customWidth="1"/>
    <col min="3857" max="3890" width="9.3984375" style="239" customWidth="1"/>
    <col min="3891" max="3912" width="12.59765625" style="239" customWidth="1"/>
    <col min="3913" max="3914" width="9.19921875" style="239" customWidth="1"/>
    <col min="3915" max="4099" width="10.3984375" style="239"/>
    <col min="4100" max="4100" width="10" style="239" customWidth="1"/>
    <col min="4101" max="4102" width="8.69921875" style="239" customWidth="1"/>
    <col min="4103" max="4103" width="8.09765625" style="239" customWidth="1"/>
    <col min="4104" max="4104" width="7.59765625" style="239" customWidth="1"/>
    <col min="4105" max="4106" width="8.8984375" style="239" customWidth="1"/>
    <col min="4107" max="4107" width="8.09765625" style="239" customWidth="1"/>
    <col min="4108" max="4108" width="7.19921875" style="239" customWidth="1"/>
    <col min="4109" max="4109" width="12.69921875" style="239" customWidth="1"/>
    <col min="4110" max="4110" width="15" style="239" customWidth="1"/>
    <col min="4111" max="4111" width="8.69921875" style="239" customWidth="1"/>
    <col min="4112" max="4112" width="7.09765625" style="239" customWidth="1"/>
    <col min="4113" max="4146" width="9.3984375" style="239" customWidth="1"/>
    <col min="4147" max="4168" width="12.59765625" style="239" customWidth="1"/>
    <col min="4169" max="4170" width="9.19921875" style="239" customWidth="1"/>
    <col min="4171" max="4355" width="10.3984375" style="239"/>
    <col min="4356" max="4356" width="10" style="239" customWidth="1"/>
    <col min="4357" max="4358" width="8.69921875" style="239" customWidth="1"/>
    <col min="4359" max="4359" width="8.09765625" style="239" customWidth="1"/>
    <col min="4360" max="4360" width="7.59765625" style="239" customWidth="1"/>
    <col min="4361" max="4362" width="8.8984375" style="239" customWidth="1"/>
    <col min="4363" max="4363" width="8.09765625" style="239" customWidth="1"/>
    <col min="4364" max="4364" width="7.19921875" style="239" customWidth="1"/>
    <col min="4365" max="4365" width="12.69921875" style="239" customWidth="1"/>
    <col min="4366" max="4366" width="15" style="239" customWidth="1"/>
    <col min="4367" max="4367" width="8.69921875" style="239" customWidth="1"/>
    <col min="4368" max="4368" width="7.09765625" style="239" customWidth="1"/>
    <col min="4369" max="4402" width="9.3984375" style="239" customWidth="1"/>
    <col min="4403" max="4424" width="12.59765625" style="239" customWidth="1"/>
    <col min="4425" max="4426" width="9.19921875" style="239" customWidth="1"/>
    <col min="4427" max="4611" width="10.3984375" style="239"/>
    <col min="4612" max="4612" width="10" style="239" customWidth="1"/>
    <col min="4613" max="4614" width="8.69921875" style="239" customWidth="1"/>
    <col min="4615" max="4615" width="8.09765625" style="239" customWidth="1"/>
    <col min="4616" max="4616" width="7.59765625" style="239" customWidth="1"/>
    <col min="4617" max="4618" width="8.8984375" style="239" customWidth="1"/>
    <col min="4619" max="4619" width="8.09765625" style="239" customWidth="1"/>
    <col min="4620" max="4620" width="7.19921875" style="239" customWidth="1"/>
    <col min="4621" max="4621" width="12.69921875" style="239" customWidth="1"/>
    <col min="4622" max="4622" width="15" style="239" customWidth="1"/>
    <col min="4623" max="4623" width="8.69921875" style="239" customWidth="1"/>
    <col min="4624" max="4624" width="7.09765625" style="239" customWidth="1"/>
    <col min="4625" max="4658" width="9.3984375" style="239" customWidth="1"/>
    <col min="4659" max="4680" width="12.59765625" style="239" customWidth="1"/>
    <col min="4681" max="4682" width="9.19921875" style="239" customWidth="1"/>
    <col min="4683" max="4867" width="10.3984375" style="239"/>
    <col min="4868" max="4868" width="10" style="239" customWidth="1"/>
    <col min="4869" max="4870" width="8.69921875" style="239" customWidth="1"/>
    <col min="4871" max="4871" width="8.09765625" style="239" customWidth="1"/>
    <col min="4872" max="4872" width="7.59765625" style="239" customWidth="1"/>
    <col min="4873" max="4874" width="8.8984375" style="239" customWidth="1"/>
    <col min="4875" max="4875" width="8.09765625" style="239" customWidth="1"/>
    <col min="4876" max="4876" width="7.19921875" style="239" customWidth="1"/>
    <col min="4877" max="4877" width="12.69921875" style="239" customWidth="1"/>
    <col min="4878" max="4878" width="15" style="239" customWidth="1"/>
    <col min="4879" max="4879" width="8.69921875" style="239" customWidth="1"/>
    <col min="4880" max="4880" width="7.09765625" style="239" customWidth="1"/>
    <col min="4881" max="4914" width="9.3984375" style="239" customWidth="1"/>
    <col min="4915" max="4936" width="12.59765625" style="239" customWidth="1"/>
    <col min="4937" max="4938" width="9.19921875" style="239" customWidth="1"/>
    <col min="4939" max="5123" width="10.3984375" style="239"/>
    <col min="5124" max="5124" width="10" style="239" customWidth="1"/>
    <col min="5125" max="5126" width="8.69921875" style="239" customWidth="1"/>
    <col min="5127" max="5127" width="8.09765625" style="239" customWidth="1"/>
    <col min="5128" max="5128" width="7.59765625" style="239" customWidth="1"/>
    <col min="5129" max="5130" width="8.8984375" style="239" customWidth="1"/>
    <col min="5131" max="5131" width="8.09765625" style="239" customWidth="1"/>
    <col min="5132" max="5132" width="7.19921875" style="239" customWidth="1"/>
    <col min="5133" max="5133" width="12.69921875" style="239" customWidth="1"/>
    <col min="5134" max="5134" width="15" style="239" customWidth="1"/>
    <col min="5135" max="5135" width="8.69921875" style="239" customWidth="1"/>
    <col min="5136" max="5136" width="7.09765625" style="239" customWidth="1"/>
    <col min="5137" max="5170" width="9.3984375" style="239" customWidth="1"/>
    <col min="5171" max="5192" width="12.59765625" style="239" customWidth="1"/>
    <col min="5193" max="5194" width="9.19921875" style="239" customWidth="1"/>
    <col min="5195" max="5379" width="10.3984375" style="239"/>
    <col min="5380" max="5380" width="10" style="239" customWidth="1"/>
    <col min="5381" max="5382" width="8.69921875" style="239" customWidth="1"/>
    <col min="5383" max="5383" width="8.09765625" style="239" customWidth="1"/>
    <col min="5384" max="5384" width="7.59765625" style="239" customWidth="1"/>
    <col min="5385" max="5386" width="8.8984375" style="239" customWidth="1"/>
    <col min="5387" max="5387" width="8.09765625" style="239" customWidth="1"/>
    <col min="5388" max="5388" width="7.19921875" style="239" customWidth="1"/>
    <col min="5389" max="5389" width="12.69921875" style="239" customWidth="1"/>
    <col min="5390" max="5390" width="15" style="239" customWidth="1"/>
    <col min="5391" max="5391" width="8.69921875" style="239" customWidth="1"/>
    <col min="5392" max="5392" width="7.09765625" style="239" customWidth="1"/>
    <col min="5393" max="5426" width="9.3984375" style="239" customWidth="1"/>
    <col min="5427" max="5448" width="12.59765625" style="239" customWidth="1"/>
    <col min="5449" max="5450" width="9.19921875" style="239" customWidth="1"/>
    <col min="5451" max="5635" width="10.3984375" style="239"/>
    <col min="5636" max="5636" width="10" style="239" customWidth="1"/>
    <col min="5637" max="5638" width="8.69921875" style="239" customWidth="1"/>
    <col min="5639" max="5639" width="8.09765625" style="239" customWidth="1"/>
    <col min="5640" max="5640" width="7.59765625" style="239" customWidth="1"/>
    <col min="5641" max="5642" width="8.8984375" style="239" customWidth="1"/>
    <col min="5643" max="5643" width="8.09765625" style="239" customWidth="1"/>
    <col min="5644" max="5644" width="7.19921875" style="239" customWidth="1"/>
    <col min="5645" max="5645" width="12.69921875" style="239" customWidth="1"/>
    <col min="5646" max="5646" width="15" style="239" customWidth="1"/>
    <col min="5647" max="5647" width="8.69921875" style="239" customWidth="1"/>
    <col min="5648" max="5648" width="7.09765625" style="239" customWidth="1"/>
    <col min="5649" max="5682" width="9.3984375" style="239" customWidth="1"/>
    <col min="5683" max="5704" width="12.59765625" style="239" customWidth="1"/>
    <col min="5705" max="5706" width="9.19921875" style="239" customWidth="1"/>
    <col min="5707" max="5891" width="10.3984375" style="239"/>
    <col min="5892" max="5892" width="10" style="239" customWidth="1"/>
    <col min="5893" max="5894" width="8.69921875" style="239" customWidth="1"/>
    <col min="5895" max="5895" width="8.09765625" style="239" customWidth="1"/>
    <col min="5896" max="5896" width="7.59765625" style="239" customWidth="1"/>
    <col min="5897" max="5898" width="8.8984375" style="239" customWidth="1"/>
    <col min="5899" max="5899" width="8.09765625" style="239" customWidth="1"/>
    <col min="5900" max="5900" width="7.19921875" style="239" customWidth="1"/>
    <col min="5901" max="5901" width="12.69921875" style="239" customWidth="1"/>
    <col min="5902" max="5902" width="15" style="239" customWidth="1"/>
    <col min="5903" max="5903" width="8.69921875" style="239" customWidth="1"/>
    <col min="5904" max="5904" width="7.09765625" style="239" customWidth="1"/>
    <col min="5905" max="5938" width="9.3984375" style="239" customWidth="1"/>
    <col min="5939" max="5960" width="12.59765625" style="239" customWidth="1"/>
    <col min="5961" max="5962" width="9.19921875" style="239" customWidth="1"/>
    <col min="5963" max="6147" width="10.3984375" style="239"/>
    <col min="6148" max="6148" width="10" style="239" customWidth="1"/>
    <col min="6149" max="6150" width="8.69921875" style="239" customWidth="1"/>
    <col min="6151" max="6151" width="8.09765625" style="239" customWidth="1"/>
    <col min="6152" max="6152" width="7.59765625" style="239" customWidth="1"/>
    <col min="6153" max="6154" width="8.8984375" style="239" customWidth="1"/>
    <col min="6155" max="6155" width="8.09765625" style="239" customWidth="1"/>
    <col min="6156" max="6156" width="7.19921875" style="239" customWidth="1"/>
    <col min="6157" max="6157" width="12.69921875" style="239" customWidth="1"/>
    <col min="6158" max="6158" width="15" style="239" customWidth="1"/>
    <col min="6159" max="6159" width="8.69921875" style="239" customWidth="1"/>
    <col min="6160" max="6160" width="7.09765625" style="239" customWidth="1"/>
    <col min="6161" max="6194" width="9.3984375" style="239" customWidth="1"/>
    <col min="6195" max="6216" width="12.59765625" style="239" customWidth="1"/>
    <col min="6217" max="6218" width="9.19921875" style="239" customWidth="1"/>
    <col min="6219" max="6403" width="10.3984375" style="239"/>
    <col min="6404" max="6404" width="10" style="239" customWidth="1"/>
    <col min="6405" max="6406" width="8.69921875" style="239" customWidth="1"/>
    <col min="6407" max="6407" width="8.09765625" style="239" customWidth="1"/>
    <col min="6408" max="6408" width="7.59765625" style="239" customWidth="1"/>
    <col min="6409" max="6410" width="8.8984375" style="239" customWidth="1"/>
    <col min="6411" max="6411" width="8.09765625" style="239" customWidth="1"/>
    <col min="6412" max="6412" width="7.19921875" style="239" customWidth="1"/>
    <col min="6413" max="6413" width="12.69921875" style="239" customWidth="1"/>
    <col min="6414" max="6414" width="15" style="239" customWidth="1"/>
    <col min="6415" max="6415" width="8.69921875" style="239" customWidth="1"/>
    <col min="6416" max="6416" width="7.09765625" style="239" customWidth="1"/>
    <col min="6417" max="6450" width="9.3984375" style="239" customWidth="1"/>
    <col min="6451" max="6472" width="12.59765625" style="239" customWidth="1"/>
    <col min="6473" max="6474" width="9.19921875" style="239" customWidth="1"/>
    <col min="6475" max="6659" width="10.3984375" style="239"/>
    <col min="6660" max="6660" width="10" style="239" customWidth="1"/>
    <col min="6661" max="6662" width="8.69921875" style="239" customWidth="1"/>
    <col min="6663" max="6663" width="8.09765625" style="239" customWidth="1"/>
    <col min="6664" max="6664" width="7.59765625" style="239" customWidth="1"/>
    <col min="6665" max="6666" width="8.8984375" style="239" customWidth="1"/>
    <col min="6667" max="6667" width="8.09765625" style="239" customWidth="1"/>
    <col min="6668" max="6668" width="7.19921875" style="239" customWidth="1"/>
    <col min="6669" max="6669" width="12.69921875" style="239" customWidth="1"/>
    <col min="6670" max="6670" width="15" style="239" customWidth="1"/>
    <col min="6671" max="6671" width="8.69921875" style="239" customWidth="1"/>
    <col min="6672" max="6672" width="7.09765625" style="239" customWidth="1"/>
    <col min="6673" max="6706" width="9.3984375" style="239" customWidth="1"/>
    <col min="6707" max="6728" width="12.59765625" style="239" customWidth="1"/>
    <col min="6729" max="6730" width="9.19921875" style="239" customWidth="1"/>
    <col min="6731" max="6915" width="10.3984375" style="239"/>
    <col min="6916" max="6916" width="10" style="239" customWidth="1"/>
    <col min="6917" max="6918" width="8.69921875" style="239" customWidth="1"/>
    <col min="6919" max="6919" width="8.09765625" style="239" customWidth="1"/>
    <col min="6920" max="6920" width="7.59765625" style="239" customWidth="1"/>
    <col min="6921" max="6922" width="8.8984375" style="239" customWidth="1"/>
    <col min="6923" max="6923" width="8.09765625" style="239" customWidth="1"/>
    <col min="6924" max="6924" width="7.19921875" style="239" customWidth="1"/>
    <col min="6925" max="6925" width="12.69921875" style="239" customWidth="1"/>
    <col min="6926" max="6926" width="15" style="239" customWidth="1"/>
    <col min="6927" max="6927" width="8.69921875" style="239" customWidth="1"/>
    <col min="6928" max="6928" width="7.09765625" style="239" customWidth="1"/>
    <col min="6929" max="6962" width="9.3984375" style="239" customWidth="1"/>
    <col min="6963" max="6984" width="12.59765625" style="239" customWidth="1"/>
    <col min="6985" max="6986" width="9.19921875" style="239" customWidth="1"/>
    <col min="6987" max="7171" width="10.3984375" style="239"/>
    <col min="7172" max="7172" width="10" style="239" customWidth="1"/>
    <col min="7173" max="7174" width="8.69921875" style="239" customWidth="1"/>
    <col min="7175" max="7175" width="8.09765625" style="239" customWidth="1"/>
    <col min="7176" max="7176" width="7.59765625" style="239" customWidth="1"/>
    <col min="7177" max="7178" width="8.8984375" style="239" customWidth="1"/>
    <col min="7179" max="7179" width="8.09765625" style="239" customWidth="1"/>
    <col min="7180" max="7180" width="7.19921875" style="239" customWidth="1"/>
    <col min="7181" max="7181" width="12.69921875" style="239" customWidth="1"/>
    <col min="7182" max="7182" width="15" style="239" customWidth="1"/>
    <col min="7183" max="7183" width="8.69921875" style="239" customWidth="1"/>
    <col min="7184" max="7184" width="7.09765625" style="239" customWidth="1"/>
    <col min="7185" max="7218" width="9.3984375" style="239" customWidth="1"/>
    <col min="7219" max="7240" width="12.59765625" style="239" customWidth="1"/>
    <col min="7241" max="7242" width="9.19921875" style="239" customWidth="1"/>
    <col min="7243" max="7427" width="10.3984375" style="239"/>
    <col min="7428" max="7428" width="10" style="239" customWidth="1"/>
    <col min="7429" max="7430" width="8.69921875" style="239" customWidth="1"/>
    <col min="7431" max="7431" width="8.09765625" style="239" customWidth="1"/>
    <col min="7432" max="7432" width="7.59765625" style="239" customWidth="1"/>
    <col min="7433" max="7434" width="8.8984375" style="239" customWidth="1"/>
    <col min="7435" max="7435" width="8.09765625" style="239" customWidth="1"/>
    <col min="7436" max="7436" width="7.19921875" style="239" customWidth="1"/>
    <col min="7437" max="7437" width="12.69921875" style="239" customWidth="1"/>
    <col min="7438" max="7438" width="15" style="239" customWidth="1"/>
    <col min="7439" max="7439" width="8.69921875" style="239" customWidth="1"/>
    <col min="7440" max="7440" width="7.09765625" style="239" customWidth="1"/>
    <col min="7441" max="7474" width="9.3984375" style="239" customWidth="1"/>
    <col min="7475" max="7496" width="12.59765625" style="239" customWidth="1"/>
    <col min="7497" max="7498" width="9.19921875" style="239" customWidth="1"/>
    <col min="7499" max="7683" width="10.3984375" style="239"/>
    <col min="7684" max="7684" width="10" style="239" customWidth="1"/>
    <col min="7685" max="7686" width="8.69921875" style="239" customWidth="1"/>
    <col min="7687" max="7687" width="8.09765625" style="239" customWidth="1"/>
    <col min="7688" max="7688" width="7.59765625" style="239" customWidth="1"/>
    <col min="7689" max="7690" width="8.8984375" style="239" customWidth="1"/>
    <col min="7691" max="7691" width="8.09765625" style="239" customWidth="1"/>
    <col min="7692" max="7692" width="7.19921875" style="239" customWidth="1"/>
    <col min="7693" max="7693" width="12.69921875" style="239" customWidth="1"/>
    <col min="7694" max="7694" width="15" style="239" customWidth="1"/>
    <col min="7695" max="7695" width="8.69921875" style="239" customWidth="1"/>
    <col min="7696" max="7696" width="7.09765625" style="239" customWidth="1"/>
    <col min="7697" max="7730" width="9.3984375" style="239" customWidth="1"/>
    <col min="7731" max="7752" width="12.59765625" style="239" customWidth="1"/>
    <col min="7753" max="7754" width="9.19921875" style="239" customWidth="1"/>
    <col min="7755" max="7939" width="10.3984375" style="239"/>
    <col min="7940" max="7940" width="10" style="239" customWidth="1"/>
    <col min="7941" max="7942" width="8.69921875" style="239" customWidth="1"/>
    <col min="7943" max="7943" width="8.09765625" style="239" customWidth="1"/>
    <col min="7944" max="7944" width="7.59765625" style="239" customWidth="1"/>
    <col min="7945" max="7946" width="8.8984375" style="239" customWidth="1"/>
    <col min="7947" max="7947" width="8.09765625" style="239" customWidth="1"/>
    <col min="7948" max="7948" width="7.19921875" style="239" customWidth="1"/>
    <col min="7949" max="7949" width="12.69921875" style="239" customWidth="1"/>
    <col min="7950" max="7950" width="15" style="239" customWidth="1"/>
    <col min="7951" max="7951" width="8.69921875" style="239" customWidth="1"/>
    <col min="7952" max="7952" width="7.09765625" style="239" customWidth="1"/>
    <col min="7953" max="7986" width="9.3984375" style="239" customWidth="1"/>
    <col min="7987" max="8008" width="12.59765625" style="239" customWidth="1"/>
    <col min="8009" max="8010" width="9.19921875" style="239" customWidth="1"/>
    <col min="8011" max="8195" width="10.3984375" style="239"/>
    <col min="8196" max="8196" width="10" style="239" customWidth="1"/>
    <col min="8197" max="8198" width="8.69921875" style="239" customWidth="1"/>
    <col min="8199" max="8199" width="8.09765625" style="239" customWidth="1"/>
    <col min="8200" max="8200" width="7.59765625" style="239" customWidth="1"/>
    <col min="8201" max="8202" width="8.8984375" style="239" customWidth="1"/>
    <col min="8203" max="8203" width="8.09765625" style="239" customWidth="1"/>
    <col min="8204" max="8204" width="7.19921875" style="239" customWidth="1"/>
    <col min="8205" max="8205" width="12.69921875" style="239" customWidth="1"/>
    <col min="8206" max="8206" width="15" style="239" customWidth="1"/>
    <col min="8207" max="8207" width="8.69921875" style="239" customWidth="1"/>
    <col min="8208" max="8208" width="7.09765625" style="239" customWidth="1"/>
    <col min="8209" max="8242" width="9.3984375" style="239" customWidth="1"/>
    <col min="8243" max="8264" width="12.59765625" style="239" customWidth="1"/>
    <col min="8265" max="8266" width="9.19921875" style="239" customWidth="1"/>
    <col min="8267" max="8451" width="10.3984375" style="239"/>
    <col min="8452" max="8452" width="10" style="239" customWidth="1"/>
    <col min="8453" max="8454" width="8.69921875" style="239" customWidth="1"/>
    <col min="8455" max="8455" width="8.09765625" style="239" customWidth="1"/>
    <col min="8456" max="8456" width="7.59765625" style="239" customWidth="1"/>
    <col min="8457" max="8458" width="8.8984375" style="239" customWidth="1"/>
    <col min="8459" max="8459" width="8.09765625" style="239" customWidth="1"/>
    <col min="8460" max="8460" width="7.19921875" style="239" customWidth="1"/>
    <col min="8461" max="8461" width="12.69921875" style="239" customWidth="1"/>
    <col min="8462" max="8462" width="15" style="239" customWidth="1"/>
    <col min="8463" max="8463" width="8.69921875" style="239" customWidth="1"/>
    <col min="8464" max="8464" width="7.09765625" style="239" customWidth="1"/>
    <col min="8465" max="8498" width="9.3984375" style="239" customWidth="1"/>
    <col min="8499" max="8520" width="12.59765625" style="239" customWidth="1"/>
    <col min="8521" max="8522" width="9.19921875" style="239" customWidth="1"/>
    <col min="8523" max="8707" width="10.3984375" style="239"/>
    <col min="8708" max="8708" width="10" style="239" customWidth="1"/>
    <col min="8709" max="8710" width="8.69921875" style="239" customWidth="1"/>
    <col min="8711" max="8711" width="8.09765625" style="239" customWidth="1"/>
    <col min="8712" max="8712" width="7.59765625" style="239" customWidth="1"/>
    <col min="8713" max="8714" width="8.8984375" style="239" customWidth="1"/>
    <col min="8715" max="8715" width="8.09765625" style="239" customWidth="1"/>
    <col min="8716" max="8716" width="7.19921875" style="239" customWidth="1"/>
    <col min="8717" max="8717" width="12.69921875" style="239" customWidth="1"/>
    <col min="8718" max="8718" width="15" style="239" customWidth="1"/>
    <col min="8719" max="8719" width="8.69921875" style="239" customWidth="1"/>
    <col min="8720" max="8720" width="7.09765625" style="239" customWidth="1"/>
    <col min="8721" max="8754" width="9.3984375" style="239" customWidth="1"/>
    <col min="8755" max="8776" width="12.59765625" style="239" customWidth="1"/>
    <col min="8777" max="8778" width="9.19921875" style="239" customWidth="1"/>
    <col min="8779" max="8963" width="10.3984375" style="239"/>
    <col min="8964" max="8964" width="10" style="239" customWidth="1"/>
    <col min="8965" max="8966" width="8.69921875" style="239" customWidth="1"/>
    <col min="8967" max="8967" width="8.09765625" style="239" customWidth="1"/>
    <col min="8968" max="8968" width="7.59765625" style="239" customWidth="1"/>
    <col min="8969" max="8970" width="8.8984375" style="239" customWidth="1"/>
    <col min="8971" max="8971" width="8.09765625" style="239" customWidth="1"/>
    <col min="8972" max="8972" width="7.19921875" style="239" customWidth="1"/>
    <col min="8973" max="8973" width="12.69921875" style="239" customWidth="1"/>
    <col min="8974" max="8974" width="15" style="239" customWidth="1"/>
    <col min="8975" max="8975" width="8.69921875" style="239" customWidth="1"/>
    <col min="8976" max="8976" width="7.09765625" style="239" customWidth="1"/>
    <col min="8977" max="9010" width="9.3984375" style="239" customWidth="1"/>
    <col min="9011" max="9032" width="12.59765625" style="239" customWidth="1"/>
    <col min="9033" max="9034" width="9.19921875" style="239" customWidth="1"/>
    <col min="9035" max="9219" width="10.3984375" style="239"/>
    <col min="9220" max="9220" width="10" style="239" customWidth="1"/>
    <col min="9221" max="9222" width="8.69921875" style="239" customWidth="1"/>
    <col min="9223" max="9223" width="8.09765625" style="239" customWidth="1"/>
    <col min="9224" max="9224" width="7.59765625" style="239" customWidth="1"/>
    <col min="9225" max="9226" width="8.8984375" style="239" customWidth="1"/>
    <col min="9227" max="9227" width="8.09765625" style="239" customWidth="1"/>
    <col min="9228" max="9228" width="7.19921875" style="239" customWidth="1"/>
    <col min="9229" max="9229" width="12.69921875" style="239" customWidth="1"/>
    <col min="9230" max="9230" width="15" style="239" customWidth="1"/>
    <col min="9231" max="9231" width="8.69921875" style="239" customWidth="1"/>
    <col min="9232" max="9232" width="7.09765625" style="239" customWidth="1"/>
    <col min="9233" max="9266" width="9.3984375" style="239" customWidth="1"/>
    <col min="9267" max="9288" width="12.59765625" style="239" customWidth="1"/>
    <col min="9289" max="9290" width="9.19921875" style="239" customWidth="1"/>
    <col min="9291" max="9475" width="10.3984375" style="239"/>
    <col min="9476" max="9476" width="10" style="239" customWidth="1"/>
    <col min="9477" max="9478" width="8.69921875" style="239" customWidth="1"/>
    <col min="9479" max="9479" width="8.09765625" style="239" customWidth="1"/>
    <col min="9480" max="9480" width="7.59765625" style="239" customWidth="1"/>
    <col min="9481" max="9482" width="8.8984375" style="239" customWidth="1"/>
    <col min="9483" max="9483" width="8.09765625" style="239" customWidth="1"/>
    <col min="9484" max="9484" width="7.19921875" style="239" customWidth="1"/>
    <col min="9485" max="9485" width="12.69921875" style="239" customWidth="1"/>
    <col min="9486" max="9486" width="15" style="239" customWidth="1"/>
    <col min="9487" max="9487" width="8.69921875" style="239" customWidth="1"/>
    <col min="9488" max="9488" width="7.09765625" style="239" customWidth="1"/>
    <col min="9489" max="9522" width="9.3984375" style="239" customWidth="1"/>
    <col min="9523" max="9544" width="12.59765625" style="239" customWidth="1"/>
    <col min="9545" max="9546" width="9.19921875" style="239" customWidth="1"/>
    <col min="9547" max="9731" width="10.3984375" style="239"/>
    <col min="9732" max="9732" width="10" style="239" customWidth="1"/>
    <col min="9733" max="9734" width="8.69921875" style="239" customWidth="1"/>
    <col min="9735" max="9735" width="8.09765625" style="239" customWidth="1"/>
    <col min="9736" max="9736" width="7.59765625" style="239" customWidth="1"/>
    <col min="9737" max="9738" width="8.8984375" style="239" customWidth="1"/>
    <col min="9739" max="9739" width="8.09765625" style="239" customWidth="1"/>
    <col min="9740" max="9740" width="7.19921875" style="239" customWidth="1"/>
    <col min="9741" max="9741" width="12.69921875" style="239" customWidth="1"/>
    <col min="9742" max="9742" width="15" style="239" customWidth="1"/>
    <col min="9743" max="9743" width="8.69921875" style="239" customWidth="1"/>
    <col min="9744" max="9744" width="7.09765625" style="239" customWidth="1"/>
    <col min="9745" max="9778" width="9.3984375" style="239" customWidth="1"/>
    <col min="9779" max="9800" width="12.59765625" style="239" customWidth="1"/>
    <col min="9801" max="9802" width="9.19921875" style="239" customWidth="1"/>
    <col min="9803" max="9987" width="10.3984375" style="239"/>
    <col min="9988" max="9988" width="10" style="239" customWidth="1"/>
    <col min="9989" max="9990" width="8.69921875" style="239" customWidth="1"/>
    <col min="9991" max="9991" width="8.09765625" style="239" customWidth="1"/>
    <col min="9992" max="9992" width="7.59765625" style="239" customWidth="1"/>
    <col min="9993" max="9994" width="8.8984375" style="239" customWidth="1"/>
    <col min="9995" max="9995" width="8.09765625" style="239" customWidth="1"/>
    <col min="9996" max="9996" width="7.19921875" style="239" customWidth="1"/>
    <col min="9997" max="9997" width="12.69921875" style="239" customWidth="1"/>
    <col min="9998" max="9998" width="15" style="239" customWidth="1"/>
    <col min="9999" max="9999" width="8.69921875" style="239" customWidth="1"/>
    <col min="10000" max="10000" width="7.09765625" style="239" customWidth="1"/>
    <col min="10001" max="10034" width="9.3984375" style="239" customWidth="1"/>
    <col min="10035" max="10056" width="12.59765625" style="239" customWidth="1"/>
    <col min="10057" max="10058" width="9.19921875" style="239" customWidth="1"/>
    <col min="10059" max="10243" width="10.3984375" style="239"/>
    <col min="10244" max="10244" width="10" style="239" customWidth="1"/>
    <col min="10245" max="10246" width="8.69921875" style="239" customWidth="1"/>
    <col min="10247" max="10247" width="8.09765625" style="239" customWidth="1"/>
    <col min="10248" max="10248" width="7.59765625" style="239" customWidth="1"/>
    <col min="10249" max="10250" width="8.8984375" style="239" customWidth="1"/>
    <col min="10251" max="10251" width="8.09765625" style="239" customWidth="1"/>
    <col min="10252" max="10252" width="7.19921875" style="239" customWidth="1"/>
    <col min="10253" max="10253" width="12.69921875" style="239" customWidth="1"/>
    <col min="10254" max="10254" width="15" style="239" customWidth="1"/>
    <col min="10255" max="10255" width="8.69921875" style="239" customWidth="1"/>
    <col min="10256" max="10256" width="7.09765625" style="239" customWidth="1"/>
    <col min="10257" max="10290" width="9.3984375" style="239" customWidth="1"/>
    <col min="10291" max="10312" width="12.59765625" style="239" customWidth="1"/>
    <col min="10313" max="10314" width="9.19921875" style="239" customWidth="1"/>
    <col min="10315" max="10499" width="10.3984375" style="239"/>
    <col min="10500" max="10500" width="10" style="239" customWidth="1"/>
    <col min="10501" max="10502" width="8.69921875" style="239" customWidth="1"/>
    <col min="10503" max="10503" width="8.09765625" style="239" customWidth="1"/>
    <col min="10504" max="10504" width="7.59765625" style="239" customWidth="1"/>
    <col min="10505" max="10506" width="8.8984375" style="239" customWidth="1"/>
    <col min="10507" max="10507" width="8.09765625" style="239" customWidth="1"/>
    <col min="10508" max="10508" width="7.19921875" style="239" customWidth="1"/>
    <col min="10509" max="10509" width="12.69921875" style="239" customWidth="1"/>
    <col min="10510" max="10510" width="15" style="239" customWidth="1"/>
    <col min="10511" max="10511" width="8.69921875" style="239" customWidth="1"/>
    <col min="10512" max="10512" width="7.09765625" style="239" customWidth="1"/>
    <col min="10513" max="10546" width="9.3984375" style="239" customWidth="1"/>
    <col min="10547" max="10568" width="12.59765625" style="239" customWidth="1"/>
    <col min="10569" max="10570" width="9.19921875" style="239" customWidth="1"/>
    <col min="10571" max="10755" width="10.3984375" style="239"/>
    <col min="10756" max="10756" width="10" style="239" customWidth="1"/>
    <col min="10757" max="10758" width="8.69921875" style="239" customWidth="1"/>
    <col min="10759" max="10759" width="8.09765625" style="239" customWidth="1"/>
    <col min="10760" max="10760" width="7.59765625" style="239" customWidth="1"/>
    <col min="10761" max="10762" width="8.8984375" style="239" customWidth="1"/>
    <col min="10763" max="10763" width="8.09765625" style="239" customWidth="1"/>
    <col min="10764" max="10764" width="7.19921875" style="239" customWidth="1"/>
    <col min="10765" max="10765" width="12.69921875" style="239" customWidth="1"/>
    <col min="10766" max="10766" width="15" style="239" customWidth="1"/>
    <col min="10767" max="10767" width="8.69921875" style="239" customWidth="1"/>
    <col min="10768" max="10768" width="7.09765625" style="239" customWidth="1"/>
    <col min="10769" max="10802" width="9.3984375" style="239" customWidth="1"/>
    <col min="10803" max="10824" width="12.59765625" style="239" customWidth="1"/>
    <col min="10825" max="10826" width="9.19921875" style="239" customWidth="1"/>
    <col min="10827" max="11011" width="10.3984375" style="239"/>
    <col min="11012" max="11012" width="10" style="239" customWidth="1"/>
    <col min="11013" max="11014" width="8.69921875" style="239" customWidth="1"/>
    <col min="11015" max="11015" width="8.09765625" style="239" customWidth="1"/>
    <col min="11016" max="11016" width="7.59765625" style="239" customWidth="1"/>
    <col min="11017" max="11018" width="8.8984375" style="239" customWidth="1"/>
    <col min="11019" max="11019" width="8.09765625" style="239" customWidth="1"/>
    <col min="11020" max="11020" width="7.19921875" style="239" customWidth="1"/>
    <col min="11021" max="11021" width="12.69921875" style="239" customWidth="1"/>
    <col min="11022" max="11022" width="15" style="239" customWidth="1"/>
    <col min="11023" max="11023" width="8.69921875" style="239" customWidth="1"/>
    <col min="11024" max="11024" width="7.09765625" style="239" customWidth="1"/>
    <col min="11025" max="11058" width="9.3984375" style="239" customWidth="1"/>
    <col min="11059" max="11080" width="12.59765625" style="239" customWidth="1"/>
    <col min="11081" max="11082" width="9.19921875" style="239" customWidth="1"/>
    <col min="11083" max="11267" width="10.3984375" style="239"/>
    <col min="11268" max="11268" width="10" style="239" customWidth="1"/>
    <col min="11269" max="11270" width="8.69921875" style="239" customWidth="1"/>
    <col min="11271" max="11271" width="8.09765625" style="239" customWidth="1"/>
    <col min="11272" max="11272" width="7.59765625" style="239" customWidth="1"/>
    <col min="11273" max="11274" width="8.8984375" style="239" customWidth="1"/>
    <col min="11275" max="11275" width="8.09765625" style="239" customWidth="1"/>
    <col min="11276" max="11276" width="7.19921875" style="239" customWidth="1"/>
    <col min="11277" max="11277" width="12.69921875" style="239" customWidth="1"/>
    <col min="11278" max="11278" width="15" style="239" customWidth="1"/>
    <col min="11279" max="11279" width="8.69921875" style="239" customWidth="1"/>
    <col min="11280" max="11280" width="7.09765625" style="239" customWidth="1"/>
    <col min="11281" max="11314" width="9.3984375" style="239" customWidth="1"/>
    <col min="11315" max="11336" width="12.59765625" style="239" customWidth="1"/>
    <col min="11337" max="11338" width="9.19921875" style="239" customWidth="1"/>
    <col min="11339" max="11523" width="10.3984375" style="239"/>
    <col min="11524" max="11524" width="10" style="239" customWidth="1"/>
    <col min="11525" max="11526" width="8.69921875" style="239" customWidth="1"/>
    <col min="11527" max="11527" width="8.09765625" style="239" customWidth="1"/>
    <col min="11528" max="11528" width="7.59765625" style="239" customWidth="1"/>
    <col min="11529" max="11530" width="8.8984375" style="239" customWidth="1"/>
    <col min="11531" max="11531" width="8.09765625" style="239" customWidth="1"/>
    <col min="11532" max="11532" width="7.19921875" style="239" customWidth="1"/>
    <col min="11533" max="11533" width="12.69921875" style="239" customWidth="1"/>
    <col min="11534" max="11534" width="15" style="239" customWidth="1"/>
    <col min="11535" max="11535" width="8.69921875" style="239" customWidth="1"/>
    <col min="11536" max="11536" width="7.09765625" style="239" customWidth="1"/>
    <col min="11537" max="11570" width="9.3984375" style="239" customWidth="1"/>
    <col min="11571" max="11592" width="12.59765625" style="239" customWidth="1"/>
    <col min="11593" max="11594" width="9.19921875" style="239" customWidth="1"/>
    <col min="11595" max="11779" width="10.3984375" style="239"/>
    <col min="11780" max="11780" width="10" style="239" customWidth="1"/>
    <col min="11781" max="11782" width="8.69921875" style="239" customWidth="1"/>
    <col min="11783" max="11783" width="8.09765625" style="239" customWidth="1"/>
    <col min="11784" max="11784" width="7.59765625" style="239" customWidth="1"/>
    <col min="11785" max="11786" width="8.8984375" style="239" customWidth="1"/>
    <col min="11787" max="11787" width="8.09765625" style="239" customWidth="1"/>
    <col min="11788" max="11788" width="7.19921875" style="239" customWidth="1"/>
    <col min="11789" max="11789" width="12.69921875" style="239" customWidth="1"/>
    <col min="11790" max="11790" width="15" style="239" customWidth="1"/>
    <col min="11791" max="11791" width="8.69921875" style="239" customWidth="1"/>
    <col min="11792" max="11792" width="7.09765625" style="239" customWidth="1"/>
    <col min="11793" max="11826" width="9.3984375" style="239" customWidth="1"/>
    <col min="11827" max="11848" width="12.59765625" style="239" customWidth="1"/>
    <col min="11849" max="11850" width="9.19921875" style="239" customWidth="1"/>
    <col min="11851" max="12035" width="10.3984375" style="239"/>
    <col min="12036" max="12036" width="10" style="239" customWidth="1"/>
    <col min="12037" max="12038" width="8.69921875" style="239" customWidth="1"/>
    <col min="12039" max="12039" width="8.09765625" style="239" customWidth="1"/>
    <col min="12040" max="12040" width="7.59765625" style="239" customWidth="1"/>
    <col min="12041" max="12042" width="8.8984375" style="239" customWidth="1"/>
    <col min="12043" max="12043" width="8.09765625" style="239" customWidth="1"/>
    <col min="12044" max="12044" width="7.19921875" style="239" customWidth="1"/>
    <col min="12045" max="12045" width="12.69921875" style="239" customWidth="1"/>
    <col min="12046" max="12046" width="15" style="239" customWidth="1"/>
    <col min="12047" max="12047" width="8.69921875" style="239" customWidth="1"/>
    <col min="12048" max="12048" width="7.09765625" style="239" customWidth="1"/>
    <col min="12049" max="12082" width="9.3984375" style="239" customWidth="1"/>
    <col min="12083" max="12104" width="12.59765625" style="239" customWidth="1"/>
    <col min="12105" max="12106" width="9.19921875" style="239" customWidth="1"/>
    <col min="12107" max="12291" width="10.3984375" style="239"/>
    <col min="12292" max="12292" width="10" style="239" customWidth="1"/>
    <col min="12293" max="12294" width="8.69921875" style="239" customWidth="1"/>
    <col min="12295" max="12295" width="8.09765625" style="239" customWidth="1"/>
    <col min="12296" max="12296" width="7.59765625" style="239" customWidth="1"/>
    <col min="12297" max="12298" width="8.8984375" style="239" customWidth="1"/>
    <col min="12299" max="12299" width="8.09765625" style="239" customWidth="1"/>
    <col min="12300" max="12300" width="7.19921875" style="239" customWidth="1"/>
    <col min="12301" max="12301" width="12.69921875" style="239" customWidth="1"/>
    <col min="12302" max="12302" width="15" style="239" customWidth="1"/>
    <col min="12303" max="12303" width="8.69921875" style="239" customWidth="1"/>
    <col min="12304" max="12304" width="7.09765625" style="239" customWidth="1"/>
    <col min="12305" max="12338" width="9.3984375" style="239" customWidth="1"/>
    <col min="12339" max="12360" width="12.59765625" style="239" customWidth="1"/>
    <col min="12361" max="12362" width="9.19921875" style="239" customWidth="1"/>
    <col min="12363" max="12547" width="10.3984375" style="239"/>
    <col min="12548" max="12548" width="10" style="239" customWidth="1"/>
    <col min="12549" max="12550" width="8.69921875" style="239" customWidth="1"/>
    <col min="12551" max="12551" width="8.09765625" style="239" customWidth="1"/>
    <col min="12552" max="12552" width="7.59765625" style="239" customWidth="1"/>
    <col min="12553" max="12554" width="8.8984375" style="239" customWidth="1"/>
    <col min="12555" max="12555" width="8.09765625" style="239" customWidth="1"/>
    <col min="12556" max="12556" width="7.19921875" style="239" customWidth="1"/>
    <col min="12557" max="12557" width="12.69921875" style="239" customWidth="1"/>
    <col min="12558" max="12558" width="15" style="239" customWidth="1"/>
    <col min="12559" max="12559" width="8.69921875" style="239" customWidth="1"/>
    <col min="12560" max="12560" width="7.09765625" style="239" customWidth="1"/>
    <col min="12561" max="12594" width="9.3984375" style="239" customWidth="1"/>
    <col min="12595" max="12616" width="12.59765625" style="239" customWidth="1"/>
    <col min="12617" max="12618" width="9.19921875" style="239" customWidth="1"/>
    <col min="12619" max="12803" width="10.3984375" style="239"/>
    <col min="12804" max="12804" width="10" style="239" customWidth="1"/>
    <col min="12805" max="12806" width="8.69921875" style="239" customWidth="1"/>
    <col min="12807" max="12807" width="8.09765625" style="239" customWidth="1"/>
    <col min="12808" max="12808" width="7.59765625" style="239" customWidth="1"/>
    <col min="12809" max="12810" width="8.8984375" style="239" customWidth="1"/>
    <col min="12811" max="12811" width="8.09765625" style="239" customWidth="1"/>
    <col min="12812" max="12812" width="7.19921875" style="239" customWidth="1"/>
    <col min="12813" max="12813" width="12.69921875" style="239" customWidth="1"/>
    <col min="12814" max="12814" width="15" style="239" customWidth="1"/>
    <col min="12815" max="12815" width="8.69921875" style="239" customWidth="1"/>
    <col min="12816" max="12816" width="7.09765625" style="239" customWidth="1"/>
    <col min="12817" max="12850" width="9.3984375" style="239" customWidth="1"/>
    <col min="12851" max="12872" width="12.59765625" style="239" customWidth="1"/>
    <col min="12873" max="12874" width="9.19921875" style="239" customWidth="1"/>
    <col min="12875" max="13059" width="10.3984375" style="239"/>
    <col min="13060" max="13060" width="10" style="239" customWidth="1"/>
    <col min="13061" max="13062" width="8.69921875" style="239" customWidth="1"/>
    <col min="13063" max="13063" width="8.09765625" style="239" customWidth="1"/>
    <col min="13064" max="13064" width="7.59765625" style="239" customWidth="1"/>
    <col min="13065" max="13066" width="8.8984375" style="239" customWidth="1"/>
    <col min="13067" max="13067" width="8.09765625" style="239" customWidth="1"/>
    <col min="13068" max="13068" width="7.19921875" style="239" customWidth="1"/>
    <col min="13069" max="13069" width="12.69921875" style="239" customWidth="1"/>
    <col min="13070" max="13070" width="15" style="239" customWidth="1"/>
    <col min="13071" max="13071" width="8.69921875" style="239" customWidth="1"/>
    <col min="13072" max="13072" width="7.09765625" style="239" customWidth="1"/>
    <col min="13073" max="13106" width="9.3984375" style="239" customWidth="1"/>
    <col min="13107" max="13128" width="12.59765625" style="239" customWidth="1"/>
    <col min="13129" max="13130" width="9.19921875" style="239" customWidth="1"/>
    <col min="13131" max="13315" width="10.3984375" style="239"/>
    <col min="13316" max="13316" width="10" style="239" customWidth="1"/>
    <col min="13317" max="13318" width="8.69921875" style="239" customWidth="1"/>
    <col min="13319" max="13319" width="8.09765625" style="239" customWidth="1"/>
    <col min="13320" max="13320" width="7.59765625" style="239" customWidth="1"/>
    <col min="13321" max="13322" width="8.8984375" style="239" customWidth="1"/>
    <col min="13323" max="13323" width="8.09765625" style="239" customWidth="1"/>
    <col min="13324" max="13324" width="7.19921875" style="239" customWidth="1"/>
    <col min="13325" max="13325" width="12.69921875" style="239" customWidth="1"/>
    <col min="13326" max="13326" width="15" style="239" customWidth="1"/>
    <col min="13327" max="13327" width="8.69921875" style="239" customWidth="1"/>
    <col min="13328" max="13328" width="7.09765625" style="239" customWidth="1"/>
    <col min="13329" max="13362" width="9.3984375" style="239" customWidth="1"/>
    <col min="13363" max="13384" width="12.59765625" style="239" customWidth="1"/>
    <col min="13385" max="13386" width="9.19921875" style="239" customWidth="1"/>
    <col min="13387" max="13571" width="10.3984375" style="239"/>
    <col min="13572" max="13572" width="10" style="239" customWidth="1"/>
    <col min="13573" max="13574" width="8.69921875" style="239" customWidth="1"/>
    <col min="13575" max="13575" width="8.09765625" style="239" customWidth="1"/>
    <col min="13576" max="13576" width="7.59765625" style="239" customWidth="1"/>
    <col min="13577" max="13578" width="8.8984375" style="239" customWidth="1"/>
    <col min="13579" max="13579" width="8.09765625" style="239" customWidth="1"/>
    <col min="13580" max="13580" width="7.19921875" style="239" customWidth="1"/>
    <col min="13581" max="13581" width="12.69921875" style="239" customWidth="1"/>
    <col min="13582" max="13582" width="15" style="239" customWidth="1"/>
    <col min="13583" max="13583" width="8.69921875" style="239" customWidth="1"/>
    <col min="13584" max="13584" width="7.09765625" style="239" customWidth="1"/>
    <col min="13585" max="13618" width="9.3984375" style="239" customWidth="1"/>
    <col min="13619" max="13640" width="12.59765625" style="239" customWidth="1"/>
    <col min="13641" max="13642" width="9.19921875" style="239" customWidth="1"/>
    <col min="13643" max="13827" width="10.3984375" style="239"/>
    <col min="13828" max="13828" width="10" style="239" customWidth="1"/>
    <col min="13829" max="13830" width="8.69921875" style="239" customWidth="1"/>
    <col min="13831" max="13831" width="8.09765625" style="239" customWidth="1"/>
    <col min="13832" max="13832" width="7.59765625" style="239" customWidth="1"/>
    <col min="13833" max="13834" width="8.8984375" style="239" customWidth="1"/>
    <col min="13835" max="13835" width="8.09765625" style="239" customWidth="1"/>
    <col min="13836" max="13836" width="7.19921875" style="239" customWidth="1"/>
    <col min="13837" max="13837" width="12.69921875" style="239" customWidth="1"/>
    <col min="13838" max="13838" width="15" style="239" customWidth="1"/>
    <col min="13839" max="13839" width="8.69921875" style="239" customWidth="1"/>
    <col min="13840" max="13840" width="7.09765625" style="239" customWidth="1"/>
    <col min="13841" max="13874" width="9.3984375" style="239" customWidth="1"/>
    <col min="13875" max="13896" width="12.59765625" style="239" customWidth="1"/>
    <col min="13897" max="13898" width="9.19921875" style="239" customWidth="1"/>
    <col min="13899" max="14083" width="10.3984375" style="239"/>
    <col min="14084" max="14084" width="10" style="239" customWidth="1"/>
    <col min="14085" max="14086" width="8.69921875" style="239" customWidth="1"/>
    <col min="14087" max="14087" width="8.09765625" style="239" customWidth="1"/>
    <col min="14088" max="14088" width="7.59765625" style="239" customWidth="1"/>
    <col min="14089" max="14090" width="8.8984375" style="239" customWidth="1"/>
    <col min="14091" max="14091" width="8.09765625" style="239" customWidth="1"/>
    <col min="14092" max="14092" width="7.19921875" style="239" customWidth="1"/>
    <col min="14093" max="14093" width="12.69921875" style="239" customWidth="1"/>
    <col min="14094" max="14094" width="15" style="239" customWidth="1"/>
    <col min="14095" max="14095" width="8.69921875" style="239" customWidth="1"/>
    <col min="14096" max="14096" width="7.09765625" style="239" customWidth="1"/>
    <col min="14097" max="14130" width="9.3984375" style="239" customWidth="1"/>
    <col min="14131" max="14152" width="12.59765625" style="239" customWidth="1"/>
    <col min="14153" max="14154" width="9.19921875" style="239" customWidth="1"/>
    <col min="14155" max="14339" width="10.3984375" style="239"/>
    <col min="14340" max="14340" width="10" style="239" customWidth="1"/>
    <col min="14341" max="14342" width="8.69921875" style="239" customWidth="1"/>
    <col min="14343" max="14343" width="8.09765625" style="239" customWidth="1"/>
    <col min="14344" max="14344" width="7.59765625" style="239" customWidth="1"/>
    <col min="14345" max="14346" width="8.8984375" style="239" customWidth="1"/>
    <col min="14347" max="14347" width="8.09765625" style="239" customWidth="1"/>
    <col min="14348" max="14348" width="7.19921875" style="239" customWidth="1"/>
    <col min="14349" max="14349" width="12.69921875" style="239" customWidth="1"/>
    <col min="14350" max="14350" width="15" style="239" customWidth="1"/>
    <col min="14351" max="14351" width="8.69921875" style="239" customWidth="1"/>
    <col min="14352" max="14352" width="7.09765625" style="239" customWidth="1"/>
    <col min="14353" max="14386" width="9.3984375" style="239" customWidth="1"/>
    <col min="14387" max="14408" width="12.59765625" style="239" customWidth="1"/>
    <col min="14409" max="14410" width="9.19921875" style="239" customWidth="1"/>
    <col min="14411" max="14595" width="10.3984375" style="239"/>
    <col min="14596" max="14596" width="10" style="239" customWidth="1"/>
    <col min="14597" max="14598" width="8.69921875" style="239" customWidth="1"/>
    <col min="14599" max="14599" width="8.09765625" style="239" customWidth="1"/>
    <col min="14600" max="14600" width="7.59765625" style="239" customWidth="1"/>
    <col min="14601" max="14602" width="8.8984375" style="239" customWidth="1"/>
    <col min="14603" max="14603" width="8.09765625" style="239" customWidth="1"/>
    <col min="14604" max="14604" width="7.19921875" style="239" customWidth="1"/>
    <col min="14605" max="14605" width="12.69921875" style="239" customWidth="1"/>
    <col min="14606" max="14606" width="15" style="239" customWidth="1"/>
    <col min="14607" max="14607" width="8.69921875" style="239" customWidth="1"/>
    <col min="14608" max="14608" width="7.09765625" style="239" customWidth="1"/>
    <col min="14609" max="14642" width="9.3984375" style="239" customWidth="1"/>
    <col min="14643" max="14664" width="12.59765625" style="239" customWidth="1"/>
    <col min="14665" max="14666" width="9.19921875" style="239" customWidth="1"/>
    <col min="14667" max="14851" width="10.3984375" style="239"/>
    <col min="14852" max="14852" width="10" style="239" customWidth="1"/>
    <col min="14853" max="14854" width="8.69921875" style="239" customWidth="1"/>
    <col min="14855" max="14855" width="8.09765625" style="239" customWidth="1"/>
    <col min="14856" max="14856" width="7.59765625" style="239" customWidth="1"/>
    <col min="14857" max="14858" width="8.8984375" style="239" customWidth="1"/>
    <col min="14859" max="14859" width="8.09765625" style="239" customWidth="1"/>
    <col min="14860" max="14860" width="7.19921875" style="239" customWidth="1"/>
    <col min="14861" max="14861" width="12.69921875" style="239" customWidth="1"/>
    <col min="14862" max="14862" width="15" style="239" customWidth="1"/>
    <col min="14863" max="14863" width="8.69921875" style="239" customWidth="1"/>
    <col min="14864" max="14864" width="7.09765625" style="239" customWidth="1"/>
    <col min="14865" max="14898" width="9.3984375" style="239" customWidth="1"/>
    <col min="14899" max="14920" width="12.59765625" style="239" customWidth="1"/>
    <col min="14921" max="14922" width="9.19921875" style="239" customWidth="1"/>
    <col min="14923" max="15107" width="10.3984375" style="239"/>
    <col min="15108" max="15108" width="10" style="239" customWidth="1"/>
    <col min="15109" max="15110" width="8.69921875" style="239" customWidth="1"/>
    <col min="15111" max="15111" width="8.09765625" style="239" customWidth="1"/>
    <col min="15112" max="15112" width="7.59765625" style="239" customWidth="1"/>
    <col min="15113" max="15114" width="8.8984375" style="239" customWidth="1"/>
    <col min="15115" max="15115" width="8.09765625" style="239" customWidth="1"/>
    <col min="15116" max="15116" width="7.19921875" style="239" customWidth="1"/>
    <col min="15117" max="15117" width="12.69921875" style="239" customWidth="1"/>
    <col min="15118" max="15118" width="15" style="239" customWidth="1"/>
    <col min="15119" max="15119" width="8.69921875" style="239" customWidth="1"/>
    <col min="15120" max="15120" width="7.09765625" style="239" customWidth="1"/>
    <col min="15121" max="15154" width="9.3984375" style="239" customWidth="1"/>
    <col min="15155" max="15176" width="12.59765625" style="239" customWidth="1"/>
    <col min="15177" max="15178" width="9.19921875" style="239" customWidth="1"/>
    <col min="15179" max="15363" width="10.3984375" style="239"/>
    <col min="15364" max="15364" width="10" style="239" customWidth="1"/>
    <col min="15365" max="15366" width="8.69921875" style="239" customWidth="1"/>
    <col min="15367" max="15367" width="8.09765625" style="239" customWidth="1"/>
    <col min="15368" max="15368" width="7.59765625" style="239" customWidth="1"/>
    <col min="15369" max="15370" width="8.8984375" style="239" customWidth="1"/>
    <col min="15371" max="15371" width="8.09765625" style="239" customWidth="1"/>
    <col min="15372" max="15372" width="7.19921875" style="239" customWidth="1"/>
    <col min="15373" max="15373" width="12.69921875" style="239" customWidth="1"/>
    <col min="15374" max="15374" width="15" style="239" customWidth="1"/>
    <col min="15375" max="15375" width="8.69921875" style="239" customWidth="1"/>
    <col min="15376" max="15376" width="7.09765625" style="239" customWidth="1"/>
    <col min="15377" max="15410" width="9.3984375" style="239" customWidth="1"/>
    <col min="15411" max="15432" width="12.59765625" style="239" customWidth="1"/>
    <col min="15433" max="15434" width="9.19921875" style="239" customWidth="1"/>
    <col min="15435" max="15619" width="10.3984375" style="239"/>
    <col min="15620" max="15620" width="10" style="239" customWidth="1"/>
    <col min="15621" max="15622" width="8.69921875" style="239" customWidth="1"/>
    <col min="15623" max="15623" width="8.09765625" style="239" customWidth="1"/>
    <col min="15624" max="15624" width="7.59765625" style="239" customWidth="1"/>
    <col min="15625" max="15626" width="8.8984375" style="239" customWidth="1"/>
    <col min="15627" max="15627" width="8.09765625" style="239" customWidth="1"/>
    <col min="15628" max="15628" width="7.19921875" style="239" customWidth="1"/>
    <col min="15629" max="15629" width="12.69921875" style="239" customWidth="1"/>
    <col min="15630" max="15630" width="15" style="239" customWidth="1"/>
    <col min="15631" max="15631" width="8.69921875" style="239" customWidth="1"/>
    <col min="15632" max="15632" width="7.09765625" style="239" customWidth="1"/>
    <col min="15633" max="15666" width="9.3984375" style="239" customWidth="1"/>
    <col min="15667" max="15688" width="12.59765625" style="239" customWidth="1"/>
    <col min="15689" max="15690" width="9.19921875" style="239" customWidth="1"/>
    <col min="15691" max="15875" width="10.3984375" style="239"/>
    <col min="15876" max="15876" width="10" style="239" customWidth="1"/>
    <col min="15877" max="15878" width="8.69921875" style="239" customWidth="1"/>
    <col min="15879" max="15879" width="8.09765625" style="239" customWidth="1"/>
    <col min="15880" max="15880" width="7.59765625" style="239" customWidth="1"/>
    <col min="15881" max="15882" width="8.8984375" style="239" customWidth="1"/>
    <col min="15883" max="15883" width="8.09765625" style="239" customWidth="1"/>
    <col min="15884" max="15884" width="7.19921875" style="239" customWidth="1"/>
    <col min="15885" max="15885" width="12.69921875" style="239" customWidth="1"/>
    <col min="15886" max="15886" width="15" style="239" customWidth="1"/>
    <col min="15887" max="15887" width="8.69921875" style="239" customWidth="1"/>
    <col min="15888" max="15888" width="7.09765625" style="239" customWidth="1"/>
    <col min="15889" max="15922" width="9.3984375" style="239" customWidth="1"/>
    <col min="15923" max="15944" width="12.59765625" style="239" customWidth="1"/>
    <col min="15945" max="15946" width="9.19921875" style="239" customWidth="1"/>
    <col min="15947" max="16131" width="10.3984375" style="239"/>
    <col min="16132" max="16132" width="10" style="239" customWidth="1"/>
    <col min="16133" max="16134" width="8.69921875" style="239" customWidth="1"/>
    <col min="16135" max="16135" width="8.09765625" style="239" customWidth="1"/>
    <col min="16136" max="16136" width="7.59765625" style="239" customWidth="1"/>
    <col min="16137" max="16138" width="8.8984375" style="239" customWidth="1"/>
    <col min="16139" max="16139" width="8.09765625" style="239" customWidth="1"/>
    <col min="16140" max="16140" width="7.19921875" style="239" customWidth="1"/>
    <col min="16141" max="16141" width="12.69921875" style="239" customWidth="1"/>
    <col min="16142" max="16142" width="15" style="239" customWidth="1"/>
    <col min="16143" max="16143" width="8.69921875" style="239" customWidth="1"/>
    <col min="16144" max="16144" width="7.09765625" style="239" customWidth="1"/>
    <col min="16145" max="16178" width="9.3984375" style="239" customWidth="1"/>
    <col min="16179" max="16200" width="12.59765625" style="239" customWidth="1"/>
    <col min="16201" max="16202" width="9.19921875" style="239" customWidth="1"/>
    <col min="16203" max="16384" width="10.3984375" style="239"/>
  </cols>
  <sheetData>
    <row r="1" spans="1:22" s="238" customFormat="1" ht="19.95" customHeight="1" thickBot="1" x14ac:dyDescent="0.5">
      <c r="A1" s="236" t="s">
        <v>162</v>
      </c>
      <c r="B1" s="237"/>
      <c r="C1" s="237"/>
      <c r="D1" s="237"/>
      <c r="E1" s="237"/>
      <c r="F1" s="237"/>
      <c r="G1" s="237"/>
      <c r="H1" s="237"/>
      <c r="I1" s="237"/>
      <c r="J1" s="237"/>
      <c r="K1" s="237"/>
      <c r="L1" s="237"/>
      <c r="M1" s="237"/>
      <c r="N1" s="237"/>
      <c r="O1" s="237"/>
      <c r="P1" s="249" t="s">
        <v>80</v>
      </c>
      <c r="Q1" s="237"/>
      <c r="R1" s="237"/>
      <c r="S1" s="237"/>
      <c r="T1" s="237"/>
      <c r="U1" s="237"/>
      <c r="V1" s="237"/>
    </row>
    <row r="2" spans="1:22" s="243" customFormat="1" ht="16.95" customHeight="1" x14ac:dyDescent="0.45">
      <c r="A2" s="242"/>
      <c r="B2" s="331" t="s">
        <v>134</v>
      </c>
      <c r="C2" s="332"/>
      <c r="D2" s="332"/>
      <c r="E2" s="332"/>
      <c r="F2" s="333"/>
      <c r="G2" s="334" t="s">
        <v>135</v>
      </c>
      <c r="H2" s="334"/>
      <c r="I2" s="334"/>
      <c r="J2" s="334"/>
      <c r="K2" s="335"/>
      <c r="L2" s="331" t="s">
        <v>209</v>
      </c>
      <c r="M2" s="332"/>
      <c r="N2" s="332"/>
      <c r="O2" s="332"/>
      <c r="P2" s="332"/>
    </row>
    <row r="3" spans="1:22" s="245" customFormat="1" ht="16.95" customHeight="1" x14ac:dyDescent="0.15">
      <c r="A3" s="244" t="s">
        <v>136</v>
      </c>
      <c r="B3" s="253" t="s">
        <v>174</v>
      </c>
      <c r="C3" s="254" t="s">
        <v>186</v>
      </c>
      <c r="D3" s="254" t="s">
        <v>192</v>
      </c>
      <c r="E3" s="255"/>
      <c r="F3" s="256"/>
      <c r="G3" s="257" t="s">
        <v>174</v>
      </c>
      <c r="H3" s="254" t="s">
        <v>186</v>
      </c>
      <c r="I3" s="254" t="s">
        <v>192</v>
      </c>
      <c r="J3" s="255"/>
      <c r="K3" s="255"/>
      <c r="L3" s="253" t="s">
        <v>174</v>
      </c>
      <c r="M3" s="254" t="s">
        <v>186</v>
      </c>
      <c r="N3" s="254" t="s">
        <v>192</v>
      </c>
      <c r="O3" s="255"/>
      <c r="P3" s="255"/>
    </row>
    <row r="4" spans="1:22" s="245" customFormat="1" ht="16.95" customHeight="1" x14ac:dyDescent="0.15">
      <c r="A4" s="246"/>
      <c r="B4" s="258" t="s">
        <v>175</v>
      </c>
      <c r="C4" s="259" t="s">
        <v>185</v>
      </c>
      <c r="D4" s="259" t="s">
        <v>193</v>
      </c>
      <c r="E4" s="241" t="s">
        <v>159</v>
      </c>
      <c r="F4" s="248" t="s">
        <v>160</v>
      </c>
      <c r="G4" s="258" t="s">
        <v>175</v>
      </c>
      <c r="H4" s="259" t="s">
        <v>185</v>
      </c>
      <c r="I4" s="259" t="s">
        <v>193</v>
      </c>
      <c r="J4" s="241" t="s">
        <v>159</v>
      </c>
      <c r="K4" s="247" t="s">
        <v>20</v>
      </c>
      <c r="L4" s="260" t="s">
        <v>175</v>
      </c>
      <c r="M4" s="259" t="s">
        <v>185</v>
      </c>
      <c r="N4" s="259" t="s">
        <v>193</v>
      </c>
      <c r="O4" s="241" t="s">
        <v>159</v>
      </c>
      <c r="P4" s="261" t="s">
        <v>20</v>
      </c>
    </row>
    <row r="5" spans="1:22" s="245" customFormat="1" ht="16.05" customHeight="1" x14ac:dyDescent="0.15">
      <c r="A5" s="269" t="s">
        <v>201</v>
      </c>
      <c r="B5" s="270">
        <v>9002</v>
      </c>
      <c r="C5" s="270">
        <v>8786</v>
      </c>
      <c r="D5" s="270">
        <v>8602</v>
      </c>
      <c r="E5" s="271">
        <f>(D5/C5-1)*100</f>
        <v>-2.0942408376963373</v>
      </c>
      <c r="F5" s="272"/>
      <c r="G5" s="270">
        <v>413309</v>
      </c>
      <c r="H5" s="270">
        <v>413000</v>
      </c>
      <c r="I5" s="270">
        <v>401827</v>
      </c>
      <c r="J5" s="271">
        <f>(I5/H5-1)*100</f>
        <v>-2.7053268765133143</v>
      </c>
      <c r="K5" s="272"/>
      <c r="L5" s="270">
        <v>1753946114</v>
      </c>
      <c r="M5" s="270">
        <v>1715399706</v>
      </c>
      <c r="N5" s="270">
        <v>1645128588</v>
      </c>
      <c r="O5" s="271">
        <f>(N5/M5-1)*100</f>
        <v>-4.0964865362988494</v>
      </c>
      <c r="P5" s="270"/>
      <c r="Q5" s="273"/>
    </row>
    <row r="6" spans="1:22" s="245" customFormat="1" ht="16.05" customHeight="1" x14ac:dyDescent="0.15">
      <c r="A6" s="274" t="s">
        <v>202</v>
      </c>
      <c r="B6" s="240">
        <v>8448</v>
      </c>
      <c r="C6" s="240">
        <v>8240</v>
      </c>
      <c r="D6" s="240">
        <v>8053</v>
      </c>
      <c r="E6" s="252">
        <f t="shared" ref="E6:E30" si="0">(D6/C6-1)*100</f>
        <v>-2.2694174757281527</v>
      </c>
      <c r="F6" s="250">
        <f>D6/D5*100</f>
        <v>93.617763310857939</v>
      </c>
      <c r="G6" s="240">
        <v>385862</v>
      </c>
      <c r="H6" s="240">
        <v>386122</v>
      </c>
      <c r="I6" s="240">
        <v>374874</v>
      </c>
      <c r="J6" s="252">
        <f t="shared" ref="J6:J9" si="1">(I6/H6-1)*100</f>
        <v>-2.9130689264014964</v>
      </c>
      <c r="K6" s="250">
        <f>I6/I5*100</f>
        <v>93.292387022275761</v>
      </c>
      <c r="L6" s="240">
        <v>1638869982</v>
      </c>
      <c r="M6" s="240">
        <v>1600483787</v>
      </c>
      <c r="N6" s="240">
        <v>1527909572</v>
      </c>
      <c r="O6" s="252">
        <f t="shared" ref="O6:O9" si="2">(N6/M6-1)*100</f>
        <v>-4.5345173496593505</v>
      </c>
      <c r="P6" s="252">
        <f>N6/N5*100</f>
        <v>92.874780922596187</v>
      </c>
    </row>
    <row r="7" spans="1:22" s="245" customFormat="1" ht="16.05" customHeight="1" x14ac:dyDescent="0.15">
      <c r="A7" s="275" t="s">
        <v>203</v>
      </c>
      <c r="B7" s="266">
        <v>554</v>
      </c>
      <c r="C7" s="266">
        <v>546</v>
      </c>
      <c r="D7" s="266">
        <v>549</v>
      </c>
      <c r="E7" s="267">
        <f t="shared" si="0"/>
        <v>0.5494505494505475</v>
      </c>
      <c r="F7" s="268">
        <f>D7/D5*100</f>
        <v>6.3822366891420597</v>
      </c>
      <c r="G7" s="266">
        <v>27447</v>
      </c>
      <c r="H7" s="266">
        <v>26878</v>
      </c>
      <c r="I7" s="266">
        <v>26953</v>
      </c>
      <c r="J7" s="267">
        <f t="shared" si="1"/>
        <v>0.27903861894487125</v>
      </c>
      <c r="K7" s="268">
        <f>I7/I5*100</f>
        <v>6.7076129777242448</v>
      </c>
      <c r="L7" s="266">
        <v>115076132</v>
      </c>
      <c r="M7" s="266">
        <v>114915919</v>
      </c>
      <c r="N7" s="266">
        <v>117219016</v>
      </c>
      <c r="O7" s="267">
        <f t="shared" si="2"/>
        <v>2.004158362080366</v>
      </c>
      <c r="P7" s="267">
        <f>N7/N5*100</f>
        <v>7.1252190774038144</v>
      </c>
    </row>
    <row r="8" spans="1:22" s="245" customFormat="1" ht="16.5" customHeight="1" x14ac:dyDescent="0.15">
      <c r="A8" s="274" t="s">
        <v>137</v>
      </c>
      <c r="B8" s="240">
        <v>1327</v>
      </c>
      <c r="C8" s="240">
        <v>1302</v>
      </c>
      <c r="D8" s="240">
        <v>1309</v>
      </c>
      <c r="E8" s="252">
        <f t="shared" si="0"/>
        <v>0.53763440860215006</v>
      </c>
      <c r="F8" s="250">
        <f>D8/8053*100</f>
        <v>16.254811871352288</v>
      </c>
      <c r="G8" s="240">
        <v>48158</v>
      </c>
      <c r="H8" s="240">
        <v>47845</v>
      </c>
      <c r="I8" s="240">
        <v>48131</v>
      </c>
      <c r="J8" s="252">
        <f t="shared" si="1"/>
        <v>0.59776361166266057</v>
      </c>
      <c r="K8" s="250">
        <f>I8/374874*100</f>
        <v>12.839247320432998</v>
      </c>
      <c r="L8" s="240">
        <v>212237476</v>
      </c>
      <c r="M8" s="240">
        <v>212026398</v>
      </c>
      <c r="N8" s="240">
        <v>205740982</v>
      </c>
      <c r="O8" s="252">
        <f t="shared" si="2"/>
        <v>-2.9644497379991308</v>
      </c>
      <c r="P8" s="252">
        <f>N8/1527909572*100</f>
        <v>13.46552085086355</v>
      </c>
    </row>
    <row r="9" spans="1:22" s="245" customFormat="1" ht="16.5" customHeight="1" x14ac:dyDescent="0.15">
      <c r="A9" s="274" t="s">
        <v>138</v>
      </c>
      <c r="B9" s="240">
        <v>1893</v>
      </c>
      <c r="C9" s="240">
        <v>1839</v>
      </c>
      <c r="D9" s="240">
        <v>1783</v>
      </c>
      <c r="E9" s="252">
        <f t="shared" si="0"/>
        <v>-3.0451332245785778</v>
      </c>
      <c r="F9" s="250">
        <f>D9/8053*100</f>
        <v>22.140817086799949</v>
      </c>
      <c r="G9" s="240">
        <v>70512</v>
      </c>
      <c r="H9" s="240">
        <v>70246</v>
      </c>
      <c r="I9" s="240">
        <v>66522</v>
      </c>
      <c r="J9" s="252">
        <f t="shared" si="1"/>
        <v>-5.3013694729948995</v>
      </c>
      <c r="K9" s="250">
        <f t="shared" ref="K9:K30" si="3">I9/374874*100</f>
        <v>17.74516237455785</v>
      </c>
      <c r="L9" s="240">
        <v>201133759</v>
      </c>
      <c r="M9" s="240">
        <v>196561101</v>
      </c>
      <c r="N9" s="240">
        <v>182376148</v>
      </c>
      <c r="O9" s="252">
        <f t="shared" si="2"/>
        <v>-7.2165616329143418</v>
      </c>
      <c r="P9" s="252">
        <f t="shared" ref="P9:P30" si="4">N9/1527909572*100</f>
        <v>11.936318178913798</v>
      </c>
    </row>
    <row r="10" spans="1:22" s="245" customFormat="1" ht="16.5" customHeight="1" x14ac:dyDescent="0.15">
      <c r="A10" s="274" t="s">
        <v>139</v>
      </c>
      <c r="B10" s="240">
        <v>515</v>
      </c>
      <c r="C10" s="240">
        <v>509</v>
      </c>
      <c r="D10" s="240">
        <v>465</v>
      </c>
      <c r="E10" s="252">
        <f>(D10/C10-1)*100</f>
        <v>-8.6444007858546215</v>
      </c>
      <c r="F10" s="250">
        <f t="shared" ref="F10:F30" si="5">D10/8053*100</f>
        <v>5.7742456227492864</v>
      </c>
      <c r="G10" s="240">
        <v>19509</v>
      </c>
      <c r="H10" s="240">
        <v>18789</v>
      </c>
      <c r="I10" s="240">
        <v>18034</v>
      </c>
      <c r="J10" s="252">
        <f>(I10/H10-1)*100</f>
        <v>-4.01830858481026</v>
      </c>
      <c r="K10" s="250">
        <f t="shared" si="3"/>
        <v>4.8106830561735414</v>
      </c>
      <c r="L10" s="240">
        <v>64064064</v>
      </c>
      <c r="M10" s="240">
        <v>60151780</v>
      </c>
      <c r="N10" s="240">
        <v>62314334</v>
      </c>
      <c r="O10" s="252">
        <f>(N10/M10-1)*100</f>
        <v>3.595162104928562</v>
      </c>
      <c r="P10" s="252">
        <f t="shared" si="4"/>
        <v>4.0784045824408253</v>
      </c>
    </row>
    <row r="11" spans="1:22" s="245" customFormat="1" ht="16.5" customHeight="1" x14ac:dyDescent="0.15">
      <c r="A11" s="274" t="s">
        <v>140</v>
      </c>
      <c r="B11" s="240">
        <v>19</v>
      </c>
      <c r="C11" s="240">
        <v>19</v>
      </c>
      <c r="D11" s="240">
        <v>19</v>
      </c>
      <c r="E11" s="252">
        <f>(D11/C11-1)*100</f>
        <v>0</v>
      </c>
      <c r="F11" s="250">
        <f t="shared" si="5"/>
        <v>0.23593691791878804</v>
      </c>
      <c r="G11" s="240">
        <v>194</v>
      </c>
      <c r="H11" s="240">
        <v>206</v>
      </c>
      <c r="I11" s="240">
        <v>187</v>
      </c>
      <c r="J11" s="252">
        <f>(I11/H11-1)*100</f>
        <v>-9.2233009708737832</v>
      </c>
      <c r="K11" s="250">
        <f t="shared" si="3"/>
        <v>4.9883427498306092E-2</v>
      </c>
      <c r="L11" s="240">
        <v>298292</v>
      </c>
      <c r="M11" s="240">
        <v>297795</v>
      </c>
      <c r="N11" s="240">
        <v>219932</v>
      </c>
      <c r="O11" s="252">
        <f>(N11/M11-1)*100</f>
        <v>-26.146510183179707</v>
      </c>
      <c r="P11" s="252">
        <f t="shared" si="4"/>
        <v>1.4394307361535399E-2</v>
      </c>
    </row>
    <row r="12" spans="1:22" s="245" customFormat="1" ht="16.5" customHeight="1" x14ac:dyDescent="0.15">
      <c r="A12" s="274" t="s">
        <v>141</v>
      </c>
      <c r="B12" s="240">
        <v>160</v>
      </c>
      <c r="C12" s="240">
        <v>159</v>
      </c>
      <c r="D12" s="240">
        <v>156</v>
      </c>
      <c r="E12" s="252">
        <f t="shared" si="0"/>
        <v>-1.8867924528301883</v>
      </c>
      <c r="F12" s="250">
        <f t="shared" si="5"/>
        <v>1.93716627343847</v>
      </c>
      <c r="G12" s="240">
        <v>7025</v>
      </c>
      <c r="H12" s="240">
        <v>6949</v>
      </c>
      <c r="I12" s="240">
        <v>6361</v>
      </c>
      <c r="J12" s="252">
        <f t="shared" ref="J12:J30" si="6">(I12/H12-1)*100</f>
        <v>-8.4616491581522517</v>
      </c>
      <c r="K12" s="250">
        <f t="shared" si="3"/>
        <v>1.6968368038327544</v>
      </c>
      <c r="L12" s="240">
        <v>19072388</v>
      </c>
      <c r="M12" s="240">
        <v>18244296</v>
      </c>
      <c r="N12" s="240">
        <v>16428404</v>
      </c>
      <c r="O12" s="252">
        <f t="shared" ref="O12:O30" si="7">(N12/M12-1)*100</f>
        <v>-9.9532040041446344</v>
      </c>
      <c r="P12" s="252">
        <f t="shared" si="4"/>
        <v>1.0752209620950002</v>
      </c>
    </row>
    <row r="13" spans="1:22" s="245" customFormat="1" ht="16.5" customHeight="1" x14ac:dyDescent="0.15">
      <c r="A13" s="274" t="s">
        <v>142</v>
      </c>
      <c r="B13" s="240">
        <v>339</v>
      </c>
      <c r="C13" s="240">
        <v>330</v>
      </c>
      <c r="D13" s="240">
        <v>334</v>
      </c>
      <c r="E13" s="252">
        <f t="shared" si="0"/>
        <v>1.2121212121212199</v>
      </c>
      <c r="F13" s="250">
        <f t="shared" si="5"/>
        <v>4.1475226623618529</v>
      </c>
      <c r="G13" s="240">
        <v>20140</v>
      </c>
      <c r="H13" s="240">
        <v>23930</v>
      </c>
      <c r="I13" s="240">
        <v>23860</v>
      </c>
      <c r="J13" s="252">
        <f t="shared" si="6"/>
        <v>-0.29251984956122357</v>
      </c>
      <c r="K13" s="250">
        <f t="shared" si="3"/>
        <v>6.3648052412277192</v>
      </c>
      <c r="L13" s="240">
        <v>96934419</v>
      </c>
      <c r="M13" s="240">
        <v>88423304</v>
      </c>
      <c r="N13" s="240">
        <v>83285869</v>
      </c>
      <c r="O13" s="252">
        <f t="shared" si="7"/>
        <v>-5.8100464103897353</v>
      </c>
      <c r="P13" s="252">
        <f t="shared" si="4"/>
        <v>5.4509684687020208</v>
      </c>
    </row>
    <row r="14" spans="1:22" s="245" customFormat="1" ht="16.5" customHeight="1" x14ac:dyDescent="0.15">
      <c r="A14" s="274" t="s">
        <v>143</v>
      </c>
      <c r="B14" s="240">
        <v>45</v>
      </c>
      <c r="C14" s="240">
        <v>44</v>
      </c>
      <c r="D14" s="240">
        <v>37</v>
      </c>
      <c r="E14" s="252">
        <f t="shared" si="0"/>
        <v>-15.909090909090907</v>
      </c>
      <c r="F14" s="250">
        <f t="shared" si="5"/>
        <v>0.4594561033155346</v>
      </c>
      <c r="G14" s="240">
        <v>629</v>
      </c>
      <c r="H14" s="240">
        <v>607</v>
      </c>
      <c r="I14" s="240">
        <v>493</v>
      </c>
      <c r="J14" s="252">
        <f t="shared" si="6"/>
        <v>-18.780889621087315</v>
      </c>
      <c r="K14" s="250">
        <f t="shared" si="3"/>
        <v>0.13151085431371609</v>
      </c>
      <c r="L14" s="240">
        <v>915886</v>
      </c>
      <c r="M14" s="240">
        <v>892204</v>
      </c>
      <c r="N14" s="240">
        <v>660035</v>
      </c>
      <c r="O14" s="252">
        <f t="shared" si="7"/>
        <v>-26.021963586803022</v>
      </c>
      <c r="P14" s="252">
        <f t="shared" si="4"/>
        <v>4.3198564371583106E-2</v>
      </c>
    </row>
    <row r="15" spans="1:22" s="245" customFormat="1" ht="16.5" customHeight="1" x14ac:dyDescent="0.15">
      <c r="A15" s="276" t="s">
        <v>144</v>
      </c>
      <c r="B15" s="240">
        <v>315</v>
      </c>
      <c r="C15" s="240">
        <v>300</v>
      </c>
      <c r="D15" s="240">
        <v>295</v>
      </c>
      <c r="E15" s="252">
        <f t="shared" si="0"/>
        <v>-1.6666666666666718</v>
      </c>
      <c r="F15" s="250">
        <f t="shared" si="5"/>
        <v>3.6632310940022355</v>
      </c>
      <c r="G15" s="240">
        <v>11335</v>
      </c>
      <c r="H15" s="240">
        <v>11184</v>
      </c>
      <c r="I15" s="240">
        <v>10656</v>
      </c>
      <c r="J15" s="240">
        <f t="shared" si="6"/>
        <v>-4.72103004291845</v>
      </c>
      <c r="K15" s="250">
        <f t="shared" si="3"/>
        <v>2.8425550985131007</v>
      </c>
      <c r="L15" s="240">
        <v>36218571</v>
      </c>
      <c r="M15" s="240">
        <v>35904877</v>
      </c>
      <c r="N15" s="240">
        <v>33539837</v>
      </c>
      <c r="O15" s="251">
        <f t="shared" si="7"/>
        <v>-6.5869603173964393</v>
      </c>
      <c r="P15" s="252">
        <f t="shared" si="4"/>
        <v>2.1951454205563414</v>
      </c>
    </row>
    <row r="16" spans="1:22" s="245" customFormat="1" ht="16.5" customHeight="1" x14ac:dyDescent="0.15">
      <c r="A16" s="274" t="s">
        <v>145</v>
      </c>
      <c r="B16" s="240">
        <v>775</v>
      </c>
      <c r="C16" s="240">
        <v>771</v>
      </c>
      <c r="D16" s="240">
        <v>775</v>
      </c>
      <c r="E16" s="252">
        <f t="shared" si="0"/>
        <v>0.5188067444876765</v>
      </c>
      <c r="F16" s="250">
        <f t="shared" si="5"/>
        <v>9.6237427045821438</v>
      </c>
      <c r="G16" s="240">
        <v>36555</v>
      </c>
      <c r="H16" s="240">
        <v>35752</v>
      </c>
      <c r="I16" s="240">
        <v>35036</v>
      </c>
      <c r="J16" s="240">
        <f t="shared" si="6"/>
        <v>-2.0026851644663224</v>
      </c>
      <c r="K16" s="250">
        <f t="shared" si="3"/>
        <v>9.3460736140676595</v>
      </c>
      <c r="L16" s="240">
        <v>143226160</v>
      </c>
      <c r="M16" s="240">
        <v>142504833</v>
      </c>
      <c r="N16" s="240">
        <v>135508292</v>
      </c>
      <c r="O16" s="240">
        <f t="shared" si="7"/>
        <v>-4.9096868174288488</v>
      </c>
      <c r="P16" s="252">
        <f t="shared" si="4"/>
        <v>8.8688685824922633</v>
      </c>
    </row>
    <row r="17" spans="1:16" s="245" customFormat="1" ht="16.5" customHeight="1" x14ac:dyDescent="0.15">
      <c r="A17" s="274" t="s">
        <v>146</v>
      </c>
      <c r="B17" s="240">
        <v>535</v>
      </c>
      <c r="C17" s="240">
        <v>513</v>
      </c>
      <c r="D17" s="240">
        <v>511</v>
      </c>
      <c r="E17" s="252">
        <f t="shared" si="0"/>
        <v>-0.38986354775828458</v>
      </c>
      <c r="F17" s="250">
        <f t="shared" si="5"/>
        <v>6.3454613187631947</v>
      </c>
      <c r="G17" s="240">
        <v>36888</v>
      </c>
      <c r="H17" s="240">
        <v>36434</v>
      </c>
      <c r="I17" s="240">
        <v>36428</v>
      </c>
      <c r="J17" s="240">
        <f t="shared" si="6"/>
        <v>-1.6468134160396719E-2</v>
      </c>
      <c r="K17" s="250">
        <f t="shared" si="3"/>
        <v>9.7173983791887402</v>
      </c>
      <c r="L17" s="240">
        <v>145437727</v>
      </c>
      <c r="M17" s="240">
        <v>149197337</v>
      </c>
      <c r="N17" s="240">
        <v>141375900</v>
      </c>
      <c r="O17" s="240">
        <f t="shared" si="7"/>
        <v>-5.242343568102692</v>
      </c>
      <c r="P17" s="252">
        <f t="shared" si="4"/>
        <v>9.252897068701655</v>
      </c>
    </row>
    <row r="18" spans="1:16" s="245" customFormat="1" ht="16.5" customHeight="1" x14ac:dyDescent="0.15">
      <c r="A18" s="274" t="s">
        <v>147</v>
      </c>
      <c r="B18" s="240">
        <v>543</v>
      </c>
      <c r="C18" s="240">
        <v>528</v>
      </c>
      <c r="D18" s="240">
        <v>501</v>
      </c>
      <c r="E18" s="252">
        <f t="shared" si="0"/>
        <v>-5.1136363636363651</v>
      </c>
      <c r="F18" s="250">
        <f t="shared" si="5"/>
        <v>6.2212839935427793</v>
      </c>
      <c r="G18" s="240">
        <v>16649</v>
      </c>
      <c r="H18" s="240">
        <v>16707</v>
      </c>
      <c r="I18" s="240">
        <v>16438</v>
      </c>
      <c r="J18" s="240">
        <f t="shared" si="6"/>
        <v>-1.6101035494104243</v>
      </c>
      <c r="K18" s="250">
        <f t="shared" si="3"/>
        <v>4.3849400065088533</v>
      </c>
      <c r="L18" s="240">
        <v>62542167</v>
      </c>
      <c r="M18" s="240">
        <v>62395478</v>
      </c>
      <c r="N18" s="240">
        <v>60328717</v>
      </c>
      <c r="O18" s="240">
        <f t="shared" si="7"/>
        <v>-3.3123570268986491</v>
      </c>
      <c r="P18" s="252">
        <f t="shared" si="4"/>
        <v>3.9484481349921143</v>
      </c>
    </row>
    <row r="19" spans="1:16" s="265" customFormat="1" ht="16.5" customHeight="1" x14ac:dyDescent="0.15">
      <c r="A19" s="277" t="s">
        <v>148</v>
      </c>
      <c r="B19" s="262">
        <v>340</v>
      </c>
      <c r="C19" s="262">
        <v>323</v>
      </c>
      <c r="D19" s="262">
        <v>332</v>
      </c>
      <c r="E19" s="264">
        <f t="shared" si="0"/>
        <v>2.7863777089783381</v>
      </c>
      <c r="F19" s="263">
        <f t="shared" si="5"/>
        <v>4.1226871973177692</v>
      </c>
      <c r="G19" s="262">
        <v>22373</v>
      </c>
      <c r="H19" s="262">
        <v>21859</v>
      </c>
      <c r="I19" s="262">
        <v>19717</v>
      </c>
      <c r="J19" s="262">
        <f t="shared" si="6"/>
        <v>-9.7991673910059909</v>
      </c>
      <c r="K19" s="263">
        <f t="shared" si="3"/>
        <v>5.2596339036582958</v>
      </c>
      <c r="L19" s="262">
        <v>111471398</v>
      </c>
      <c r="M19" s="262">
        <v>115877383</v>
      </c>
      <c r="N19" s="262">
        <v>118773154</v>
      </c>
      <c r="O19" s="262">
        <f t="shared" si="7"/>
        <v>2.4989958566806747</v>
      </c>
      <c r="P19" s="264">
        <f t="shared" si="4"/>
        <v>7.7735722176626307</v>
      </c>
    </row>
    <row r="20" spans="1:16" s="245" customFormat="1" ht="16.5" customHeight="1" x14ac:dyDescent="0.15">
      <c r="A20" s="274" t="s">
        <v>149</v>
      </c>
      <c r="B20" s="240">
        <v>342</v>
      </c>
      <c r="C20" s="240">
        <v>332</v>
      </c>
      <c r="D20" s="240">
        <v>299</v>
      </c>
      <c r="E20" s="252">
        <f t="shared" si="0"/>
        <v>-9.9397590361445793</v>
      </c>
      <c r="F20" s="250">
        <f t="shared" si="5"/>
        <v>3.7129020240904009</v>
      </c>
      <c r="G20" s="240">
        <v>12769</v>
      </c>
      <c r="H20" s="240">
        <v>12718</v>
      </c>
      <c r="I20" s="240">
        <v>12022</v>
      </c>
      <c r="J20" s="240">
        <f t="shared" si="6"/>
        <v>-5.4725585783928281</v>
      </c>
      <c r="K20" s="250">
        <f t="shared" si="3"/>
        <v>3.2069441999178392</v>
      </c>
      <c r="L20" s="240">
        <v>50600131</v>
      </c>
      <c r="M20" s="240">
        <v>51434958</v>
      </c>
      <c r="N20" s="240">
        <v>46066042</v>
      </c>
      <c r="O20" s="240">
        <f t="shared" si="7"/>
        <v>-10.438262630641205</v>
      </c>
      <c r="P20" s="252">
        <f t="shared" si="4"/>
        <v>3.0149717525298674</v>
      </c>
    </row>
    <row r="21" spans="1:16" s="245" customFormat="1" ht="16.5" customHeight="1" x14ac:dyDescent="0.15">
      <c r="A21" s="274" t="s">
        <v>150</v>
      </c>
      <c r="B21" s="240">
        <v>138</v>
      </c>
      <c r="C21" s="240">
        <v>136</v>
      </c>
      <c r="D21" s="240">
        <v>160</v>
      </c>
      <c r="E21" s="252">
        <f t="shared" si="0"/>
        <v>17.647058823529417</v>
      </c>
      <c r="F21" s="250">
        <f t="shared" si="5"/>
        <v>1.9868372035266362</v>
      </c>
      <c r="G21" s="240">
        <v>7994</v>
      </c>
      <c r="H21" s="240">
        <v>8042</v>
      </c>
      <c r="I21" s="240">
        <v>8725</v>
      </c>
      <c r="J21" s="240">
        <f t="shared" si="6"/>
        <v>8.4929122108928112</v>
      </c>
      <c r="K21" s="250">
        <f t="shared" si="3"/>
        <v>2.3274486894263138</v>
      </c>
      <c r="L21" s="240">
        <v>48452694</v>
      </c>
      <c r="M21" s="240">
        <v>42517714</v>
      </c>
      <c r="N21" s="240">
        <v>44009011</v>
      </c>
      <c r="O21" s="240">
        <f t="shared" si="7"/>
        <v>3.5074722032327532</v>
      </c>
      <c r="P21" s="252">
        <f t="shared" si="4"/>
        <v>2.8803413373733351</v>
      </c>
    </row>
    <row r="22" spans="1:16" s="245" customFormat="1" ht="16.5" customHeight="1" x14ac:dyDescent="0.15">
      <c r="A22" s="274" t="s">
        <v>151</v>
      </c>
      <c r="B22" s="240">
        <v>222</v>
      </c>
      <c r="C22" s="240">
        <v>218</v>
      </c>
      <c r="D22" s="240">
        <v>215</v>
      </c>
      <c r="E22" s="252">
        <f t="shared" si="0"/>
        <v>-1.3761467889908285</v>
      </c>
      <c r="F22" s="250">
        <f t="shared" si="5"/>
        <v>2.669812492238917</v>
      </c>
      <c r="G22" s="240">
        <v>13740</v>
      </c>
      <c r="H22" s="240">
        <v>14251</v>
      </c>
      <c r="I22" s="240">
        <v>13497</v>
      </c>
      <c r="J22" s="240">
        <f t="shared" si="6"/>
        <v>-5.2908567819802137</v>
      </c>
      <c r="K22" s="250">
        <f t="shared" si="3"/>
        <v>3.6004097376718578</v>
      </c>
      <c r="L22" s="240">
        <v>64372633</v>
      </c>
      <c r="M22" s="240">
        <v>60611458</v>
      </c>
      <c r="N22" s="240">
        <v>57269147</v>
      </c>
      <c r="O22" s="240">
        <f t="shared" si="7"/>
        <v>-5.5143220610202164</v>
      </c>
      <c r="P22" s="252">
        <f t="shared" si="4"/>
        <v>3.7482026455947879</v>
      </c>
    </row>
    <row r="23" spans="1:16" s="245" customFormat="1" ht="16.5" customHeight="1" x14ac:dyDescent="0.15">
      <c r="A23" s="274" t="s">
        <v>152</v>
      </c>
      <c r="B23" s="240">
        <v>9</v>
      </c>
      <c r="C23" s="240">
        <v>8</v>
      </c>
      <c r="D23" s="240">
        <v>6</v>
      </c>
      <c r="E23" s="252">
        <f t="shared" si="0"/>
        <v>-25</v>
      </c>
      <c r="F23" s="250">
        <f t="shared" si="5"/>
        <v>7.4506395132248854E-2</v>
      </c>
      <c r="G23" s="240">
        <v>224</v>
      </c>
      <c r="H23" s="240">
        <v>154</v>
      </c>
      <c r="I23" s="240">
        <v>102</v>
      </c>
      <c r="J23" s="240">
        <f t="shared" si="6"/>
        <v>-33.766233766233768</v>
      </c>
      <c r="K23" s="250">
        <f t="shared" si="3"/>
        <v>2.7209142271803322E-2</v>
      </c>
      <c r="L23" s="240">
        <v>366135</v>
      </c>
      <c r="M23" s="240">
        <v>149825</v>
      </c>
      <c r="N23" s="240">
        <v>145391</v>
      </c>
      <c r="O23" s="240">
        <f t="shared" si="7"/>
        <v>-2.9594526948106159</v>
      </c>
      <c r="P23" s="252">
        <f t="shared" si="4"/>
        <v>9.5156809450238841E-3</v>
      </c>
    </row>
    <row r="24" spans="1:16" s="245" customFormat="1" ht="16.5" customHeight="1" x14ac:dyDescent="0.15">
      <c r="A24" s="274" t="s">
        <v>153</v>
      </c>
      <c r="B24" s="240">
        <v>106</v>
      </c>
      <c r="C24" s="240">
        <v>109</v>
      </c>
      <c r="D24" s="240">
        <v>90</v>
      </c>
      <c r="E24" s="252">
        <f t="shared" si="0"/>
        <v>-17.431192660550455</v>
      </c>
      <c r="F24" s="250">
        <f t="shared" si="5"/>
        <v>1.1175959269837328</v>
      </c>
      <c r="G24" s="240">
        <v>6943</v>
      </c>
      <c r="H24" s="240">
        <v>6569</v>
      </c>
      <c r="I24" s="240">
        <v>6001</v>
      </c>
      <c r="J24" s="240">
        <f t="shared" si="6"/>
        <v>-8.6466737707413639</v>
      </c>
      <c r="K24" s="250">
        <f t="shared" si="3"/>
        <v>1.6008045369910957</v>
      </c>
      <c r="L24" s="240">
        <v>38052319</v>
      </c>
      <c r="M24" s="240">
        <v>35005409</v>
      </c>
      <c r="N24" s="240">
        <v>28949156</v>
      </c>
      <c r="O24" s="240">
        <f t="shared" si="7"/>
        <v>-17.300906268514105</v>
      </c>
      <c r="P24" s="252">
        <f t="shared" si="4"/>
        <v>1.8946904012196346</v>
      </c>
    </row>
    <row r="25" spans="1:16" s="245" customFormat="1" ht="16.5" customHeight="1" x14ac:dyDescent="0.15">
      <c r="A25" s="274" t="s">
        <v>154</v>
      </c>
      <c r="B25" s="240">
        <v>195</v>
      </c>
      <c r="C25" s="240">
        <v>186</v>
      </c>
      <c r="D25" s="240">
        <v>182</v>
      </c>
      <c r="E25" s="252">
        <f t="shared" si="0"/>
        <v>-2.1505376344086002</v>
      </c>
      <c r="F25" s="250">
        <f t="shared" si="5"/>
        <v>2.2600273190115487</v>
      </c>
      <c r="G25" s="240">
        <v>24571</v>
      </c>
      <c r="H25" s="240">
        <v>24787</v>
      </c>
      <c r="I25" s="240">
        <v>23692</v>
      </c>
      <c r="J25" s="240">
        <f t="shared" si="6"/>
        <v>-4.4176382781296653</v>
      </c>
      <c r="K25" s="250">
        <f t="shared" si="3"/>
        <v>6.3199901833682777</v>
      </c>
      <c r="L25" s="240">
        <v>173272477</v>
      </c>
      <c r="M25" s="240">
        <v>167139164</v>
      </c>
      <c r="N25" s="240">
        <v>164918403</v>
      </c>
      <c r="O25" s="240">
        <f t="shared" si="7"/>
        <v>-1.3286897857165303</v>
      </c>
      <c r="P25" s="252">
        <f t="shared" si="4"/>
        <v>10.793727981174007</v>
      </c>
    </row>
    <row r="26" spans="1:16" s="245" customFormat="1" ht="16.5" customHeight="1" x14ac:dyDescent="0.15">
      <c r="A26" s="274" t="s">
        <v>204</v>
      </c>
      <c r="B26" s="240">
        <v>59</v>
      </c>
      <c r="C26" s="240">
        <v>56</v>
      </c>
      <c r="D26" s="240">
        <v>55</v>
      </c>
      <c r="E26" s="252">
        <f t="shared" si="0"/>
        <v>-1.7857142857142905</v>
      </c>
      <c r="F26" s="250">
        <f t="shared" si="5"/>
        <v>0.68297528871228119</v>
      </c>
      <c r="G26" s="240">
        <v>1098</v>
      </c>
      <c r="H26" s="240">
        <v>926</v>
      </c>
      <c r="I26" s="240">
        <v>836</v>
      </c>
      <c r="J26" s="240">
        <f t="shared" si="6"/>
        <v>-9.7192224622030245</v>
      </c>
      <c r="K26" s="250">
        <f t="shared" si="3"/>
        <v>0.22300826411007432</v>
      </c>
      <c r="L26" s="240">
        <v>1823952</v>
      </c>
      <c r="M26" s="240">
        <v>1377513</v>
      </c>
      <c r="N26" s="240">
        <v>1205706</v>
      </c>
      <c r="O26" s="240">
        <f t="shared" si="7"/>
        <v>-12.472259789925754</v>
      </c>
      <c r="P26" s="252">
        <f t="shared" si="4"/>
        <v>7.8912130802463482E-2</v>
      </c>
    </row>
    <row r="27" spans="1:16" s="245" customFormat="1" ht="16.5" customHeight="1" x14ac:dyDescent="0.15">
      <c r="A27" s="274" t="s">
        <v>205</v>
      </c>
      <c r="B27" s="240">
        <v>105</v>
      </c>
      <c r="C27" s="240">
        <v>107</v>
      </c>
      <c r="D27" s="240">
        <v>102</v>
      </c>
      <c r="E27" s="252">
        <f t="shared" si="0"/>
        <v>-4.6728971962616832</v>
      </c>
      <c r="F27" s="250">
        <f t="shared" si="5"/>
        <v>1.2666087172482303</v>
      </c>
      <c r="G27" s="240">
        <v>3938</v>
      </c>
      <c r="H27" s="240">
        <v>3919</v>
      </c>
      <c r="I27" s="240">
        <v>3792</v>
      </c>
      <c r="J27" s="240">
        <f t="shared" si="6"/>
        <v>-3.2406226078081191</v>
      </c>
      <c r="K27" s="250">
        <f t="shared" si="3"/>
        <v>1.011539877398806</v>
      </c>
      <c r="L27" s="240">
        <v>13188922</v>
      </c>
      <c r="M27" s="240">
        <v>12851685</v>
      </c>
      <c r="N27" s="240">
        <v>11745943</v>
      </c>
      <c r="O27" s="240">
        <f t="shared" si="7"/>
        <v>-8.6038678974780343</v>
      </c>
      <c r="P27" s="252">
        <f t="shared" si="4"/>
        <v>0.76875904276355955</v>
      </c>
    </row>
    <row r="28" spans="1:16" s="245" customFormat="1" ht="16.5" customHeight="1" x14ac:dyDescent="0.15">
      <c r="A28" s="274" t="s">
        <v>206</v>
      </c>
      <c r="B28" s="240">
        <v>174</v>
      </c>
      <c r="C28" s="240">
        <v>167</v>
      </c>
      <c r="D28" s="240">
        <v>156</v>
      </c>
      <c r="E28" s="252">
        <f t="shared" si="0"/>
        <v>-6.5868263473053856</v>
      </c>
      <c r="F28" s="250">
        <f t="shared" si="5"/>
        <v>1.93716627343847</v>
      </c>
      <c r="G28" s="240">
        <v>8817</v>
      </c>
      <c r="H28" s="240">
        <v>8591</v>
      </c>
      <c r="I28" s="240">
        <v>8446</v>
      </c>
      <c r="J28" s="240">
        <f t="shared" si="6"/>
        <v>-1.6878128273774884</v>
      </c>
      <c r="K28" s="250">
        <f t="shared" si="3"/>
        <v>2.2530236826240282</v>
      </c>
      <c r="L28" s="240">
        <v>28350014</v>
      </c>
      <c r="M28" s="240">
        <v>28409831</v>
      </c>
      <c r="N28" s="240">
        <v>23029130</v>
      </c>
      <c r="O28" s="240">
        <f t="shared" si="7"/>
        <v>-18.939574121366654</v>
      </c>
      <c r="P28" s="252">
        <f t="shared" si="4"/>
        <v>1.5072312145970377</v>
      </c>
    </row>
    <row r="29" spans="1:16" s="245" customFormat="1" ht="16.5" customHeight="1" x14ac:dyDescent="0.15">
      <c r="A29" s="274" t="s">
        <v>207</v>
      </c>
      <c r="B29" s="240">
        <v>94</v>
      </c>
      <c r="C29" s="240">
        <v>90</v>
      </c>
      <c r="D29" s="240">
        <v>86</v>
      </c>
      <c r="E29" s="252">
        <f t="shared" si="0"/>
        <v>-4.4444444444444393</v>
      </c>
      <c r="F29" s="250">
        <f t="shared" si="5"/>
        <v>1.0679249968955669</v>
      </c>
      <c r="G29" s="240">
        <v>3799</v>
      </c>
      <c r="H29" s="240">
        <v>3670</v>
      </c>
      <c r="I29" s="240">
        <v>3907</v>
      </c>
      <c r="J29" s="240">
        <f t="shared" si="6"/>
        <v>6.4577656675749218</v>
      </c>
      <c r="K29" s="250">
        <f t="shared" si="3"/>
        <v>1.0422168515287802</v>
      </c>
      <c r="L29" s="240">
        <v>14826101</v>
      </c>
      <c r="M29" s="240">
        <v>13742336</v>
      </c>
      <c r="N29" s="240">
        <v>13077152</v>
      </c>
      <c r="O29" s="240">
        <f t="shared" si="7"/>
        <v>-4.8403997690057992</v>
      </c>
      <c r="P29" s="252">
        <f t="shared" si="4"/>
        <v>0.85588520679808922</v>
      </c>
    </row>
    <row r="30" spans="1:16" s="245" customFormat="1" ht="16.5" customHeight="1" x14ac:dyDescent="0.15">
      <c r="A30" s="274" t="s">
        <v>208</v>
      </c>
      <c r="B30" s="240">
        <v>198</v>
      </c>
      <c r="C30" s="240">
        <v>194</v>
      </c>
      <c r="D30" s="240">
        <v>185</v>
      </c>
      <c r="E30" s="252">
        <f t="shared" si="0"/>
        <v>-4.6391752577319529</v>
      </c>
      <c r="F30" s="250">
        <f t="shared" si="5"/>
        <v>2.2972805165776728</v>
      </c>
      <c r="G30" s="240">
        <v>12002</v>
      </c>
      <c r="H30" s="240">
        <v>11987</v>
      </c>
      <c r="I30" s="240">
        <v>11991</v>
      </c>
      <c r="J30" s="240">
        <f t="shared" si="6"/>
        <v>3.3369483607237349E-2</v>
      </c>
      <c r="K30" s="250">
        <f t="shared" si="3"/>
        <v>3.1986747547175849</v>
      </c>
      <c r="L30" s="240">
        <v>112012297</v>
      </c>
      <c r="M30" s="240">
        <v>104767108</v>
      </c>
      <c r="N30" s="240">
        <v>96942887</v>
      </c>
      <c r="O30" s="240">
        <f t="shared" si="7"/>
        <v>-7.4682036656008481</v>
      </c>
      <c r="P30" s="252">
        <f t="shared" si="4"/>
        <v>6.344805267048879</v>
      </c>
    </row>
  </sheetData>
  <mergeCells count="3">
    <mergeCell ref="B2:F2"/>
    <mergeCell ref="G2:K2"/>
    <mergeCell ref="L2:P2"/>
  </mergeCells>
  <phoneticPr fontId="2"/>
  <printOptions gridLinesSet="0"/>
  <pageMargins left="0.59055118110236215" right="0.59055118110236215" top="0.82677165354330706" bottom="0.90551181102362199" header="0" footer="0"/>
  <pageSetup paperSize="9" scale="90" firstPageNumber="80" fitToHeight="0" pageOrder="overThenDown"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E1済</vt:lpstr>
      <vt:lpstr>E2済</vt:lpstr>
      <vt:lpstr>E3済</vt:lpstr>
      <vt:lpstr>E4済</vt:lpstr>
      <vt:lpstr>E5済</vt:lpstr>
      <vt:lpstr>E6済</vt:lpstr>
      <vt:lpstr>E2済!Print_Area</vt:lpstr>
      <vt:lpstr>E3済!Print_Area</vt:lpstr>
      <vt:lpstr>E4済!Print_Area</vt:lpstr>
      <vt:lpstr>E6済!Print_Area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2023-09-05T03:03:55Z</dcterms:modified>
</cp:coreProperties>
</file>