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1"/>
  </bookViews>
  <sheets>
    <sheet name="E1" sheetId="1" r:id="rId1"/>
    <sheet name="E2" sheetId="2" r:id="rId2"/>
    <sheet name="E3" sheetId="3" r:id="rId3"/>
    <sheet name="E4" sheetId="4" r:id="rId4"/>
    <sheet name="E5" sheetId="5" r:id="rId5"/>
    <sheet name="E6" sheetId="6" r:id="rId6"/>
    <sheet name="E7" sheetId="7" r:id="rId7"/>
  </sheets>
  <definedNames>
    <definedName name="_xlnm.Print_Area" localSheetId="1">'E2'!$A$1:$Q$38</definedName>
    <definedName name="_xlnm.Print_Area" localSheetId="2">'E3'!$A$1:$Q$38</definedName>
    <definedName name="_xlnm.Print_Area" localSheetId="3">'E4'!$A$1:$O$39</definedName>
    <definedName name="_xlnm.Print_Area" localSheetId="5">'E6'!$A$1:$M$31</definedName>
  </definedNames>
  <calcPr fullCalcOnLoad="1"/>
</workbook>
</file>

<file path=xl/sharedStrings.xml><?xml version="1.0" encoding="utf-8"?>
<sst xmlns="http://schemas.openxmlformats.org/spreadsheetml/2006/main" count="544" uniqueCount="261">
  <si>
    <t>　　（各年12月31日現在）</t>
  </si>
  <si>
    <t>事業所数</t>
  </si>
  <si>
    <t>従業者数</t>
  </si>
  <si>
    <t>※製造品出荷額等</t>
  </si>
  <si>
    <t>年</t>
  </si>
  <si>
    <t>人</t>
  </si>
  <si>
    <t>万円</t>
  </si>
  <si>
    <t>　　注：製造品出荷額等は従業者４人以上の事業所</t>
  </si>
  <si>
    <t>１　事業所数・従業者数・製造品出荷額等の推移</t>
  </si>
  <si>
    <t>前年比 ％</t>
  </si>
  <si>
    <t>-</t>
  </si>
  <si>
    <t>7
(1995)</t>
  </si>
  <si>
    <t>8
(1996)</t>
  </si>
  <si>
    <t>9
(1997)</t>
  </si>
  <si>
    <t>10
(1998)</t>
  </si>
  <si>
    <t>11
(1999)</t>
  </si>
  <si>
    <t>12
(2000)</t>
  </si>
  <si>
    <t>13
(2001)</t>
  </si>
  <si>
    <t>14
(2002)</t>
  </si>
  <si>
    <t>15
(2003)</t>
  </si>
  <si>
    <t>16
(2004)</t>
  </si>
  <si>
    <t>17
(2005)</t>
  </si>
  <si>
    <t>18
(2006)</t>
  </si>
  <si>
    <t>19
(2007)</t>
  </si>
  <si>
    <t>20
(2008)</t>
  </si>
  <si>
    <t>21
(2009)</t>
  </si>
  <si>
    <t>22
(2010)</t>
  </si>
  <si>
    <t>23
(2011)</t>
  </si>
  <si>
    <t>24
(2012)</t>
  </si>
  <si>
    <t>25
(2013)</t>
  </si>
  <si>
    <t>26
(2014)</t>
  </si>
  <si>
    <t>平成6　
(1994)</t>
  </si>
  <si>
    <t>27
(2015)</t>
  </si>
  <si>
    <t>　資料：工業統計調査、平成23年、平成27年は経済センサス-活動調査</t>
  </si>
  <si>
    <t>　　注：平成27年は６月１日現在</t>
  </si>
  <si>
    <t xml:space="preserve">５　産業中分類別   </t>
  </si>
  <si>
    <t xml:space="preserve">  事業所数・従業者数・現金給与額・原材料使用額等・製造品出荷額等</t>
  </si>
  <si>
    <t>（従業者４人以上の事業所）</t>
  </si>
  <si>
    <t>（単位：万円）</t>
  </si>
  <si>
    <t xml:space="preserve">  年 ・ 産 業 中 分 類</t>
  </si>
  <si>
    <t>　従　業　者　数　（人）</t>
  </si>
  <si>
    <t>原材料
使用額等</t>
  </si>
  <si>
    <t>製　　造　　品　　出　　荷　　額　　等</t>
  </si>
  <si>
    <t>１事業所</t>
  </si>
  <si>
    <t>従業員１人</t>
  </si>
  <si>
    <t>総　数</t>
  </si>
  <si>
    <t>男</t>
  </si>
  <si>
    <t>女</t>
  </si>
  <si>
    <t>現金給与額</t>
  </si>
  <si>
    <t>総　　額</t>
  </si>
  <si>
    <t>製　造　品</t>
  </si>
  <si>
    <t>加　工　賃</t>
  </si>
  <si>
    <t>修 理 料</t>
  </si>
  <si>
    <t>くず・廃物</t>
  </si>
  <si>
    <t>当たりの</t>
  </si>
  <si>
    <t>出　荷　額</t>
  </si>
  <si>
    <t>収　入　額</t>
  </si>
  <si>
    <t>収 入 額</t>
  </si>
  <si>
    <t>その他収入額</t>
  </si>
  <si>
    <t>製造品出荷額等</t>
  </si>
  <si>
    <t>製造品出荷額等</t>
  </si>
  <si>
    <t>平成18 (2006)</t>
  </si>
  <si>
    <t xml:space="preserve">    19 (2007)</t>
  </si>
  <si>
    <t xml:space="preserve">    20 (2008)</t>
  </si>
  <si>
    <t xml:space="preserve">    21 (2009)</t>
  </si>
  <si>
    <t xml:space="preserve">    22 (2010)</t>
  </si>
  <si>
    <t xml:space="preserve">    23 (2011)</t>
  </si>
  <si>
    <t>-</t>
  </si>
  <si>
    <t xml:space="preserve">    24 (2012)</t>
  </si>
  <si>
    <t xml:space="preserve">    25 (2013)</t>
  </si>
  <si>
    <t xml:space="preserve">    26 (2014)</t>
  </si>
  <si>
    <t xml:space="preserve">    27 (2015)</t>
  </si>
  <si>
    <t>食料品製造業</t>
  </si>
  <si>
    <t>-</t>
  </si>
  <si>
    <t>飲料・たばこ・飼料製造業</t>
  </si>
  <si>
    <t>繊維工業</t>
  </si>
  <si>
    <t>木材・木製品製造業(家具を除く)</t>
  </si>
  <si>
    <t>家具・装備品製造業</t>
  </si>
  <si>
    <t>-</t>
  </si>
  <si>
    <t>パルプ・紙・紙加工品製造業</t>
  </si>
  <si>
    <t>印刷・同関連産業</t>
  </si>
  <si>
    <t>化学工業</t>
  </si>
  <si>
    <t>石油製品・石炭製品製造業</t>
  </si>
  <si>
    <t>X</t>
  </si>
  <si>
    <t>X</t>
  </si>
  <si>
    <t>X</t>
  </si>
  <si>
    <t>プラスチック製品製造業</t>
  </si>
  <si>
    <t>ゴム製品製造業</t>
  </si>
  <si>
    <t>-</t>
  </si>
  <si>
    <t>なめし革・同製品・毛皮製造業</t>
  </si>
  <si>
    <t>X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</si>
  <si>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</si>
  <si>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</si>
  <si>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</si>
  <si>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</si>
  <si>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</si>
  <si>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</si>
  <si>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</si>
  <si>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電子部品･デバイス･電子回路製造業</t>
  </si>
  <si>
    <t>電気機械器具製造業</t>
  </si>
  <si>
    <t>情報通信機械器具製造業</t>
  </si>
  <si>
    <t>輸送用機械器具製造業</t>
  </si>
  <si>
    <t>その他の製造業</t>
  </si>
  <si>
    <t>　資料：工業統計調査、平成23年、27年は経済センサス-活動調査</t>
  </si>
  <si>
    <t xml:space="preserve">  　注：事業所数が少数の産業については非公開</t>
  </si>
  <si>
    <t>７　本市における主要工業の推移</t>
  </si>
  <si>
    <t xml:space="preserve">        （従業者４人以上の事業所）</t>
  </si>
  <si>
    <t>静　　岡　　県</t>
  </si>
  <si>
    <t>掛　　川　　市</t>
  </si>
  <si>
    <t>産業中分類</t>
  </si>
  <si>
    <t>製造品出荷額等</t>
  </si>
  <si>
    <t>静岡県内工業に</t>
  </si>
  <si>
    <t>掛川市内工業に</t>
  </si>
  <si>
    <t>（百万円）</t>
  </si>
  <si>
    <t>おける割合(％)</t>
  </si>
  <si>
    <t>情報通信機械器具
製造業</t>
  </si>
  <si>
    <t>平成19(2007)</t>
  </si>
  <si>
    <t>3.9</t>
  </si>
  <si>
    <t>20(2008)</t>
  </si>
  <si>
    <t>5.0</t>
  </si>
  <si>
    <t>21(2009)</t>
  </si>
  <si>
    <t>3.6</t>
  </si>
  <si>
    <t>22(2010)</t>
  </si>
  <si>
    <t>23(2011)</t>
  </si>
  <si>
    <t>3.3</t>
  </si>
  <si>
    <t>24(2012)</t>
  </si>
  <si>
    <t>2.3</t>
  </si>
  <si>
    <t>25(2013)</t>
  </si>
  <si>
    <t>1.7</t>
  </si>
  <si>
    <t>26(2014)</t>
  </si>
  <si>
    <t>1.6</t>
  </si>
  <si>
    <t>化学工業</t>
  </si>
  <si>
    <t>24(2012)</t>
  </si>
  <si>
    <t>10.0</t>
  </si>
  <si>
    <t>24.0</t>
  </si>
  <si>
    <t>25(2013)</t>
  </si>
  <si>
    <t>26(2014)</t>
  </si>
  <si>
    <t>輸送用機械器具
製造業</t>
  </si>
  <si>
    <t>6.0</t>
  </si>
  <si>
    <t>5.8</t>
  </si>
  <si>
    <t>12.7</t>
  </si>
  <si>
    <t>14.2</t>
  </si>
  <si>
    <t>13.5</t>
  </si>
  <si>
    <t>電気機械器具
製造業</t>
  </si>
  <si>
    <t>12.0</t>
  </si>
  <si>
    <t>14.8</t>
  </si>
  <si>
    <t>18.5</t>
  </si>
  <si>
    <t>11.8</t>
  </si>
  <si>
    <t>19.8</t>
  </si>
  <si>
    <t>11.6</t>
  </si>
  <si>
    <t>20.0</t>
  </si>
  <si>
    <t>26(2014)</t>
  </si>
  <si>
    <t>13.1</t>
  </si>
  <si>
    <t>21.2</t>
  </si>
  <si>
    <t>　資料：工業統計調査、平成23年は経済センサス-活動調査</t>
  </si>
  <si>
    <t>３ 規模別従業者数の推移</t>
  </si>
  <si>
    <t>（全事業所）</t>
  </si>
  <si>
    <t>総数</t>
  </si>
  <si>
    <t>3　人　以　下</t>
  </si>
  <si>
    <t>4　～　9　人</t>
  </si>
  <si>
    <t>10　～　29　人</t>
  </si>
  <si>
    <t>30　～　49　人</t>
  </si>
  <si>
    <t>50　～　99　人</t>
  </si>
  <si>
    <t>100　～　299　人</t>
  </si>
  <si>
    <t>300　人　以　上</t>
  </si>
  <si>
    <t>構成比(％)</t>
  </si>
  <si>
    <t>(旧掛川市）</t>
  </si>
  <si>
    <t xml:space="preserve">平成11 (1999)  </t>
  </si>
  <si>
    <t xml:space="preserve">12 (2000) </t>
  </si>
  <si>
    <t xml:space="preserve">13 (2001) </t>
  </si>
  <si>
    <t xml:space="preserve">14 (2002) </t>
  </si>
  <si>
    <t xml:space="preserve">15 (2003) </t>
  </si>
  <si>
    <t xml:space="preserve">16 (2004) </t>
  </si>
  <si>
    <t>(旧大東町）</t>
  </si>
  <si>
    <t>×</t>
  </si>
  <si>
    <t>×</t>
  </si>
  <si>
    <t xml:space="preserve">12 (2000) </t>
  </si>
  <si>
    <t>×</t>
  </si>
  <si>
    <t xml:space="preserve">15 (2003) </t>
  </si>
  <si>
    <t>×</t>
  </si>
  <si>
    <t>(旧大須賀町）</t>
  </si>
  <si>
    <t>×</t>
  </si>
  <si>
    <t xml:space="preserve">13 (2001) </t>
  </si>
  <si>
    <t>（掛川市）</t>
  </si>
  <si>
    <t xml:space="preserve">17 (2005) </t>
  </si>
  <si>
    <t xml:space="preserve">18 (2006) </t>
  </si>
  <si>
    <t xml:space="preserve">19 (2007) </t>
  </si>
  <si>
    <t xml:space="preserve">20 (2008) </t>
  </si>
  <si>
    <t xml:space="preserve">21 (2009) </t>
  </si>
  <si>
    <t xml:space="preserve">22 (2010) </t>
  </si>
  <si>
    <t xml:space="preserve">22 (2010) </t>
  </si>
  <si>
    <t xml:space="preserve">23 (2011) </t>
  </si>
  <si>
    <t xml:space="preserve">23 (2011) </t>
  </si>
  <si>
    <t xml:space="preserve">24 (2012) </t>
  </si>
  <si>
    <t xml:space="preserve">24 (2012) </t>
  </si>
  <si>
    <t xml:space="preserve">25 (2013) </t>
  </si>
  <si>
    <t xml:space="preserve">26 (2014) </t>
  </si>
  <si>
    <t xml:space="preserve">27 (2015) </t>
  </si>
  <si>
    <t xml:space="preserve">27 (2015) </t>
  </si>
  <si>
    <t>６　市別事業所数・従業者数・製造品出荷額等</t>
  </si>
  <si>
    <t xml:space="preserve">        （従業者４人以上の事業所）</t>
  </si>
  <si>
    <t>事　　　業　　　所　　　数</t>
  </si>
  <si>
    <t>　　　従　業　者　数　（人）</t>
  </si>
  <si>
    <t>製　 造　 品　 出　 荷　 額　 等　（百万円）</t>
  </si>
  <si>
    <t>市　　町</t>
  </si>
  <si>
    <t>平成26年</t>
  </si>
  <si>
    <t>平成27年</t>
  </si>
  <si>
    <t>(2014年)</t>
  </si>
  <si>
    <t>(2015年)</t>
  </si>
  <si>
    <t>対前年増加率(％)</t>
  </si>
  <si>
    <t>県　　計</t>
  </si>
  <si>
    <t>市　　計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</si>
  <si>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</si>
  <si>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</si>
  <si>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</si>
  <si>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</si>
  <si>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</si>
  <si>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</si>
  <si>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</si>
  <si>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</si>
  <si>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</si>
  <si>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</si>
  <si>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</si>
  <si>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</si>
  <si>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</si>
  <si>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</si>
  <si>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</si>
  <si>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</si>
  <si>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</si>
  <si>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</si>
  <si>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</si>
  <si>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</si>
  <si>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</si>
  <si>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</si>
  <si>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</si>
  <si>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資料：平成26年は工業統計調査、平成27年は経済センサス-活動調査</t>
  </si>
  <si>
    <t>４ 規模別製造品出荷額等の推移</t>
  </si>
  <si>
    <t>（従業者４人以上の事業所） （単位：万円）</t>
  </si>
  <si>
    <t>総　　　数</t>
  </si>
  <si>
    <t>4　～　9　人</t>
  </si>
  <si>
    <t>製造品</t>
  </si>
  <si>
    <t>構成比</t>
  </si>
  <si>
    <t>出荷額等</t>
  </si>
  <si>
    <t>（％）</t>
  </si>
  <si>
    <t xml:space="preserve">12 (2000) </t>
  </si>
  <si>
    <t xml:space="preserve">13 (2001) </t>
  </si>
  <si>
    <t>×</t>
  </si>
  <si>
    <t xml:space="preserve">    ×    </t>
  </si>
  <si>
    <t xml:space="preserve">15 (2003) </t>
  </si>
  <si>
    <t xml:space="preserve">    ×    </t>
  </si>
  <si>
    <t xml:space="preserve">16 (2004) </t>
  </si>
  <si>
    <t xml:space="preserve">19 (2007) </t>
  </si>
  <si>
    <t xml:space="preserve">21 (2009) </t>
  </si>
  <si>
    <t xml:space="preserve">25 (2013) </t>
  </si>
  <si>
    <t xml:space="preserve">26 (2014) </t>
  </si>
  <si>
    <t>×</t>
  </si>
  <si>
    <t>２ 規模別事業所数の推移</t>
  </si>
  <si>
    <t>事業所数</t>
  </si>
  <si>
    <t xml:space="preserve">平成11 (1999) </t>
  </si>
  <si>
    <t xml:space="preserve">14 (2002) </t>
  </si>
  <si>
    <t xml:space="preserve">21 (2009)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</si>
</sst>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);[Red]\(0.0\)"/>
    <numFmt numFmtId="180" formatCode="#,##0_)"/>
    <numFmt numFmtId="181" formatCode="#,##0_ "/>
    <numFmt numFmtId="182" formatCode="0.0;&quot;△ &quot;0.0"/>
    <numFmt numFmtId="183" formatCode="0.00;&quot;△ &quot;0.00"/>
    <numFmt numFmtId="184" formatCode="#,##0.0"/>
    <numFmt numFmtId="185" formatCode="#\ ###\ ###\ ##0;\-#\ ###\ ###\ ##0"/>
    <numFmt numFmtId="186" formatCode="#,##0_);[Red]\(#,##0\)"/>
    <numFmt numFmtId="187" formatCode="#,##0;&quot;△ &quot;#,##0"/>
    <numFmt numFmtId="188" formatCode="#,##0.0;&quot;△ &quot;#,##0.0"/>
    <numFmt numFmtId="189" formatCode="#,##0.0000"/>
  </numFmts>
  <fonts count="54">
    <font>
      <sz val="10.45"/>
      <color indexed="8"/>
      <name val="ＭＳ ゴシック"/>
      <family val="3"/>
    </font>
    <font>
      <sz val="11"/>
      <name val="ＭＳ Ｐゴシック"/>
      <family val="3"/>
    </font>
    <font>
      <b/>
      <sz val="14"/>
      <color indexed="8"/>
      <name val="ＭＳ ゴシック"/>
      <family val="3"/>
    </font>
    <font>
      <sz val="10.95"/>
      <color indexed="8"/>
      <name val="ＭＳ ゴシック"/>
      <family val="3"/>
    </font>
    <font>
      <sz val="7.95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name val="ＭＳ ゴシック"/>
      <family val="3"/>
    </font>
    <font>
      <b/>
      <sz val="13"/>
      <color indexed="8"/>
      <name val="ＭＳ ゴシック"/>
      <family val="3"/>
    </font>
    <font>
      <sz val="9"/>
      <color indexed="8"/>
      <name val="ＭＳ ゴシック"/>
      <family val="3"/>
    </font>
    <font>
      <sz val="10.5"/>
      <name val="ＭＳ ゴシック"/>
      <family val="3"/>
    </font>
    <font>
      <sz val="10.5"/>
      <color indexed="8"/>
      <name val="ＭＳ ゴシック"/>
      <family val="3"/>
    </font>
    <font>
      <sz val="8"/>
      <name val="ＭＳ Ｐゴシック"/>
      <family val="3"/>
    </font>
    <font>
      <sz val="8"/>
      <color indexed="8"/>
      <name val="ＭＳ ゴシック"/>
      <family val="3"/>
    </font>
    <font>
      <sz val="10.45"/>
      <name val="ＭＳ ゴシック"/>
      <family val="3"/>
    </font>
    <font>
      <sz val="11"/>
      <color indexed="8"/>
      <name val="ＭＳ ゴシック"/>
      <family val="3"/>
    </font>
    <font>
      <b/>
      <sz val="10.4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45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45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45"/>
      <color theme="11"/>
      <name val="ＭＳ 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>
        <color indexed="8"/>
      </top>
      <bottom style="dotted"/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/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/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13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4" fillId="0" borderId="13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1" fontId="0" fillId="0" borderId="0" xfId="0" applyNumberFormat="1" applyFill="1" applyBorder="1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182" fontId="0" fillId="0" borderId="17" xfId="0" applyNumberFormat="1" applyFill="1" applyBorder="1" applyAlignment="1">
      <alignment/>
    </xf>
    <xf numFmtId="181" fontId="0" fillId="33" borderId="17" xfId="0" applyNumberFormat="1" applyFill="1" applyBorder="1" applyAlignment="1">
      <alignment/>
    </xf>
    <xf numFmtId="182" fontId="0" fillId="33" borderId="0" xfId="0" applyNumberFormat="1" applyFill="1" applyAlignment="1">
      <alignment/>
    </xf>
    <xf numFmtId="182" fontId="0" fillId="33" borderId="17" xfId="0" applyNumberFormat="1" applyFill="1" applyBorder="1" applyAlignment="1">
      <alignment/>
    </xf>
    <xf numFmtId="181" fontId="0" fillId="33" borderId="0" xfId="0" applyNumberFormat="1" applyFill="1" applyBorder="1" applyAlignment="1">
      <alignment/>
    </xf>
    <xf numFmtId="182" fontId="0" fillId="33" borderId="0" xfId="0" applyNumberFormat="1" applyFill="1" applyBorder="1" applyAlignment="1">
      <alignment/>
    </xf>
    <xf numFmtId="182" fontId="0" fillId="0" borderId="0" xfId="0" applyNumberFormat="1" applyAlignment="1">
      <alignment horizontal="right"/>
    </xf>
    <xf numFmtId="182" fontId="0" fillId="0" borderId="0" xfId="0" applyNumberFormat="1" applyBorder="1" applyAlignment="1">
      <alignment horizontal="right"/>
    </xf>
    <xf numFmtId="0" fontId="0" fillId="0" borderId="18" xfId="0" applyBorder="1" applyAlignment="1">
      <alignment horizontal="right" wrapText="1"/>
    </xf>
    <xf numFmtId="0" fontId="0" fillId="0" borderId="18" xfId="0" applyFill="1" applyBorder="1" applyAlignment="1">
      <alignment horizontal="right" wrapText="1"/>
    </xf>
    <xf numFmtId="0" fontId="0" fillId="0" borderId="19" xfId="0" applyFill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0" fillId="0" borderId="17" xfId="0" applyFill="1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0" fillId="0" borderId="17" xfId="0" applyBorder="1" applyAlignment="1">
      <alignment/>
    </xf>
    <xf numFmtId="0" fontId="0" fillId="0" borderId="21" xfId="0" applyBorder="1" applyAlignment="1">
      <alignment horizontal="right" wrapText="1"/>
    </xf>
    <xf numFmtId="181" fontId="0" fillId="33" borderId="22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184" fontId="0" fillId="0" borderId="0" xfId="0" applyNumberForma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184" fontId="8" fillId="0" borderId="24" xfId="0" applyNumberFormat="1" applyFont="1" applyBorder="1" applyAlignment="1">
      <alignment horizontal="center"/>
    </xf>
    <xf numFmtId="184" fontId="8" fillId="0" borderId="23" xfId="0" applyNumberFormat="1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28" xfId="0" applyFont="1" applyBorder="1" applyAlignment="1">
      <alignment horizontal="center"/>
    </xf>
    <xf numFmtId="184" fontId="8" fillId="0" borderId="0" xfId="0" applyNumberFormat="1" applyFont="1" applyBorder="1" applyAlignment="1">
      <alignment horizontal="center" vertical="center"/>
    </xf>
    <xf numFmtId="184" fontId="8" fillId="0" borderId="25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8" fillId="0" borderId="31" xfId="0" applyFont="1" applyBorder="1" applyAlignment="1">
      <alignment horizontal="left" vertical="top"/>
    </xf>
    <xf numFmtId="184" fontId="8" fillId="0" borderId="29" xfId="0" applyNumberFormat="1" applyFont="1" applyBorder="1" applyAlignment="1">
      <alignment horizontal="center" vertical="top"/>
    </xf>
    <xf numFmtId="184" fontId="8" fillId="0" borderId="30" xfId="0" applyNumberFormat="1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3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18" xfId="0" applyFill="1" applyBorder="1" applyAlignment="1">
      <alignment horizontal="center"/>
    </xf>
    <xf numFmtId="3" fontId="0" fillId="0" borderId="37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 horizontal="center"/>
    </xf>
    <xf numFmtId="3" fontId="0" fillId="0" borderId="41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39" xfId="0" applyNumberFormat="1" applyFill="1" applyBorder="1" applyAlignment="1">
      <alignment horizontal="right"/>
    </xf>
    <xf numFmtId="3" fontId="0" fillId="0" borderId="46" xfId="0" applyNumberFormat="1" applyFill="1" applyBorder="1" applyAlignment="1">
      <alignment/>
    </xf>
    <xf numFmtId="3" fontId="0" fillId="0" borderId="47" xfId="0" applyNumberFormat="1" applyFill="1" applyBorder="1" applyAlignment="1">
      <alignment/>
    </xf>
    <xf numFmtId="0" fontId="0" fillId="0" borderId="18" xfId="0" applyFill="1" applyBorder="1" applyAlignment="1">
      <alignment horizontal="distributed"/>
    </xf>
    <xf numFmtId="38" fontId="0" fillId="0" borderId="37" xfId="49" applyFont="1" applyFill="1" applyBorder="1" applyAlignment="1">
      <alignment/>
    </xf>
    <xf numFmtId="38" fontId="9" fillId="0" borderId="32" xfId="49" applyFont="1" applyFill="1" applyBorder="1" applyAlignment="1">
      <alignment horizontal="right"/>
    </xf>
    <xf numFmtId="38" fontId="10" fillId="0" borderId="48" xfId="49" applyFont="1" applyFill="1" applyBorder="1" applyAlignment="1">
      <alignment/>
    </xf>
    <xf numFmtId="38" fontId="9" fillId="0" borderId="18" xfId="49" applyFont="1" applyFill="1" applyBorder="1" applyAlignment="1">
      <alignment horizontal="right"/>
    </xf>
    <xf numFmtId="38" fontId="9" fillId="0" borderId="0" xfId="49" applyFont="1" applyFill="1" applyBorder="1" applyAlignment="1">
      <alignment horizontal="right" vertical="center"/>
    </xf>
    <xf numFmtId="38" fontId="9" fillId="0" borderId="49" xfId="49" applyFont="1" applyFill="1" applyBorder="1" applyAlignment="1">
      <alignment horizontal="right" vertical="center"/>
    </xf>
    <xf numFmtId="185" fontId="11" fillId="0" borderId="0" xfId="0" applyNumberFormat="1" applyFont="1" applyFill="1" applyBorder="1" applyAlignment="1">
      <alignment horizontal="right" vertical="center"/>
    </xf>
    <xf numFmtId="3" fontId="0" fillId="0" borderId="35" xfId="0" applyNumberFormat="1" applyFill="1" applyBorder="1" applyAlignment="1">
      <alignment horizontal="right"/>
    </xf>
    <xf numFmtId="3" fontId="0" fillId="0" borderId="25" xfId="0" applyNumberFormat="1" applyFill="1" applyBorder="1" applyAlignment="1">
      <alignment/>
    </xf>
    <xf numFmtId="38" fontId="10" fillId="0" borderId="0" xfId="49" applyFont="1" applyFill="1" applyBorder="1" applyAlignment="1">
      <alignment/>
    </xf>
    <xf numFmtId="38" fontId="9" fillId="0" borderId="34" xfId="49" applyFont="1" applyFill="1" applyBorder="1" applyAlignment="1">
      <alignment horizontal="right" vertical="center"/>
    </xf>
    <xf numFmtId="185" fontId="9" fillId="0" borderId="0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distributed"/>
    </xf>
    <xf numFmtId="3" fontId="0" fillId="0" borderId="18" xfId="0" applyNumberFormat="1" applyFill="1" applyBorder="1" applyAlignment="1">
      <alignment horizontal="right"/>
    </xf>
    <xf numFmtId="3" fontId="0" fillId="0" borderId="25" xfId="0" applyNumberFormat="1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38" fontId="10" fillId="0" borderId="0" xfId="49" applyFont="1" applyFill="1" applyBorder="1" applyAlignment="1">
      <alignment horizontal="right"/>
    </xf>
    <xf numFmtId="38" fontId="0" fillId="0" borderId="37" xfId="49" applyFont="1" applyFill="1" applyBorder="1" applyAlignment="1">
      <alignment horizontal="right"/>
    </xf>
    <xf numFmtId="3" fontId="0" fillId="0" borderId="18" xfId="0" applyNumberFormat="1" applyFill="1" applyBorder="1" applyAlignment="1">
      <alignment/>
    </xf>
    <xf numFmtId="0" fontId="12" fillId="0" borderId="18" xfId="0" applyFont="1" applyFill="1" applyBorder="1" applyAlignment="1">
      <alignment horizontal="distributed"/>
    </xf>
    <xf numFmtId="3" fontId="0" fillId="0" borderId="36" xfId="0" applyNumberFormat="1" applyFill="1" applyBorder="1" applyAlignment="1">
      <alignment/>
    </xf>
    <xf numFmtId="38" fontId="0" fillId="0" borderId="50" xfId="49" applyFont="1" applyFill="1" applyBorder="1" applyAlignment="1">
      <alignment/>
    </xf>
    <xf numFmtId="38" fontId="9" fillId="0" borderId="51" xfId="49" applyFont="1" applyFill="1" applyBorder="1" applyAlignment="1">
      <alignment horizontal="right"/>
    </xf>
    <xf numFmtId="38" fontId="10" fillId="0" borderId="17" xfId="49" applyFont="1" applyFill="1" applyBorder="1" applyAlignment="1">
      <alignment/>
    </xf>
    <xf numFmtId="38" fontId="9" fillId="0" borderId="19" xfId="49" applyFont="1" applyFill="1" applyBorder="1" applyAlignment="1">
      <alignment horizontal="right"/>
    </xf>
    <xf numFmtId="38" fontId="9" fillId="0" borderId="17" xfId="49" applyFont="1" applyFill="1" applyBorder="1" applyAlignment="1">
      <alignment horizontal="right" vertical="center"/>
    </xf>
    <xf numFmtId="38" fontId="9" fillId="0" borderId="52" xfId="49" applyFont="1" applyFill="1" applyBorder="1" applyAlignment="1">
      <alignment horizontal="right" vertical="center"/>
    </xf>
    <xf numFmtId="38" fontId="9" fillId="0" borderId="53" xfId="49" applyFont="1" applyFill="1" applyBorder="1" applyAlignment="1">
      <alignment horizontal="right" vertical="center"/>
    </xf>
    <xf numFmtId="185" fontId="9" fillId="0" borderId="17" xfId="0" applyNumberFormat="1" applyFont="1" applyFill="1" applyBorder="1" applyAlignment="1">
      <alignment horizontal="right" vertical="center"/>
    </xf>
    <xf numFmtId="3" fontId="0" fillId="0" borderId="17" xfId="0" applyNumberFormat="1" applyFill="1" applyBorder="1" applyAlignment="1">
      <alignment horizontal="right"/>
    </xf>
    <xf numFmtId="3" fontId="0" fillId="0" borderId="54" xfId="0" applyNumberFormat="1" applyFill="1" applyBorder="1" applyAlignment="1">
      <alignment/>
    </xf>
    <xf numFmtId="3" fontId="0" fillId="0" borderId="55" xfId="0" applyNumberFormat="1" applyFill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8" fillId="0" borderId="0" xfId="0" applyFont="1" applyFill="1" applyBorder="1" applyAlignment="1">
      <alignment/>
    </xf>
    <xf numFmtId="3" fontId="10" fillId="0" borderId="0" xfId="61" applyNumberFormat="1" applyFont="1" applyFill="1" applyBorder="1">
      <alignment/>
      <protection/>
    </xf>
    <xf numFmtId="186" fontId="8" fillId="0" borderId="0" xfId="0" applyNumberFormat="1" applyFont="1" applyFill="1" applyAlignment="1">
      <alignment/>
    </xf>
    <xf numFmtId="186" fontId="8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2" fillId="0" borderId="27" xfId="0" applyFont="1" applyFill="1" applyBorder="1" applyAlignment="1">
      <alignment horizontal="distributed" vertical="center"/>
    </xf>
    <xf numFmtId="178" fontId="12" fillId="0" borderId="56" xfId="0" applyNumberFormat="1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distributed" vertical="center"/>
    </xf>
    <xf numFmtId="178" fontId="12" fillId="0" borderId="2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 horizontal="center" vertical="center"/>
    </xf>
    <xf numFmtId="178" fontId="12" fillId="0" borderId="58" xfId="0" applyNumberFormat="1" applyFont="1" applyFill="1" applyBorder="1" applyAlignment="1">
      <alignment horizontal="center" vertical="center"/>
    </xf>
    <xf numFmtId="178" fontId="12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37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37" xfId="0" applyFont="1" applyFill="1" applyBorder="1" applyAlignment="1">
      <alignment horizontal="right" vertical="center"/>
    </xf>
    <xf numFmtId="0" fontId="10" fillId="0" borderId="58" xfId="0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right" vertical="center"/>
    </xf>
    <xf numFmtId="3" fontId="10" fillId="0" borderId="59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Alignment="1">
      <alignment vertical="center"/>
    </xf>
    <xf numFmtId="178" fontId="0" fillId="0" borderId="0" xfId="0" applyNumberFormat="1" applyFill="1" applyAlignment="1">
      <alignment/>
    </xf>
    <xf numFmtId="178" fontId="0" fillId="0" borderId="0" xfId="0" applyNumberFormat="1" applyAlignment="1">
      <alignment/>
    </xf>
    <xf numFmtId="178" fontId="3" fillId="0" borderId="0" xfId="0" applyNumberFormat="1" applyFont="1" applyAlignment="1">
      <alignment/>
    </xf>
    <xf numFmtId="178" fontId="0" fillId="0" borderId="17" xfId="0" applyNumberFormat="1" applyBorder="1" applyAlignment="1">
      <alignment/>
    </xf>
    <xf numFmtId="178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0" fillId="0" borderId="24" xfId="0" applyBorder="1" applyAlignment="1">
      <alignment horizontal="center"/>
    </xf>
    <xf numFmtId="0" fontId="12" fillId="0" borderId="60" xfId="0" applyFont="1" applyBorder="1" applyAlignment="1">
      <alignment horizontal="center" vertical="center"/>
    </xf>
    <xf numFmtId="178" fontId="4" fillId="0" borderId="14" xfId="0" applyNumberFormat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78" fontId="4" fillId="0" borderId="61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25" xfId="0" applyBorder="1" applyAlignment="1">
      <alignment/>
    </xf>
    <xf numFmtId="0" fontId="12" fillId="0" borderId="62" xfId="0" applyFont="1" applyBorder="1" applyAlignment="1">
      <alignment horizontal="distributed"/>
    </xf>
    <xf numFmtId="178" fontId="4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Alignment="1">
      <alignment horizontal="center"/>
    </xf>
    <xf numFmtId="0" fontId="0" fillId="0" borderId="62" xfId="0" applyBorder="1" applyAlignment="1">
      <alignment/>
    </xf>
    <xf numFmtId="178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3" fontId="0" fillId="0" borderId="25" xfId="0" applyNumberFormat="1" applyBorder="1" applyAlignment="1">
      <alignment horizontal="right"/>
    </xf>
    <xf numFmtId="0" fontId="0" fillId="0" borderId="62" xfId="0" applyBorder="1" applyAlignment="1">
      <alignment horizontal="right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62" xfId="0" applyFill="1" applyBorder="1" applyAlignment="1">
      <alignment horizontal="right"/>
    </xf>
    <xf numFmtId="178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/>
    </xf>
    <xf numFmtId="0" fontId="10" fillId="0" borderId="0" xfId="0" applyFont="1" applyBorder="1" applyAlignment="1">
      <alignment/>
    </xf>
    <xf numFmtId="0" fontId="0" fillId="0" borderId="63" xfId="0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0" fillId="0" borderId="63" xfId="0" applyFill="1" applyBorder="1" applyAlignment="1">
      <alignment/>
    </xf>
    <xf numFmtId="178" fontId="0" fillId="0" borderId="0" xfId="0" applyNumberFormat="1" applyFill="1" applyBorder="1" applyAlignment="1">
      <alignment horizontal="right"/>
    </xf>
    <xf numFmtId="0" fontId="0" fillId="0" borderId="63" xfId="0" applyFill="1" applyBorder="1" applyAlignment="1">
      <alignment horizontal="right"/>
    </xf>
    <xf numFmtId="178" fontId="3" fillId="0" borderId="0" xfId="0" applyNumberFormat="1" applyFont="1" applyFill="1" applyAlignment="1">
      <alignment/>
    </xf>
    <xf numFmtId="0" fontId="0" fillId="0" borderId="62" xfId="0" applyFill="1" applyBorder="1" applyAlignment="1">
      <alignment/>
    </xf>
    <xf numFmtId="178" fontId="0" fillId="0" borderId="0" xfId="0" applyNumberFormat="1" applyFill="1" applyAlignment="1">
      <alignment/>
    </xf>
    <xf numFmtId="179" fontId="0" fillId="0" borderId="0" xfId="0" applyNumberFormat="1" applyBorder="1" applyAlignment="1">
      <alignment/>
    </xf>
    <xf numFmtId="3" fontId="0" fillId="0" borderId="62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8" xfId="0" applyFill="1" applyBorder="1" applyAlignment="1">
      <alignment horizontal="right"/>
    </xf>
    <xf numFmtId="3" fontId="0" fillId="0" borderId="64" xfId="0" applyNumberFormat="1" applyFill="1" applyBorder="1" applyAlignment="1">
      <alignment horizontal="right"/>
    </xf>
    <xf numFmtId="178" fontId="0" fillId="0" borderId="24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187" fontId="2" fillId="0" borderId="0" xfId="0" applyNumberFormat="1" applyFont="1" applyAlignment="1">
      <alignment/>
    </xf>
    <xf numFmtId="187" fontId="2" fillId="0" borderId="0" xfId="0" applyNumberFormat="1" applyFont="1" applyFill="1" applyAlignment="1">
      <alignment/>
    </xf>
    <xf numFmtId="187" fontId="0" fillId="0" borderId="0" xfId="0" applyNumberFormat="1" applyAlignment="1">
      <alignment/>
    </xf>
    <xf numFmtId="187" fontId="0" fillId="0" borderId="0" xfId="0" applyNumberFormat="1" applyFill="1" applyAlignment="1">
      <alignment/>
    </xf>
    <xf numFmtId="187" fontId="3" fillId="0" borderId="0" xfId="0" applyNumberFormat="1" applyFont="1" applyFill="1" applyAlignment="1">
      <alignment/>
    </xf>
    <xf numFmtId="187" fontId="3" fillId="0" borderId="0" xfId="0" applyNumberFormat="1" applyFont="1" applyFill="1" applyAlignment="1">
      <alignment horizontal="right"/>
    </xf>
    <xf numFmtId="187" fontId="3" fillId="0" borderId="0" xfId="0" applyNumberFormat="1" applyFont="1" applyAlignment="1">
      <alignment/>
    </xf>
    <xf numFmtId="187" fontId="0" fillId="0" borderId="24" xfId="0" applyNumberFormat="1" applyBorder="1" applyAlignment="1">
      <alignment/>
    </xf>
    <xf numFmtId="187" fontId="0" fillId="0" borderId="24" xfId="0" applyNumberFormat="1" applyFill="1" applyBorder="1" applyAlignment="1">
      <alignment/>
    </xf>
    <xf numFmtId="187" fontId="0" fillId="0" borderId="0" xfId="0" applyNumberFormat="1" applyAlignment="1">
      <alignment horizontal="center"/>
    </xf>
    <xf numFmtId="187" fontId="0" fillId="0" borderId="27" xfId="0" applyNumberFormat="1" applyFill="1" applyBorder="1" applyAlignment="1">
      <alignment horizontal="center"/>
    </xf>
    <xf numFmtId="187" fontId="0" fillId="0" borderId="26" xfId="0" applyNumberFormat="1" applyFill="1" applyBorder="1" applyAlignment="1">
      <alignment/>
    </xf>
    <xf numFmtId="187" fontId="8" fillId="0" borderId="12" xfId="0" applyNumberFormat="1" applyFont="1" applyBorder="1" applyAlignment="1">
      <alignment/>
    </xf>
    <xf numFmtId="187" fontId="14" fillId="0" borderId="11" xfId="0" applyNumberFormat="1" applyFont="1" applyFill="1" applyBorder="1" applyAlignment="1">
      <alignment horizontal="center"/>
    </xf>
    <xf numFmtId="187" fontId="0" fillId="0" borderId="11" xfId="0" applyNumberFormat="1" applyFill="1" applyBorder="1" applyAlignment="1">
      <alignment horizontal="center"/>
    </xf>
    <xf numFmtId="187" fontId="0" fillId="0" borderId="28" xfId="0" applyNumberFormat="1" applyFill="1" applyBorder="1" applyAlignment="1">
      <alignment horizontal="center" shrinkToFit="1"/>
    </xf>
    <xf numFmtId="187" fontId="0" fillId="0" borderId="65" xfId="0" applyNumberFormat="1" applyFill="1" applyBorder="1" applyAlignment="1">
      <alignment horizontal="center" shrinkToFit="1"/>
    </xf>
    <xf numFmtId="187" fontId="0" fillId="0" borderId="66" xfId="0" applyNumberFormat="1" applyFill="1" applyBorder="1" applyAlignment="1">
      <alignment horizontal="center" shrinkToFit="1"/>
    </xf>
    <xf numFmtId="187" fontId="0" fillId="0" borderId="67" xfId="0" applyNumberFormat="1" applyFill="1" applyBorder="1" applyAlignment="1">
      <alignment horizontal="center" shrinkToFit="1"/>
    </xf>
    <xf numFmtId="187" fontId="8" fillId="0" borderId="0" xfId="0" applyNumberFormat="1" applyFont="1" applyAlignment="1">
      <alignment/>
    </xf>
    <xf numFmtId="187" fontId="0" fillId="0" borderId="18" xfId="0" applyNumberFormat="1" applyBorder="1" applyAlignment="1">
      <alignment horizontal="center"/>
    </xf>
    <xf numFmtId="188" fontId="0" fillId="0" borderId="68" xfId="0" applyNumberFormat="1" applyFill="1" applyBorder="1" applyAlignment="1">
      <alignment/>
    </xf>
    <xf numFmtId="187" fontId="0" fillId="0" borderId="69" xfId="0" applyNumberFormat="1" applyFill="1" applyBorder="1" applyAlignment="1">
      <alignment/>
    </xf>
    <xf numFmtId="187" fontId="0" fillId="0" borderId="21" xfId="0" applyNumberFormat="1" applyFill="1" applyBorder="1" applyAlignment="1">
      <alignment/>
    </xf>
    <xf numFmtId="187" fontId="0" fillId="0" borderId="69" xfId="0" applyNumberFormat="1" applyBorder="1" applyAlignment="1">
      <alignment horizontal="center"/>
    </xf>
    <xf numFmtId="187" fontId="0" fillId="0" borderId="70" xfId="0" applyNumberFormat="1" applyFill="1" applyBorder="1" applyAlignment="1">
      <alignment/>
    </xf>
    <xf numFmtId="188" fontId="0" fillId="0" borderId="70" xfId="0" applyNumberFormat="1" applyFill="1" applyBorder="1" applyAlignment="1">
      <alignment/>
    </xf>
    <xf numFmtId="188" fontId="0" fillId="0" borderId="69" xfId="0" applyNumberFormat="1" applyFill="1" applyBorder="1" applyAlignment="1">
      <alignment/>
    </xf>
    <xf numFmtId="188" fontId="0" fillId="0" borderId="71" xfId="0" applyNumberFormat="1" applyFill="1" applyBorder="1" applyAlignment="1">
      <alignment/>
    </xf>
    <xf numFmtId="187" fontId="0" fillId="0" borderId="18" xfId="0" applyNumberFormat="1" applyBorder="1" applyAlignment="1">
      <alignment horizontal="distributed"/>
    </xf>
    <xf numFmtId="188" fontId="0" fillId="0" borderId="0" xfId="0" applyNumberFormat="1" applyFill="1" applyBorder="1" applyAlignment="1">
      <alignment/>
    </xf>
    <xf numFmtId="188" fontId="0" fillId="0" borderId="18" xfId="0" applyNumberFormat="1" applyFill="1" applyBorder="1" applyAlignment="1">
      <alignment/>
    </xf>
    <xf numFmtId="188" fontId="0" fillId="0" borderId="0" xfId="0" applyNumberFormat="1" applyFill="1" applyAlignment="1">
      <alignment/>
    </xf>
    <xf numFmtId="187" fontId="15" fillId="0" borderId="18" xfId="0" applyNumberFormat="1" applyFont="1" applyBorder="1" applyAlignment="1">
      <alignment horizontal="distributed"/>
    </xf>
    <xf numFmtId="187" fontId="15" fillId="0" borderId="0" xfId="0" applyNumberFormat="1" applyFont="1" applyFill="1" applyAlignment="1">
      <alignment/>
    </xf>
    <xf numFmtId="188" fontId="15" fillId="0" borderId="0" xfId="0" applyNumberFormat="1" applyFont="1" applyFill="1" applyBorder="1" applyAlignment="1">
      <alignment/>
    </xf>
    <xf numFmtId="188" fontId="15" fillId="0" borderId="18" xfId="0" applyNumberFormat="1" applyFont="1" applyFill="1" applyBorder="1" applyAlignment="1">
      <alignment/>
    </xf>
    <xf numFmtId="188" fontId="15" fillId="0" borderId="0" xfId="0" applyNumberFormat="1" applyFont="1" applyFill="1" applyAlignment="1">
      <alignment/>
    </xf>
    <xf numFmtId="187" fontId="15" fillId="0" borderId="0" xfId="0" applyNumberFormat="1" applyFont="1" applyAlignment="1">
      <alignment/>
    </xf>
    <xf numFmtId="187" fontId="0" fillId="0" borderId="0" xfId="0" applyNumberFormat="1" applyFill="1" applyBorder="1" applyAlignment="1">
      <alignment/>
    </xf>
    <xf numFmtId="187" fontId="0" fillId="0" borderId="17" xfId="0" applyNumberFormat="1" applyFill="1" applyBorder="1" applyAlignment="1">
      <alignment/>
    </xf>
    <xf numFmtId="188" fontId="0" fillId="0" borderId="17" xfId="0" applyNumberFormat="1" applyFill="1" applyBorder="1" applyAlignment="1">
      <alignment/>
    </xf>
    <xf numFmtId="188" fontId="0" fillId="0" borderId="19" xfId="0" applyNumberFormat="1" applyFill="1" applyBorder="1" applyAlignment="1">
      <alignment/>
    </xf>
    <xf numFmtId="187" fontId="8" fillId="0" borderId="24" xfId="0" applyNumberFormat="1" applyFont="1" applyFill="1" applyBorder="1" applyAlignment="1">
      <alignment/>
    </xf>
    <xf numFmtId="187" fontId="8" fillId="0" borderId="0" xfId="0" applyNumberFormat="1" applyFont="1" applyFill="1" applyBorder="1" applyAlignment="1">
      <alignment/>
    </xf>
    <xf numFmtId="187" fontId="0" fillId="0" borderId="0" xfId="0" applyNumberFormat="1" applyFill="1" applyBorder="1" applyAlignment="1">
      <alignment horizontal="right"/>
    </xf>
    <xf numFmtId="178" fontId="3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72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73" xfId="0" applyBorder="1" applyAlignment="1">
      <alignment horizontal="distributed"/>
    </xf>
    <xf numFmtId="178" fontId="0" fillId="0" borderId="74" xfId="0" applyNumberFormat="1" applyBorder="1" applyAlignment="1">
      <alignment horizontal="distributed"/>
    </xf>
    <xf numFmtId="0" fontId="0" fillId="0" borderId="27" xfId="0" applyBorder="1" applyAlignment="1">
      <alignment horizontal="distributed"/>
    </xf>
    <xf numFmtId="178" fontId="0" fillId="0" borderId="27" xfId="0" applyNumberFormat="1" applyBorder="1" applyAlignment="1">
      <alignment horizontal="distributed"/>
    </xf>
    <xf numFmtId="0" fontId="0" fillId="0" borderId="12" xfId="0" applyBorder="1" applyAlignment="1">
      <alignment horizontal="center"/>
    </xf>
    <xf numFmtId="0" fontId="0" fillId="0" borderId="75" xfId="0" applyBorder="1" applyAlignment="1">
      <alignment/>
    </xf>
    <xf numFmtId="0" fontId="0" fillId="0" borderId="59" xfId="0" applyBorder="1" applyAlignment="1">
      <alignment horizontal="distributed"/>
    </xf>
    <xf numFmtId="178" fontId="0" fillId="0" borderId="76" xfId="0" applyNumberFormat="1" applyBorder="1" applyAlignment="1">
      <alignment horizontal="center"/>
    </xf>
    <xf numFmtId="0" fontId="0" fillId="0" borderId="11" xfId="0" applyBorder="1" applyAlignment="1">
      <alignment horizontal="distributed"/>
    </xf>
    <xf numFmtId="178" fontId="0" fillId="0" borderId="11" xfId="0" applyNumberForma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77" xfId="0" applyBorder="1" applyAlignment="1">
      <alignment horizontal="distributed"/>
    </xf>
    <xf numFmtId="17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6" fontId="0" fillId="0" borderId="25" xfId="0" applyNumberFormat="1" applyBorder="1" applyAlignment="1">
      <alignment horizontal="right"/>
    </xf>
    <xf numFmtId="186" fontId="0" fillId="0" borderId="63" xfId="0" applyNumberFormat="1" applyBorder="1" applyAlignment="1">
      <alignment/>
    </xf>
    <xf numFmtId="179" fontId="0" fillId="0" borderId="0" xfId="0" applyNumberForma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25" xfId="0" applyNumberFormat="1" applyFill="1" applyBorder="1" applyAlignment="1">
      <alignment horizontal="right"/>
    </xf>
    <xf numFmtId="186" fontId="0" fillId="0" borderId="63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0" xfId="0" applyNumberFormat="1" applyFill="1" applyBorder="1" applyAlignment="1">
      <alignment horizontal="right"/>
    </xf>
    <xf numFmtId="178" fontId="0" fillId="0" borderId="63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86" fontId="0" fillId="0" borderId="0" xfId="0" applyNumberFormat="1" applyFill="1" applyBorder="1" applyAlignment="1">
      <alignment horizontal="center"/>
    </xf>
    <xf numFmtId="186" fontId="0" fillId="0" borderId="0" xfId="0" applyNumberFormat="1" applyFill="1" applyAlignment="1">
      <alignment horizontal="right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0" fillId="0" borderId="0" xfId="0" applyNumberFormat="1" applyFill="1" applyBorder="1" applyAlignment="1">
      <alignment horizontal="center"/>
    </xf>
    <xf numFmtId="186" fontId="0" fillId="0" borderId="64" xfId="0" applyNumberFormat="1" applyFill="1" applyBorder="1" applyAlignment="1">
      <alignment horizontal="right"/>
    </xf>
    <xf numFmtId="3" fontId="0" fillId="0" borderId="63" xfId="0" applyNumberFormat="1" applyFill="1" applyBorder="1" applyAlignment="1">
      <alignment horizontal="right"/>
    </xf>
    <xf numFmtId="186" fontId="0" fillId="0" borderId="78" xfId="0" applyNumberForma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18" xfId="0" applyBorder="1" applyAlignment="1">
      <alignment horizontal="right"/>
    </xf>
    <xf numFmtId="186" fontId="0" fillId="0" borderId="79" xfId="0" applyNumberFormat="1" applyFill="1" applyBorder="1" applyAlignment="1">
      <alignment horizontal="right"/>
    </xf>
    <xf numFmtId="189" fontId="0" fillId="0" borderId="0" xfId="0" applyNumberFormat="1" applyFill="1" applyAlignment="1">
      <alignment/>
    </xf>
    <xf numFmtId="186" fontId="0" fillId="0" borderId="80" xfId="0" applyNumberFormat="1" applyFill="1" applyBorder="1" applyAlignment="1">
      <alignment horizontal="right"/>
    </xf>
    <xf numFmtId="179" fontId="0" fillId="0" borderId="0" xfId="0" applyNumberFormat="1" applyFill="1" applyBorder="1" applyAlignment="1">
      <alignment horizontal="center"/>
    </xf>
    <xf numFmtId="0" fontId="0" fillId="0" borderId="19" xfId="0" applyFill="1" applyBorder="1" applyAlignment="1">
      <alignment horizontal="right"/>
    </xf>
    <xf numFmtId="186" fontId="0" fillId="0" borderId="81" xfId="0" applyNumberFormat="1" applyFill="1" applyBorder="1" applyAlignment="1">
      <alignment horizontal="right"/>
    </xf>
    <xf numFmtId="186" fontId="0" fillId="0" borderId="82" xfId="0" applyNumberFormat="1" applyFill="1" applyBorder="1" applyAlignment="1">
      <alignment/>
    </xf>
    <xf numFmtId="179" fontId="0" fillId="0" borderId="17" xfId="0" applyNumberFormat="1" applyFill="1" applyBorder="1" applyAlignment="1">
      <alignment/>
    </xf>
    <xf numFmtId="186" fontId="0" fillId="0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 horizontal="center"/>
    </xf>
    <xf numFmtId="179" fontId="0" fillId="0" borderId="17" xfId="0" applyNumberFormat="1" applyFill="1" applyBorder="1" applyAlignment="1">
      <alignment horizontal="center"/>
    </xf>
    <xf numFmtId="0" fontId="12" fillId="0" borderId="83" xfId="0" applyFont="1" applyBorder="1" applyAlignment="1">
      <alignment horizontal="center" vertical="center"/>
    </xf>
    <xf numFmtId="178" fontId="12" fillId="0" borderId="84" xfId="0" applyNumberFormat="1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178" fontId="12" fillId="0" borderId="85" xfId="0" applyNumberFormat="1" applyFont="1" applyBorder="1" applyAlignment="1">
      <alignment horizontal="center" vertical="center"/>
    </xf>
    <xf numFmtId="0" fontId="8" fillId="0" borderId="62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0" fillId="0" borderId="62" xfId="0" applyBorder="1" applyAlignment="1">
      <alignment/>
    </xf>
    <xf numFmtId="178" fontId="0" fillId="0" borderId="0" xfId="0" applyNumberFormat="1" applyAlignment="1">
      <alignment/>
    </xf>
    <xf numFmtId="0" fontId="0" fillId="0" borderId="25" xfId="0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25" xfId="0" applyFill="1" applyBorder="1" applyAlignment="1">
      <alignment/>
    </xf>
    <xf numFmtId="178" fontId="0" fillId="0" borderId="0" xfId="0" applyNumberFormat="1" applyFill="1" applyBorder="1" applyAlignment="1">
      <alignment/>
    </xf>
    <xf numFmtId="0" fontId="0" fillId="0" borderId="62" xfId="0" applyFill="1" applyBorder="1" applyAlignment="1">
      <alignment/>
    </xf>
    <xf numFmtId="0" fontId="0" fillId="0" borderId="8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178" fontId="0" fillId="0" borderId="16" xfId="0" applyNumberFormat="1" applyFill="1" applyBorder="1" applyAlignment="1">
      <alignment/>
    </xf>
    <xf numFmtId="0" fontId="0" fillId="0" borderId="23" xfId="0" applyBorder="1" applyAlignment="1">
      <alignment horizontal="distributed"/>
    </xf>
    <xf numFmtId="0" fontId="0" fillId="0" borderId="86" xfId="0" applyBorder="1" applyAlignment="1">
      <alignment horizontal="distributed"/>
    </xf>
    <xf numFmtId="0" fontId="0" fillId="0" borderId="87" xfId="0" applyBorder="1" applyAlignment="1">
      <alignment horizontal="distributed"/>
    </xf>
    <xf numFmtId="0" fontId="0" fillId="0" borderId="88" xfId="0" applyBorder="1" applyAlignment="1">
      <alignment horizontal="distributed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89" xfId="0" applyBorder="1" applyAlignment="1">
      <alignment/>
    </xf>
    <xf numFmtId="0" fontId="0" fillId="0" borderId="72" xfId="0" applyBorder="1" applyAlignment="1">
      <alignment horizontal="center" vertical="center" textRotation="255"/>
    </xf>
    <xf numFmtId="0" fontId="0" fillId="0" borderId="75" xfId="0" applyBorder="1" applyAlignment="1">
      <alignment horizontal="center" vertical="center" textRotation="255"/>
    </xf>
    <xf numFmtId="0" fontId="0" fillId="0" borderId="90" xfId="0" applyBorder="1" applyAlignment="1">
      <alignment horizontal="center" vertical="center"/>
    </xf>
    <xf numFmtId="178" fontId="0" fillId="0" borderId="86" xfId="0" applyNumberFormat="1" applyBorder="1" applyAlignment="1">
      <alignment horizontal="center" vertical="center"/>
    </xf>
    <xf numFmtId="0" fontId="0" fillId="0" borderId="91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/>
    </xf>
    <xf numFmtId="178" fontId="0" fillId="0" borderId="5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92" xfId="0" applyFont="1" applyBorder="1" applyAlignment="1">
      <alignment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8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187" fontId="0" fillId="0" borderId="23" xfId="0" applyNumberFormat="1" applyFill="1" applyBorder="1" applyAlignment="1">
      <alignment horizontal="center"/>
    </xf>
    <xf numFmtId="187" fontId="0" fillId="0" borderId="24" xfId="0" applyNumberFormat="1" applyFill="1" applyBorder="1" applyAlignment="1">
      <alignment/>
    </xf>
    <xf numFmtId="187" fontId="0" fillId="0" borderId="95" xfId="0" applyNumberFormat="1" applyFill="1" applyBorder="1" applyAlignment="1">
      <alignment horizontal="center"/>
    </xf>
    <xf numFmtId="187" fontId="0" fillId="0" borderId="96" xfId="0" applyNumberFormat="1" applyFill="1" applyBorder="1" applyAlignment="1">
      <alignment horizontal="center"/>
    </xf>
    <xf numFmtId="187" fontId="0" fillId="0" borderId="94" xfId="0" applyNumberFormat="1" applyFill="1" applyBorder="1" applyAlignment="1">
      <alignment horizontal="center"/>
    </xf>
    <xf numFmtId="0" fontId="0" fillId="0" borderId="95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62</xdr:row>
      <xdr:rowOff>19050</xdr:rowOff>
    </xdr:from>
    <xdr:to>
      <xdr:col>0</xdr:col>
      <xdr:colOff>257175</xdr:colOff>
      <xdr:row>79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" y="12315825"/>
          <a:ext cx="247650" cy="3381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- 8 -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62</xdr:row>
      <xdr:rowOff>19050</xdr:rowOff>
    </xdr:from>
    <xdr:to>
      <xdr:col>0</xdr:col>
      <xdr:colOff>257175</xdr:colOff>
      <xdr:row>79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" y="11925300"/>
          <a:ext cx="247650" cy="3381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- 8 -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62</xdr:row>
      <xdr:rowOff>19050</xdr:rowOff>
    </xdr:from>
    <xdr:to>
      <xdr:col>0</xdr:col>
      <xdr:colOff>257175</xdr:colOff>
      <xdr:row>79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" y="11725275"/>
          <a:ext cx="247650" cy="3381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- 8 -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="103" zoomScaleNormal="103" zoomScaleSheetLayoutView="100" zoomScalePageLayoutView="0" workbookViewId="0" topLeftCell="A19">
      <selection activeCell="A30" sqref="A30"/>
    </sheetView>
  </sheetViews>
  <sheetFormatPr defaultColWidth="9.00390625" defaultRowHeight="12.75"/>
  <cols>
    <col min="1" max="1" width="7.50390625" style="0" customWidth="1"/>
    <col min="2" max="2" width="3.00390625" style="0" customWidth="1"/>
    <col min="3" max="3" width="12.875" style="0" customWidth="1"/>
    <col min="4" max="4" width="11.00390625" style="0" customWidth="1"/>
    <col min="5" max="5" width="12.875" style="0" customWidth="1"/>
    <col min="6" max="6" width="11.00390625" style="0" customWidth="1"/>
    <col min="7" max="7" width="17.875" style="0" customWidth="1"/>
    <col min="8" max="8" width="11.00390625" style="0" customWidth="1"/>
  </cols>
  <sheetData>
    <row r="1" spans="1:2" ht="24.75" customHeight="1">
      <c r="A1" s="1" t="s">
        <v>8</v>
      </c>
      <c r="B1" s="1"/>
    </row>
    <row r="2" spans="1:8" ht="34.5" customHeight="1" thickBot="1">
      <c r="A2" s="41"/>
      <c r="B2" s="41"/>
      <c r="G2" s="9" t="s">
        <v>0</v>
      </c>
      <c r="H2" s="2"/>
    </row>
    <row r="3" spans="1:8" ht="20.25" customHeight="1">
      <c r="A3" s="343" t="s">
        <v>4</v>
      </c>
      <c r="B3" s="344"/>
      <c r="C3" s="339" t="s">
        <v>1</v>
      </c>
      <c r="D3" s="340"/>
      <c r="E3" s="339" t="s">
        <v>2</v>
      </c>
      <c r="F3" s="340"/>
      <c r="G3" s="341" t="s">
        <v>3</v>
      </c>
      <c r="H3" s="342"/>
    </row>
    <row r="4" spans="1:8" ht="18.75" customHeight="1">
      <c r="A4" s="36"/>
      <c r="B4" s="4"/>
      <c r="C4" s="5"/>
      <c r="D4" s="17" t="s">
        <v>9</v>
      </c>
      <c r="E4" s="6" t="s">
        <v>5</v>
      </c>
      <c r="F4" s="17" t="s">
        <v>9</v>
      </c>
      <c r="G4" s="10" t="s">
        <v>6</v>
      </c>
      <c r="H4" s="18" t="s">
        <v>9</v>
      </c>
    </row>
    <row r="5" spans="1:8" ht="30" customHeight="1">
      <c r="A5" s="40" t="s">
        <v>31</v>
      </c>
      <c r="B5" s="42"/>
      <c r="C5" s="3">
        <v>837</v>
      </c>
      <c r="D5" s="31" t="s">
        <v>10</v>
      </c>
      <c r="E5" s="3">
        <v>20216</v>
      </c>
      <c r="F5" s="31" t="s">
        <v>10</v>
      </c>
      <c r="G5" s="3">
        <v>77744849</v>
      </c>
      <c r="H5" s="32" t="s">
        <v>10</v>
      </c>
    </row>
    <row r="6" spans="1:8" ht="30" customHeight="1">
      <c r="A6" s="37" t="s">
        <v>11</v>
      </c>
      <c r="B6" s="33"/>
      <c r="C6" s="3">
        <v>821</v>
      </c>
      <c r="D6" s="8">
        <f aca="true" t="shared" si="0" ref="D6:D14">ROUND(C6/C5*100-100,2)</f>
        <v>-1.91</v>
      </c>
      <c r="E6" s="3">
        <v>20300</v>
      </c>
      <c r="F6" s="8">
        <f aca="true" t="shared" si="1" ref="F6:F12">ROUND(E6/E5*100-100,2)</f>
        <v>0.42</v>
      </c>
      <c r="G6" s="3">
        <v>86489319</v>
      </c>
      <c r="H6" s="8">
        <f aca="true" t="shared" si="2" ref="H6:H14">ROUND(G6/G5*100-100,2)</f>
        <v>11.25</v>
      </c>
    </row>
    <row r="7" spans="1:8" ht="30" customHeight="1">
      <c r="A7" s="37" t="s">
        <v>12</v>
      </c>
      <c r="B7" s="33"/>
      <c r="C7" s="3">
        <v>818</v>
      </c>
      <c r="D7" s="8">
        <f t="shared" si="0"/>
        <v>-0.37</v>
      </c>
      <c r="E7" s="3">
        <v>20448</v>
      </c>
      <c r="F7" s="8">
        <f t="shared" si="1"/>
        <v>0.73</v>
      </c>
      <c r="G7" s="3">
        <v>100941260</v>
      </c>
      <c r="H7" s="8">
        <f t="shared" si="2"/>
        <v>16.71</v>
      </c>
    </row>
    <row r="8" spans="1:8" ht="30" customHeight="1">
      <c r="A8" s="37" t="s">
        <v>13</v>
      </c>
      <c r="B8" s="33"/>
      <c r="C8" s="7">
        <v>822</v>
      </c>
      <c r="D8" s="8">
        <f t="shared" si="0"/>
        <v>0.49</v>
      </c>
      <c r="E8" s="7">
        <v>20800</v>
      </c>
      <c r="F8" s="8">
        <f t="shared" si="1"/>
        <v>1.72</v>
      </c>
      <c r="G8" s="7">
        <v>110303303</v>
      </c>
      <c r="H8" s="8">
        <f t="shared" si="2"/>
        <v>9.27</v>
      </c>
    </row>
    <row r="9" spans="1:8" ht="30" customHeight="1">
      <c r="A9" s="37" t="s">
        <v>14</v>
      </c>
      <c r="B9" s="33"/>
      <c r="C9" s="3">
        <v>862</v>
      </c>
      <c r="D9" s="8">
        <f t="shared" si="0"/>
        <v>4.87</v>
      </c>
      <c r="E9" s="3">
        <v>20988</v>
      </c>
      <c r="F9" s="8">
        <f t="shared" si="1"/>
        <v>0.9</v>
      </c>
      <c r="G9" s="3">
        <v>111229447</v>
      </c>
      <c r="H9" s="8">
        <f t="shared" si="2"/>
        <v>0.84</v>
      </c>
    </row>
    <row r="10" spans="1:8" ht="30" customHeight="1">
      <c r="A10" s="37" t="s">
        <v>15</v>
      </c>
      <c r="B10" s="33"/>
      <c r="C10" s="3">
        <v>856</v>
      </c>
      <c r="D10" s="8">
        <f t="shared" si="0"/>
        <v>-0.7</v>
      </c>
      <c r="E10" s="3">
        <v>20927</v>
      </c>
      <c r="F10" s="8">
        <f t="shared" si="1"/>
        <v>-0.29</v>
      </c>
      <c r="G10" s="3">
        <v>114833726</v>
      </c>
      <c r="H10" s="8">
        <f t="shared" si="2"/>
        <v>3.24</v>
      </c>
    </row>
    <row r="11" spans="1:8" ht="30" customHeight="1">
      <c r="A11" s="37" t="s">
        <v>16</v>
      </c>
      <c r="B11" s="33"/>
      <c r="C11" s="3">
        <v>804</v>
      </c>
      <c r="D11" s="8">
        <f t="shared" si="0"/>
        <v>-6.07</v>
      </c>
      <c r="E11" s="3">
        <v>20890</v>
      </c>
      <c r="F11" s="8">
        <f t="shared" si="1"/>
        <v>-0.18</v>
      </c>
      <c r="G11" s="3">
        <v>129263055</v>
      </c>
      <c r="H11" s="8">
        <f t="shared" si="2"/>
        <v>12.57</v>
      </c>
    </row>
    <row r="12" spans="1:8" ht="30" customHeight="1">
      <c r="A12" s="37" t="s">
        <v>17</v>
      </c>
      <c r="B12" s="33"/>
      <c r="C12" s="3">
        <v>783</v>
      </c>
      <c r="D12" s="8">
        <f t="shared" si="0"/>
        <v>-2.61</v>
      </c>
      <c r="E12" s="3">
        <v>20477</v>
      </c>
      <c r="F12" s="8">
        <f t="shared" si="1"/>
        <v>-1.98</v>
      </c>
      <c r="G12" s="3">
        <v>119905740</v>
      </c>
      <c r="H12" s="8">
        <f t="shared" si="2"/>
        <v>-7.24</v>
      </c>
    </row>
    <row r="13" spans="1:8" ht="30" customHeight="1">
      <c r="A13" s="37" t="s">
        <v>18</v>
      </c>
      <c r="B13" s="33"/>
      <c r="C13" s="3">
        <v>767</v>
      </c>
      <c r="D13" s="8">
        <f t="shared" si="0"/>
        <v>-2.04</v>
      </c>
      <c r="E13" s="3">
        <v>20480</v>
      </c>
      <c r="F13" s="8">
        <f aca="true" t="shared" si="3" ref="F13:F20">ROUND(E13/E12*100-100,2)</f>
        <v>0.01</v>
      </c>
      <c r="G13" s="3">
        <v>120504606</v>
      </c>
      <c r="H13" s="8">
        <f t="shared" si="2"/>
        <v>0.5</v>
      </c>
    </row>
    <row r="14" spans="1:8" ht="30" customHeight="1">
      <c r="A14" s="37" t="s">
        <v>19</v>
      </c>
      <c r="B14" s="33"/>
      <c r="C14" s="3">
        <v>714</v>
      </c>
      <c r="D14" s="8">
        <f t="shared" si="0"/>
        <v>-6.91</v>
      </c>
      <c r="E14" s="3">
        <v>20043</v>
      </c>
      <c r="F14" s="8">
        <f t="shared" si="3"/>
        <v>-2.13</v>
      </c>
      <c r="G14" s="3">
        <v>127569548</v>
      </c>
      <c r="H14" s="8">
        <f t="shared" si="2"/>
        <v>5.86</v>
      </c>
    </row>
    <row r="15" spans="1:8" ht="30" customHeight="1">
      <c r="A15" s="38" t="s">
        <v>20</v>
      </c>
      <c r="B15" s="34"/>
      <c r="C15" s="7">
        <v>722</v>
      </c>
      <c r="D15" s="8">
        <f aca="true" t="shared" si="4" ref="D15:D21">ROUND(C15/C14*100-100,2)</f>
        <v>1.12</v>
      </c>
      <c r="E15" s="7">
        <v>20612</v>
      </c>
      <c r="F15" s="8">
        <f t="shared" si="3"/>
        <v>2.84</v>
      </c>
      <c r="G15" s="7">
        <v>134801973</v>
      </c>
      <c r="H15" s="8">
        <f aca="true" t="shared" si="5" ref="H15:H20">ROUND(G15/G14*100-100,2)</f>
        <v>5.67</v>
      </c>
    </row>
    <row r="16" spans="1:8" ht="30" customHeight="1">
      <c r="A16" s="38" t="s">
        <v>21</v>
      </c>
      <c r="B16" s="34"/>
      <c r="C16" s="7">
        <v>703</v>
      </c>
      <c r="D16" s="8">
        <f t="shared" si="4"/>
        <v>-2.63</v>
      </c>
      <c r="E16" s="7">
        <v>21224</v>
      </c>
      <c r="F16" s="8">
        <f t="shared" si="3"/>
        <v>2.97</v>
      </c>
      <c r="G16" s="7">
        <v>144691486</v>
      </c>
      <c r="H16" s="8">
        <f t="shared" si="5"/>
        <v>7.34</v>
      </c>
    </row>
    <row r="17" spans="1:8" ht="30" customHeight="1">
      <c r="A17" s="38" t="s">
        <v>22</v>
      </c>
      <c r="B17" s="34"/>
      <c r="C17" s="11">
        <v>737</v>
      </c>
      <c r="D17" s="8">
        <f t="shared" si="4"/>
        <v>4.84</v>
      </c>
      <c r="E17" s="11">
        <v>21747</v>
      </c>
      <c r="F17" s="8">
        <f t="shared" si="3"/>
        <v>2.46</v>
      </c>
      <c r="G17" s="11">
        <v>145021883</v>
      </c>
      <c r="H17" s="8">
        <f t="shared" si="5"/>
        <v>0.23</v>
      </c>
    </row>
    <row r="18" spans="1:9" ht="30" customHeight="1">
      <c r="A18" s="38" t="s">
        <v>23</v>
      </c>
      <c r="B18" s="34"/>
      <c r="C18" s="11">
        <v>747</v>
      </c>
      <c r="D18" s="12">
        <f t="shared" si="4"/>
        <v>1.36</v>
      </c>
      <c r="E18" s="11">
        <v>23608</v>
      </c>
      <c r="F18" s="12">
        <f t="shared" si="3"/>
        <v>8.56</v>
      </c>
      <c r="G18" s="11">
        <v>152572099</v>
      </c>
      <c r="H18" s="12">
        <f t="shared" si="5"/>
        <v>5.21</v>
      </c>
      <c r="I18" s="13"/>
    </row>
    <row r="19" spans="1:8" ht="30" customHeight="1">
      <c r="A19" s="38" t="s">
        <v>24</v>
      </c>
      <c r="B19" s="34"/>
      <c r="C19" s="11">
        <v>651</v>
      </c>
      <c r="D19" s="8">
        <f t="shared" si="4"/>
        <v>-12.85</v>
      </c>
      <c r="E19" s="11">
        <v>23381</v>
      </c>
      <c r="F19" s="8">
        <f t="shared" si="3"/>
        <v>-0.96</v>
      </c>
      <c r="G19" s="11">
        <v>161121384</v>
      </c>
      <c r="H19" s="8">
        <f t="shared" si="5"/>
        <v>5.6</v>
      </c>
    </row>
    <row r="20" spans="1:8" s="16" customFormat="1" ht="30" customHeight="1">
      <c r="A20" s="38" t="s">
        <v>25</v>
      </c>
      <c r="B20" s="34"/>
      <c r="C20" s="14">
        <v>634</v>
      </c>
      <c r="D20" s="15">
        <f t="shared" si="4"/>
        <v>-2.61</v>
      </c>
      <c r="E20" s="14">
        <v>20681</v>
      </c>
      <c r="F20" s="15">
        <f t="shared" si="3"/>
        <v>-11.55</v>
      </c>
      <c r="G20" s="14">
        <v>124814105</v>
      </c>
      <c r="H20" s="15">
        <f t="shared" si="5"/>
        <v>-22.53</v>
      </c>
    </row>
    <row r="21" spans="1:8" s="16" customFormat="1" ht="30" customHeight="1">
      <c r="A21" s="38" t="s">
        <v>26</v>
      </c>
      <c r="B21" s="34"/>
      <c r="C21" s="14">
        <v>624</v>
      </c>
      <c r="D21" s="15">
        <f t="shared" si="4"/>
        <v>-1.58</v>
      </c>
      <c r="E21" s="14">
        <v>21820</v>
      </c>
      <c r="F21" s="15">
        <f aca="true" t="shared" si="6" ref="F21:F26">ROUND(E21/E20*100-100,2)</f>
        <v>5.51</v>
      </c>
      <c r="G21" s="14">
        <v>118012276</v>
      </c>
      <c r="H21" s="15">
        <f aca="true" t="shared" si="7" ref="H21:H26">ROUND(G21/G20*100-100,2)</f>
        <v>-5.45</v>
      </c>
    </row>
    <row r="22" spans="1:8" s="16" customFormat="1" ht="30" customHeight="1">
      <c r="A22" s="38" t="s">
        <v>27</v>
      </c>
      <c r="B22" s="34"/>
      <c r="C22" s="14">
        <v>562</v>
      </c>
      <c r="D22" s="21">
        <f>ROUND(C22/C21*100-100,2)</f>
        <v>-9.94</v>
      </c>
      <c r="E22" s="14">
        <v>21432</v>
      </c>
      <c r="F22" s="21">
        <f t="shared" si="6"/>
        <v>-1.78</v>
      </c>
      <c r="G22" s="14">
        <v>105199388</v>
      </c>
      <c r="H22" s="21">
        <f t="shared" si="7"/>
        <v>-10.86</v>
      </c>
    </row>
    <row r="23" spans="1:8" s="16" customFormat="1" ht="30" customHeight="1">
      <c r="A23" s="38" t="s">
        <v>28</v>
      </c>
      <c r="B23" s="34"/>
      <c r="C23" s="14">
        <v>621</v>
      </c>
      <c r="D23" s="21">
        <f>ROUND(C23/C22*100-100,2)</f>
        <v>10.5</v>
      </c>
      <c r="E23" s="14">
        <v>21155</v>
      </c>
      <c r="F23" s="21">
        <f t="shared" si="6"/>
        <v>-1.29</v>
      </c>
      <c r="G23" s="14">
        <v>106935288</v>
      </c>
      <c r="H23" s="21">
        <f t="shared" si="7"/>
        <v>1.65</v>
      </c>
    </row>
    <row r="24" spans="1:8" s="16" customFormat="1" ht="30" customHeight="1">
      <c r="A24" s="38" t="s">
        <v>29</v>
      </c>
      <c r="B24" s="34"/>
      <c r="C24" s="29">
        <v>615</v>
      </c>
      <c r="D24" s="27">
        <f>ROUND(C24/C23*100-100,2)</f>
        <v>-0.97</v>
      </c>
      <c r="E24" s="29">
        <v>21397</v>
      </c>
      <c r="F24" s="30">
        <f t="shared" si="6"/>
        <v>1.14</v>
      </c>
      <c r="G24" s="29">
        <v>104642793</v>
      </c>
      <c r="H24" s="21">
        <f t="shared" si="7"/>
        <v>-2.14</v>
      </c>
    </row>
    <row r="25" spans="1:8" s="16" customFormat="1" ht="30" customHeight="1">
      <c r="A25" s="38" t="s">
        <v>30</v>
      </c>
      <c r="B25" s="34"/>
      <c r="C25" s="43">
        <v>608</v>
      </c>
      <c r="D25" s="30">
        <f>ROUND(C25/C24*100-100,2)</f>
        <v>-1.14</v>
      </c>
      <c r="E25" s="29">
        <v>21407</v>
      </c>
      <c r="F25" s="30">
        <f t="shared" si="6"/>
        <v>0.05</v>
      </c>
      <c r="G25" s="29">
        <v>106736391</v>
      </c>
      <c r="H25" s="21">
        <f t="shared" si="7"/>
        <v>2</v>
      </c>
    </row>
    <row r="26" spans="1:8" s="16" customFormat="1" ht="30" customHeight="1" thickBot="1">
      <c r="A26" s="39" t="s">
        <v>32</v>
      </c>
      <c r="B26" s="35"/>
      <c r="C26" s="26">
        <v>577</v>
      </c>
      <c r="D26" s="28">
        <f>ROUND(C26/C25*100-100,2)</f>
        <v>-5.1</v>
      </c>
      <c r="E26" s="26">
        <v>21399</v>
      </c>
      <c r="F26" s="28">
        <f t="shared" si="6"/>
        <v>-0.04</v>
      </c>
      <c r="G26" s="26">
        <v>105829848</v>
      </c>
      <c r="H26" s="25">
        <f t="shared" si="7"/>
        <v>-0.85</v>
      </c>
    </row>
    <row r="27" spans="1:8" s="19" customFormat="1" ht="15.75" customHeight="1">
      <c r="A27" s="23" t="s">
        <v>33</v>
      </c>
      <c r="B27" s="23"/>
      <c r="C27" s="23"/>
      <c r="D27" s="24"/>
      <c r="E27" s="23"/>
      <c r="F27" s="23"/>
      <c r="G27" s="20"/>
      <c r="H27" s="20"/>
    </row>
    <row r="28" s="19" customFormat="1" ht="15.75" customHeight="1">
      <c r="A28" s="19" t="s">
        <v>7</v>
      </c>
    </row>
    <row r="29" s="16" customFormat="1" ht="12">
      <c r="A29" s="19" t="s">
        <v>34</v>
      </c>
    </row>
    <row r="30" s="16" customFormat="1" ht="12">
      <c r="G30" s="22"/>
    </row>
    <row r="31" s="16" customFormat="1" ht="12">
      <c r="F31" s="22"/>
    </row>
    <row r="34" ht="12">
      <c r="G34" s="13"/>
    </row>
  </sheetData>
  <sheetProtection/>
  <mergeCells count="4">
    <mergeCell ref="C3:D3"/>
    <mergeCell ref="E3:F3"/>
    <mergeCell ref="G3:H3"/>
    <mergeCell ref="A3:B3"/>
  </mergeCells>
  <printOptions/>
  <pageMargins left="0.7874015748031497" right="0.7874015748031497" top="0.7874015748031497" bottom="0.54" header="0" footer="0"/>
  <pageSetup firstPageNumber="72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2"/>
  <sheetViews>
    <sheetView tabSelected="1" view="pageBreakPreview" zoomScaleSheetLayoutView="100" zoomScalePageLayoutView="0" workbookViewId="0" topLeftCell="A1">
      <pane xSplit="3" ySplit="4" topLeftCell="D2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9" sqref="B39"/>
    </sheetView>
  </sheetViews>
  <sheetFormatPr defaultColWidth="11.875" defaultRowHeight="15.75" customHeight="1"/>
  <cols>
    <col min="1" max="1" width="14.375" style="0" customWidth="1"/>
    <col min="2" max="2" width="14.50390625" style="0" customWidth="1"/>
    <col min="3" max="3" width="7.125" style="0" customWidth="1"/>
    <col min="4" max="4" width="9.50390625" style="178" customWidth="1"/>
    <col min="5" max="5" width="9.125" style="178" customWidth="1"/>
    <col min="6" max="6" width="9.50390625" style="0" customWidth="1"/>
    <col min="7" max="7" width="9.125" style="178" customWidth="1"/>
    <col min="8" max="8" width="9.125" style="0" customWidth="1"/>
    <col min="9" max="9" width="9.125" style="178" customWidth="1"/>
    <col min="10" max="10" width="9.375" style="0" customWidth="1"/>
    <col min="11" max="11" width="9.125" style="178" customWidth="1"/>
    <col min="12" max="12" width="9.375" style="0" customWidth="1"/>
    <col min="13" max="13" width="9.50390625" style="178" customWidth="1"/>
    <col min="14" max="14" width="9.00390625" style="0" customWidth="1"/>
    <col min="15" max="15" width="9.50390625" style="178" customWidth="1"/>
    <col min="16" max="16" width="9.375" style="0" customWidth="1"/>
    <col min="17" max="17" width="9.875" style="178" customWidth="1"/>
    <col min="18" max="18" width="12.125" style="0" customWidth="1"/>
    <col min="19" max="19" width="9.50390625" style="0" customWidth="1"/>
  </cols>
  <sheetData>
    <row r="1" spans="2:17" ht="19.5" customHeight="1">
      <c r="B1" s="1" t="s">
        <v>256</v>
      </c>
      <c r="D1"/>
      <c r="F1" s="179"/>
      <c r="Q1"/>
    </row>
    <row r="2" spans="4:17" ht="18.75" customHeight="1" thickBot="1">
      <c r="D2"/>
      <c r="E2" s="179"/>
      <c r="Q2" s="181" t="s">
        <v>156</v>
      </c>
    </row>
    <row r="3" spans="1:17" ht="18" customHeight="1">
      <c r="A3" s="182"/>
      <c r="B3" s="183"/>
      <c r="C3" s="350" t="s">
        <v>157</v>
      </c>
      <c r="D3" s="352" t="s">
        <v>158</v>
      </c>
      <c r="E3" s="346"/>
      <c r="F3" s="345" t="s">
        <v>159</v>
      </c>
      <c r="G3" s="346"/>
      <c r="H3" s="345" t="s">
        <v>160</v>
      </c>
      <c r="I3" s="346"/>
      <c r="J3" s="345" t="s">
        <v>161</v>
      </c>
      <c r="K3" s="353"/>
      <c r="L3" s="345" t="s">
        <v>162</v>
      </c>
      <c r="M3" s="346"/>
      <c r="N3" s="345" t="s">
        <v>163</v>
      </c>
      <c r="O3" s="346"/>
      <c r="P3" s="345" t="s">
        <v>164</v>
      </c>
      <c r="Q3" s="347"/>
    </row>
    <row r="4" spans="1:17" ht="18" customHeight="1">
      <c r="A4" s="182"/>
      <c r="B4" s="279" t="s">
        <v>4</v>
      </c>
      <c r="C4" s="351"/>
      <c r="D4" s="321" t="s">
        <v>257</v>
      </c>
      <c r="E4" s="322" t="s">
        <v>165</v>
      </c>
      <c r="F4" s="323" t="s">
        <v>1</v>
      </c>
      <c r="G4" s="322" t="s">
        <v>165</v>
      </c>
      <c r="H4" s="323" t="s">
        <v>1</v>
      </c>
      <c r="I4" s="324" t="s">
        <v>165</v>
      </c>
      <c r="J4" s="323" t="s">
        <v>1</v>
      </c>
      <c r="K4" s="322" t="s">
        <v>165</v>
      </c>
      <c r="L4" s="323" t="s">
        <v>1</v>
      </c>
      <c r="M4" s="324" t="s">
        <v>165</v>
      </c>
      <c r="N4" s="323" t="s">
        <v>1</v>
      </c>
      <c r="O4" s="324" t="s">
        <v>165</v>
      </c>
      <c r="P4" s="323" t="s">
        <v>1</v>
      </c>
      <c r="Q4" s="324" t="s">
        <v>165</v>
      </c>
    </row>
    <row r="5" spans="1:17" ht="14.25" customHeight="1">
      <c r="A5" s="182"/>
      <c r="B5" t="s">
        <v>166</v>
      </c>
      <c r="D5" s="325"/>
      <c r="E5" s="191"/>
      <c r="F5" s="326"/>
      <c r="G5" s="191"/>
      <c r="H5" s="326"/>
      <c r="I5" s="191"/>
      <c r="J5" s="326"/>
      <c r="K5" s="191"/>
      <c r="L5" s="326"/>
      <c r="M5" s="191"/>
      <c r="N5" s="326"/>
      <c r="O5" s="191"/>
      <c r="P5" s="326"/>
      <c r="Q5" s="191"/>
    </row>
    <row r="6" spans="1:17" ht="14.25" customHeight="1">
      <c r="A6" s="182"/>
      <c r="B6" s="193" t="s">
        <v>258</v>
      </c>
      <c r="C6" s="189">
        <f>D6+F6+H6+J6+L6+N6+P6</f>
        <v>513</v>
      </c>
      <c r="D6" s="327">
        <v>194</v>
      </c>
      <c r="E6" s="178">
        <f>D6/C6*100</f>
        <v>37.8167641325536</v>
      </c>
      <c r="F6">
        <v>156</v>
      </c>
      <c r="G6" s="178">
        <f aca="true" t="shared" si="0" ref="G6:G11">F6/C6*100</f>
        <v>30.409356725146196</v>
      </c>
      <c r="H6">
        <v>110</v>
      </c>
      <c r="I6" s="178">
        <f aca="true" t="shared" si="1" ref="I6:I11">H6/C6*100</f>
        <v>21.44249512670565</v>
      </c>
      <c r="J6">
        <v>15</v>
      </c>
      <c r="K6" s="178">
        <f aca="true" t="shared" si="2" ref="K6:K11">J6/C6*100</f>
        <v>2.923976608187134</v>
      </c>
      <c r="L6">
        <v>20</v>
      </c>
      <c r="M6" s="178">
        <f aca="true" t="shared" si="3" ref="M6:M11">L6/C6*100</f>
        <v>3.898635477582846</v>
      </c>
      <c r="N6">
        <v>10</v>
      </c>
      <c r="O6" s="178">
        <f aca="true" t="shared" si="4" ref="O6:O11">N6/C6*100</f>
        <v>1.949317738791423</v>
      </c>
      <c r="P6">
        <v>8</v>
      </c>
      <c r="Q6" s="328">
        <f aca="true" t="shared" si="5" ref="Q6:Q11">P6/C6*100</f>
        <v>1.5594541910331383</v>
      </c>
    </row>
    <row r="7" spans="1:17" ht="14.25" customHeight="1">
      <c r="A7" s="182"/>
      <c r="B7" s="198" t="s">
        <v>168</v>
      </c>
      <c r="C7" s="189">
        <f>D7+F7+H7+J7+L7+N7+P7</f>
        <v>480</v>
      </c>
      <c r="D7" s="327">
        <v>175</v>
      </c>
      <c r="E7" s="178">
        <f>D7/C7*100</f>
        <v>36.45833333333333</v>
      </c>
      <c r="F7">
        <v>149</v>
      </c>
      <c r="G7" s="178">
        <f t="shared" si="0"/>
        <v>31.041666666666668</v>
      </c>
      <c r="H7">
        <v>97</v>
      </c>
      <c r="I7" s="178">
        <f t="shared" si="1"/>
        <v>20.208333333333332</v>
      </c>
      <c r="J7">
        <v>18</v>
      </c>
      <c r="K7" s="178">
        <f t="shared" si="2"/>
        <v>3.75</v>
      </c>
      <c r="L7">
        <v>24</v>
      </c>
      <c r="M7" s="178">
        <f t="shared" si="3"/>
        <v>5</v>
      </c>
      <c r="N7">
        <v>10</v>
      </c>
      <c r="O7" s="178">
        <f t="shared" si="4"/>
        <v>2.083333333333333</v>
      </c>
      <c r="P7">
        <v>7</v>
      </c>
      <c r="Q7" s="328">
        <f t="shared" si="5"/>
        <v>1.4583333333333333</v>
      </c>
    </row>
    <row r="8" spans="1:17" ht="14.25" customHeight="1">
      <c r="A8" s="182"/>
      <c r="B8" s="198" t="s">
        <v>169</v>
      </c>
      <c r="C8" s="189">
        <f>D8+F8+H8+J8+L8+N8+P8</f>
        <v>461</v>
      </c>
      <c r="D8" s="327">
        <v>178</v>
      </c>
      <c r="E8" s="178">
        <f>D8/C8*100</f>
        <v>38.611713665943604</v>
      </c>
      <c r="F8">
        <v>129</v>
      </c>
      <c r="G8" s="178">
        <f t="shared" si="0"/>
        <v>27.9826464208243</v>
      </c>
      <c r="H8">
        <v>99</v>
      </c>
      <c r="I8" s="178">
        <f t="shared" si="1"/>
        <v>21.475054229934923</v>
      </c>
      <c r="J8">
        <v>17</v>
      </c>
      <c r="K8" s="178">
        <f t="shared" si="2"/>
        <v>3.68763557483731</v>
      </c>
      <c r="L8">
        <v>21</v>
      </c>
      <c r="M8" s="178">
        <f t="shared" si="3"/>
        <v>4.55531453362256</v>
      </c>
      <c r="N8">
        <v>9</v>
      </c>
      <c r="O8" s="178">
        <f t="shared" si="4"/>
        <v>1.9522776572668112</v>
      </c>
      <c r="P8">
        <v>8</v>
      </c>
      <c r="Q8" s="328">
        <f t="shared" si="5"/>
        <v>1.735357917570499</v>
      </c>
    </row>
    <row r="9" spans="1:17" ht="14.25" customHeight="1">
      <c r="A9" s="182"/>
      <c r="B9" s="198" t="s">
        <v>170</v>
      </c>
      <c r="C9" s="189">
        <f>D9+F9+H9+J9+L9+N9+P9</f>
        <v>512</v>
      </c>
      <c r="D9" s="327">
        <v>233</v>
      </c>
      <c r="E9" s="178">
        <f>D9/C9*100</f>
        <v>45.5078125</v>
      </c>
      <c r="F9">
        <v>130</v>
      </c>
      <c r="G9" s="178">
        <f t="shared" si="0"/>
        <v>25.390625</v>
      </c>
      <c r="H9">
        <v>91</v>
      </c>
      <c r="I9" s="178">
        <f t="shared" si="1"/>
        <v>17.7734375</v>
      </c>
      <c r="J9">
        <v>18</v>
      </c>
      <c r="K9" s="178">
        <f t="shared" si="2"/>
        <v>3.515625</v>
      </c>
      <c r="L9">
        <v>20</v>
      </c>
      <c r="M9" s="178">
        <f t="shared" si="3"/>
        <v>3.90625</v>
      </c>
      <c r="N9">
        <v>12</v>
      </c>
      <c r="O9" s="178">
        <f t="shared" si="4"/>
        <v>2.34375</v>
      </c>
      <c r="P9">
        <v>8</v>
      </c>
      <c r="Q9" s="328">
        <f t="shared" si="5"/>
        <v>1.5625</v>
      </c>
    </row>
    <row r="10" spans="1:17" ht="14.25" customHeight="1">
      <c r="A10" s="182"/>
      <c r="B10" s="198" t="s">
        <v>171</v>
      </c>
      <c r="C10" s="329">
        <v>423</v>
      </c>
      <c r="D10" s="200">
        <v>149</v>
      </c>
      <c r="E10" s="181">
        <f>D10/C10*100</f>
        <v>35.22458628841608</v>
      </c>
      <c r="F10">
        <v>132</v>
      </c>
      <c r="G10" s="181">
        <f t="shared" si="0"/>
        <v>31.20567375886525</v>
      </c>
      <c r="H10">
        <v>84</v>
      </c>
      <c r="I10" s="181">
        <f t="shared" si="1"/>
        <v>19.858156028368796</v>
      </c>
      <c r="J10">
        <v>19</v>
      </c>
      <c r="K10" s="181">
        <f t="shared" si="2"/>
        <v>4.491725768321513</v>
      </c>
      <c r="L10">
        <v>19</v>
      </c>
      <c r="M10" s="181">
        <f t="shared" si="3"/>
        <v>4.491725768321513</v>
      </c>
      <c r="N10">
        <v>12</v>
      </c>
      <c r="O10" s="181">
        <f t="shared" si="4"/>
        <v>2.8368794326241136</v>
      </c>
      <c r="P10">
        <v>8</v>
      </c>
      <c r="Q10" s="181">
        <f t="shared" si="5"/>
        <v>1.8912529550827424</v>
      </c>
    </row>
    <row r="11" spans="1:17" ht="14.25" customHeight="1">
      <c r="A11" s="182"/>
      <c r="B11" s="198" t="s">
        <v>172</v>
      </c>
      <c r="C11" s="330">
        <v>432</v>
      </c>
      <c r="D11" s="204">
        <v>171</v>
      </c>
      <c r="E11" s="205">
        <v>39.5</v>
      </c>
      <c r="F11" s="16">
        <v>114</v>
      </c>
      <c r="G11" s="205">
        <f t="shared" si="0"/>
        <v>26.38888888888889</v>
      </c>
      <c r="H11" s="16">
        <v>88</v>
      </c>
      <c r="I11" s="205">
        <f t="shared" si="1"/>
        <v>20.37037037037037</v>
      </c>
      <c r="J11" s="16">
        <v>21</v>
      </c>
      <c r="K11" s="205">
        <f t="shared" si="2"/>
        <v>4.861111111111112</v>
      </c>
      <c r="L11" s="16">
        <v>19</v>
      </c>
      <c r="M11" s="205">
        <f t="shared" si="3"/>
        <v>4.398148148148148</v>
      </c>
      <c r="N11" s="16">
        <v>10</v>
      </c>
      <c r="O11" s="205">
        <f t="shared" si="4"/>
        <v>2.314814814814815</v>
      </c>
      <c r="P11" s="16">
        <v>9</v>
      </c>
      <c r="Q11" s="205">
        <f t="shared" si="5"/>
        <v>2.083333333333333</v>
      </c>
    </row>
    <row r="12" spans="1:17" ht="14.25" customHeight="1">
      <c r="A12" s="182"/>
      <c r="B12" s="13" t="s">
        <v>173</v>
      </c>
      <c r="C12" s="22"/>
      <c r="D12" s="208"/>
      <c r="E12" s="210"/>
      <c r="F12" s="22"/>
      <c r="G12" s="209"/>
      <c r="H12" s="22"/>
      <c r="I12" s="209"/>
      <c r="J12" s="22"/>
      <c r="K12" s="209"/>
      <c r="L12" s="22"/>
      <c r="M12" s="209"/>
      <c r="N12" s="22"/>
      <c r="O12" s="209"/>
      <c r="P12" s="22"/>
      <c r="Q12" s="22"/>
    </row>
    <row r="13" spans="1:17" ht="14.25" customHeight="1">
      <c r="A13" s="182"/>
      <c r="B13" s="193" t="s">
        <v>258</v>
      </c>
      <c r="C13" s="331">
        <v>206</v>
      </c>
      <c r="D13" s="208">
        <v>56</v>
      </c>
      <c r="E13" s="209">
        <f aca="true" t="shared" si="6" ref="E13:E18">D13/C13*100</f>
        <v>27.184466019417474</v>
      </c>
      <c r="F13" s="22">
        <v>61</v>
      </c>
      <c r="G13" s="209">
        <f aca="true" t="shared" si="7" ref="G13:G18">F13/C13*100</f>
        <v>29.61165048543689</v>
      </c>
      <c r="H13" s="22">
        <v>53</v>
      </c>
      <c r="I13" s="209">
        <f aca="true" t="shared" si="8" ref="I13:I18">H13/C13*100</f>
        <v>25.728155339805824</v>
      </c>
      <c r="J13" s="22">
        <v>7</v>
      </c>
      <c r="K13" s="209">
        <f aca="true" t="shared" si="9" ref="K13:K18">J13/C13*100</f>
        <v>3.3980582524271843</v>
      </c>
      <c r="L13" s="22">
        <v>14</v>
      </c>
      <c r="M13" s="209">
        <f aca="true" t="shared" si="10" ref="M13:M18">L13/C13*100</f>
        <v>6.796116504854369</v>
      </c>
      <c r="N13" s="22">
        <v>10</v>
      </c>
      <c r="O13" s="209">
        <f aca="true" t="shared" si="11" ref="O13:O18">N13/C13*100</f>
        <v>4.854368932038835</v>
      </c>
      <c r="P13" s="22">
        <v>5</v>
      </c>
      <c r="Q13" s="332">
        <f aca="true" t="shared" si="12" ref="Q13:Q18">P13/C13*100</f>
        <v>2.4271844660194173</v>
      </c>
    </row>
    <row r="14" spans="1:17" ht="14.25" customHeight="1">
      <c r="A14" s="182"/>
      <c r="B14" s="198" t="s">
        <v>168</v>
      </c>
      <c r="C14" s="331">
        <v>198</v>
      </c>
      <c r="D14" s="208">
        <v>50</v>
      </c>
      <c r="E14" s="209">
        <f t="shared" si="6"/>
        <v>25.252525252525253</v>
      </c>
      <c r="F14" s="22">
        <v>67</v>
      </c>
      <c r="G14" s="209">
        <f t="shared" si="7"/>
        <v>33.83838383838384</v>
      </c>
      <c r="H14" s="22">
        <v>45</v>
      </c>
      <c r="I14" s="209">
        <f t="shared" si="8"/>
        <v>22.727272727272727</v>
      </c>
      <c r="J14" s="22">
        <v>10</v>
      </c>
      <c r="K14" s="209">
        <f t="shared" si="9"/>
        <v>5.05050505050505</v>
      </c>
      <c r="L14" s="22">
        <v>12</v>
      </c>
      <c r="M14" s="209">
        <f t="shared" si="10"/>
        <v>6.0606060606060606</v>
      </c>
      <c r="N14" s="22">
        <v>9</v>
      </c>
      <c r="O14" s="209">
        <f t="shared" si="11"/>
        <v>4.545454545454546</v>
      </c>
      <c r="P14" s="22">
        <v>5</v>
      </c>
      <c r="Q14" s="332">
        <f t="shared" si="12"/>
        <v>2.525252525252525</v>
      </c>
    </row>
    <row r="15" spans="1:17" ht="14.25" customHeight="1">
      <c r="A15" s="182"/>
      <c r="B15" s="198" t="s">
        <v>169</v>
      </c>
      <c r="C15" s="331">
        <v>195</v>
      </c>
      <c r="D15" s="208">
        <v>60</v>
      </c>
      <c r="E15" s="209">
        <f t="shared" si="6"/>
        <v>30.76923076923077</v>
      </c>
      <c r="F15" s="22">
        <v>51</v>
      </c>
      <c r="G15" s="209">
        <f t="shared" si="7"/>
        <v>26.153846153846157</v>
      </c>
      <c r="H15" s="22">
        <v>48</v>
      </c>
      <c r="I15" s="209">
        <f t="shared" si="8"/>
        <v>24.615384615384617</v>
      </c>
      <c r="J15" s="22">
        <v>10</v>
      </c>
      <c r="K15" s="209">
        <f t="shared" si="9"/>
        <v>5.128205128205128</v>
      </c>
      <c r="L15" s="22">
        <v>12</v>
      </c>
      <c r="M15" s="209">
        <f t="shared" si="10"/>
        <v>6.153846153846154</v>
      </c>
      <c r="N15" s="22">
        <v>9</v>
      </c>
      <c r="O15" s="209">
        <f t="shared" si="11"/>
        <v>4.615384615384616</v>
      </c>
      <c r="P15" s="22">
        <v>5</v>
      </c>
      <c r="Q15" s="332">
        <f t="shared" si="12"/>
        <v>2.564102564102564</v>
      </c>
    </row>
    <row r="16" spans="1:17" ht="14.25" customHeight="1">
      <c r="A16" s="182"/>
      <c r="B16" s="198" t="s">
        <v>170</v>
      </c>
      <c r="C16" s="331">
        <v>189</v>
      </c>
      <c r="D16" s="208">
        <v>62</v>
      </c>
      <c r="E16" s="209">
        <f t="shared" si="6"/>
        <v>32.804232804232804</v>
      </c>
      <c r="F16" s="22">
        <v>48</v>
      </c>
      <c r="G16" s="209">
        <f t="shared" si="7"/>
        <v>25.396825396825395</v>
      </c>
      <c r="H16" s="22">
        <v>45</v>
      </c>
      <c r="I16" s="209">
        <f t="shared" si="8"/>
        <v>23.809523809523807</v>
      </c>
      <c r="J16" s="22">
        <v>8</v>
      </c>
      <c r="K16" s="209">
        <f t="shared" si="9"/>
        <v>4.232804232804233</v>
      </c>
      <c r="L16" s="22">
        <v>12</v>
      </c>
      <c r="M16" s="209">
        <f t="shared" si="10"/>
        <v>6.349206349206349</v>
      </c>
      <c r="N16" s="22">
        <v>9</v>
      </c>
      <c r="O16" s="209">
        <f t="shared" si="11"/>
        <v>4.761904761904762</v>
      </c>
      <c r="P16" s="22">
        <v>5</v>
      </c>
      <c r="Q16" s="332">
        <f t="shared" si="12"/>
        <v>2.6455026455026456</v>
      </c>
    </row>
    <row r="17" spans="1:17" ht="14.25" customHeight="1">
      <c r="A17" s="182"/>
      <c r="B17" s="198" t="s">
        <v>171</v>
      </c>
      <c r="C17" s="330">
        <v>176</v>
      </c>
      <c r="D17" s="213">
        <v>46</v>
      </c>
      <c r="E17" s="209">
        <f t="shared" si="6"/>
        <v>26.136363636363637</v>
      </c>
      <c r="F17" s="22">
        <v>51</v>
      </c>
      <c r="G17" s="209">
        <f t="shared" si="7"/>
        <v>28.97727272727273</v>
      </c>
      <c r="H17" s="22">
        <v>45</v>
      </c>
      <c r="I17" s="209">
        <f t="shared" si="8"/>
        <v>25.568181818181817</v>
      </c>
      <c r="J17" s="22">
        <v>6</v>
      </c>
      <c r="K17" s="209">
        <f t="shared" si="9"/>
        <v>3.4090909090909087</v>
      </c>
      <c r="L17" s="22">
        <v>15</v>
      </c>
      <c r="M17" s="209">
        <f t="shared" si="10"/>
        <v>8.522727272727272</v>
      </c>
      <c r="N17" s="22">
        <v>8</v>
      </c>
      <c r="O17" s="209">
        <f t="shared" si="11"/>
        <v>4.545454545454546</v>
      </c>
      <c r="P17" s="22">
        <v>5</v>
      </c>
      <c r="Q17" s="332">
        <f t="shared" si="12"/>
        <v>2.840909090909091</v>
      </c>
    </row>
    <row r="18" spans="1:17" ht="14.25" customHeight="1">
      <c r="A18" s="182"/>
      <c r="B18" s="198" t="s">
        <v>172</v>
      </c>
      <c r="C18" s="330">
        <v>174</v>
      </c>
      <c r="D18" s="213">
        <v>54</v>
      </c>
      <c r="E18" s="209">
        <f t="shared" si="6"/>
        <v>31.03448275862069</v>
      </c>
      <c r="F18" s="22">
        <v>46</v>
      </c>
      <c r="G18" s="209">
        <f t="shared" si="7"/>
        <v>26.436781609195403</v>
      </c>
      <c r="H18" s="22">
        <v>39</v>
      </c>
      <c r="I18" s="209">
        <f t="shared" si="8"/>
        <v>22.413793103448278</v>
      </c>
      <c r="J18" s="22">
        <v>4</v>
      </c>
      <c r="K18" s="209">
        <f t="shared" si="9"/>
        <v>2.2988505747126435</v>
      </c>
      <c r="L18" s="22">
        <v>19</v>
      </c>
      <c r="M18" s="209">
        <f t="shared" si="10"/>
        <v>10.919540229885058</v>
      </c>
      <c r="N18" s="22">
        <v>7</v>
      </c>
      <c r="O18" s="209">
        <f t="shared" si="11"/>
        <v>4.022988505747127</v>
      </c>
      <c r="P18" s="22">
        <v>5</v>
      </c>
      <c r="Q18" s="332">
        <f t="shared" si="12"/>
        <v>2.8735632183908044</v>
      </c>
    </row>
    <row r="19" spans="1:17" ht="13.5" customHeight="1">
      <c r="A19" s="182"/>
      <c r="B19" t="s">
        <v>180</v>
      </c>
      <c r="C19" s="16"/>
      <c r="D19" s="208"/>
      <c r="E19" s="214"/>
      <c r="F19" s="16"/>
      <c r="G19" s="177"/>
      <c r="H19" s="16"/>
      <c r="I19" s="177"/>
      <c r="J19" s="16"/>
      <c r="K19" s="177"/>
      <c r="L19" s="16"/>
      <c r="M19" s="177"/>
      <c r="N19" s="16"/>
      <c r="O19" s="177"/>
      <c r="P19" s="16"/>
      <c r="Q19" s="16"/>
    </row>
    <row r="20" spans="1:17" ht="14.25" customHeight="1">
      <c r="A20" s="182"/>
      <c r="B20" s="193" t="s">
        <v>258</v>
      </c>
      <c r="C20" s="331">
        <v>137</v>
      </c>
      <c r="D20" s="333">
        <v>49</v>
      </c>
      <c r="E20" s="177">
        <f aca="true" t="shared" si="13" ref="E20:E25">D20/C20*100</f>
        <v>35.76642335766424</v>
      </c>
      <c r="F20" s="16">
        <v>44</v>
      </c>
      <c r="G20" s="177">
        <f aca="true" t="shared" si="14" ref="G20:G25">F20/C20*100</f>
        <v>32.11678832116788</v>
      </c>
      <c r="H20" s="16">
        <v>29</v>
      </c>
      <c r="I20" s="177">
        <f aca="true" t="shared" si="15" ref="I20:I25">H20/C20*100</f>
        <v>21.16788321167883</v>
      </c>
      <c r="J20" s="16">
        <v>6</v>
      </c>
      <c r="K20" s="177">
        <f aca="true" t="shared" si="16" ref="K20:K25">J20/C20*100</f>
        <v>4.37956204379562</v>
      </c>
      <c r="L20" s="16">
        <v>5</v>
      </c>
      <c r="M20" s="177">
        <f aca="true" t="shared" si="17" ref="M20:M25">L20/C20*100</f>
        <v>3.64963503649635</v>
      </c>
      <c r="N20" s="16">
        <v>2</v>
      </c>
      <c r="O20" s="177">
        <f aca="true" t="shared" si="18" ref="O20:O25">N20/C20*100</f>
        <v>1.4598540145985401</v>
      </c>
      <c r="P20" s="16">
        <v>2</v>
      </c>
      <c r="Q20" s="216">
        <f aca="true" t="shared" si="19" ref="Q20:Q25">P20/C20*100</f>
        <v>1.4598540145985401</v>
      </c>
    </row>
    <row r="21" spans="1:17" ht="14.25" customHeight="1">
      <c r="A21" s="182"/>
      <c r="B21" s="198" t="s">
        <v>168</v>
      </c>
      <c r="C21" s="331">
        <v>126</v>
      </c>
      <c r="D21" s="333">
        <v>33</v>
      </c>
      <c r="E21" s="177">
        <f t="shared" si="13"/>
        <v>26.190476190476193</v>
      </c>
      <c r="F21" s="16">
        <v>52</v>
      </c>
      <c r="G21" s="177">
        <f t="shared" si="14"/>
        <v>41.269841269841265</v>
      </c>
      <c r="H21" s="16">
        <v>28</v>
      </c>
      <c r="I21" s="177">
        <f t="shared" si="15"/>
        <v>22.22222222222222</v>
      </c>
      <c r="J21" s="16">
        <v>3</v>
      </c>
      <c r="K21" s="177">
        <f t="shared" si="16"/>
        <v>2.380952380952381</v>
      </c>
      <c r="L21" s="16">
        <v>6</v>
      </c>
      <c r="M21" s="177">
        <f t="shared" si="17"/>
        <v>4.761904761904762</v>
      </c>
      <c r="N21" s="16">
        <v>2</v>
      </c>
      <c r="O21" s="177">
        <f t="shared" si="18"/>
        <v>1.5873015873015872</v>
      </c>
      <c r="P21" s="16">
        <v>2</v>
      </c>
      <c r="Q21" s="216">
        <f t="shared" si="19"/>
        <v>1.5873015873015872</v>
      </c>
    </row>
    <row r="22" spans="1:17" ht="14.25" customHeight="1">
      <c r="A22" s="182"/>
      <c r="B22" s="198" t="s">
        <v>169</v>
      </c>
      <c r="C22" s="331">
        <v>127</v>
      </c>
      <c r="D22" s="333">
        <v>39</v>
      </c>
      <c r="E22" s="177">
        <f t="shared" si="13"/>
        <v>30.708661417322837</v>
      </c>
      <c r="F22" s="16">
        <v>42</v>
      </c>
      <c r="G22" s="177">
        <f t="shared" si="14"/>
        <v>33.07086614173229</v>
      </c>
      <c r="H22" s="16">
        <v>32</v>
      </c>
      <c r="I22" s="177">
        <f t="shared" si="15"/>
        <v>25.196850393700785</v>
      </c>
      <c r="J22" s="16">
        <v>4</v>
      </c>
      <c r="K22" s="177">
        <f t="shared" si="16"/>
        <v>3.149606299212598</v>
      </c>
      <c r="L22" s="16">
        <v>6</v>
      </c>
      <c r="M22" s="177">
        <f t="shared" si="17"/>
        <v>4.724409448818897</v>
      </c>
      <c r="N22" s="16">
        <v>2</v>
      </c>
      <c r="O22" s="177">
        <f t="shared" si="18"/>
        <v>1.574803149606299</v>
      </c>
      <c r="P22" s="16">
        <v>2</v>
      </c>
      <c r="Q22" s="216">
        <f t="shared" si="19"/>
        <v>1.574803149606299</v>
      </c>
    </row>
    <row r="23" spans="1:17" ht="14.25" customHeight="1">
      <c r="A23" s="182"/>
      <c r="B23" s="198" t="s">
        <v>259</v>
      </c>
      <c r="C23" s="331">
        <v>120</v>
      </c>
      <c r="D23" s="333">
        <v>35</v>
      </c>
      <c r="E23" s="177">
        <f t="shared" si="13"/>
        <v>29.166666666666668</v>
      </c>
      <c r="F23" s="16">
        <v>41</v>
      </c>
      <c r="G23" s="177">
        <f t="shared" si="14"/>
        <v>34.166666666666664</v>
      </c>
      <c r="H23" s="16">
        <v>29</v>
      </c>
      <c r="I23" s="177">
        <f t="shared" si="15"/>
        <v>24.166666666666668</v>
      </c>
      <c r="J23" s="16">
        <v>8</v>
      </c>
      <c r="K23" s="177">
        <f t="shared" si="16"/>
        <v>6.666666666666667</v>
      </c>
      <c r="L23" s="16">
        <v>4</v>
      </c>
      <c r="M23" s="177">
        <f t="shared" si="17"/>
        <v>3.3333333333333335</v>
      </c>
      <c r="N23" s="16">
        <v>1</v>
      </c>
      <c r="O23" s="177">
        <f t="shared" si="18"/>
        <v>0.8333333333333334</v>
      </c>
      <c r="P23" s="16">
        <v>2</v>
      </c>
      <c r="Q23" s="216">
        <f t="shared" si="19"/>
        <v>1.6666666666666667</v>
      </c>
    </row>
    <row r="24" spans="1:17" ht="14.25" customHeight="1">
      <c r="A24" s="182"/>
      <c r="B24" s="198" t="s">
        <v>171</v>
      </c>
      <c r="C24" s="330">
        <v>115</v>
      </c>
      <c r="D24" s="204">
        <v>32</v>
      </c>
      <c r="E24" s="177">
        <f>D24/C24*100</f>
        <v>27.82608695652174</v>
      </c>
      <c r="F24" s="16">
        <v>39</v>
      </c>
      <c r="G24" s="177">
        <f t="shared" si="14"/>
        <v>33.91304347826087</v>
      </c>
      <c r="H24" s="16">
        <v>30</v>
      </c>
      <c r="I24" s="177">
        <f t="shared" si="15"/>
        <v>26.08695652173913</v>
      </c>
      <c r="J24" s="16">
        <v>6</v>
      </c>
      <c r="K24" s="177">
        <f t="shared" si="16"/>
        <v>5.217391304347826</v>
      </c>
      <c r="L24" s="16">
        <v>5</v>
      </c>
      <c r="M24" s="177">
        <f t="shared" si="17"/>
        <v>4.3478260869565215</v>
      </c>
      <c r="N24" s="16">
        <v>1</v>
      </c>
      <c r="O24" s="177">
        <f t="shared" si="18"/>
        <v>0.8695652173913043</v>
      </c>
      <c r="P24" s="16">
        <v>2</v>
      </c>
      <c r="Q24" s="216">
        <f t="shared" si="19"/>
        <v>1.7391304347826086</v>
      </c>
    </row>
    <row r="25" spans="1:17" ht="14.25" customHeight="1">
      <c r="A25" s="182"/>
      <c r="B25" s="198" t="s">
        <v>172</v>
      </c>
      <c r="C25" s="330">
        <v>116</v>
      </c>
      <c r="D25" s="204">
        <v>36</v>
      </c>
      <c r="E25" s="177">
        <f t="shared" si="13"/>
        <v>31.03448275862069</v>
      </c>
      <c r="F25" s="16">
        <v>34</v>
      </c>
      <c r="G25" s="177">
        <f t="shared" si="14"/>
        <v>29.310344827586203</v>
      </c>
      <c r="H25" s="16">
        <v>32</v>
      </c>
      <c r="I25" s="177">
        <f t="shared" si="15"/>
        <v>27.586206896551722</v>
      </c>
      <c r="J25" s="16">
        <v>7</v>
      </c>
      <c r="K25" s="177">
        <f t="shared" si="16"/>
        <v>6.0344827586206895</v>
      </c>
      <c r="L25" s="16">
        <v>4</v>
      </c>
      <c r="M25" s="177">
        <f t="shared" si="17"/>
        <v>3.4482758620689653</v>
      </c>
      <c r="N25" s="16">
        <v>1</v>
      </c>
      <c r="O25" s="177">
        <f t="shared" si="18"/>
        <v>0.8620689655172413</v>
      </c>
      <c r="P25" s="16">
        <v>2</v>
      </c>
      <c r="Q25" s="216">
        <f t="shared" si="19"/>
        <v>1.7241379310344827</v>
      </c>
    </row>
    <row r="26" spans="1:17" ht="14.25" customHeight="1">
      <c r="A26" s="182"/>
      <c r="B26" s="348" t="s">
        <v>183</v>
      </c>
      <c r="C26" s="349"/>
      <c r="D26" s="204"/>
      <c r="E26" s="177"/>
      <c r="F26" s="16"/>
      <c r="G26" s="177"/>
      <c r="H26" s="16"/>
      <c r="I26" s="177"/>
      <c r="J26" s="16"/>
      <c r="K26" s="177"/>
      <c r="L26" s="16"/>
      <c r="M26" s="177"/>
      <c r="N26" s="16"/>
      <c r="O26" s="177"/>
      <c r="P26" s="16"/>
      <c r="Q26" s="216"/>
    </row>
    <row r="27" spans="1:17" ht="14.25" customHeight="1">
      <c r="A27" s="182"/>
      <c r="B27" s="198" t="s">
        <v>184</v>
      </c>
      <c r="C27" s="330">
        <v>703</v>
      </c>
      <c r="D27" s="204">
        <v>235</v>
      </c>
      <c r="E27" s="177">
        <v>33.4</v>
      </c>
      <c r="F27" s="16">
        <v>203</v>
      </c>
      <c r="G27" s="177">
        <v>28.9</v>
      </c>
      <c r="H27" s="16">
        <v>155</v>
      </c>
      <c r="I27" s="177">
        <v>22.1</v>
      </c>
      <c r="J27" s="16">
        <v>35</v>
      </c>
      <c r="K27" s="177">
        <v>5</v>
      </c>
      <c r="L27" s="16">
        <v>39</v>
      </c>
      <c r="M27" s="177">
        <v>5.5</v>
      </c>
      <c r="N27" s="16">
        <v>19</v>
      </c>
      <c r="O27" s="177">
        <v>2.7</v>
      </c>
      <c r="P27" s="16">
        <v>17</v>
      </c>
      <c r="Q27" s="216">
        <v>2.4</v>
      </c>
    </row>
    <row r="28" spans="1:18" ht="17.25" customHeight="1">
      <c r="A28" s="182"/>
      <c r="B28" s="198" t="s">
        <v>185</v>
      </c>
      <c r="C28" s="330">
        <v>737</v>
      </c>
      <c r="D28" s="204">
        <v>296</v>
      </c>
      <c r="E28" s="177">
        <v>40.2</v>
      </c>
      <c r="F28" s="16">
        <v>173</v>
      </c>
      <c r="G28" s="177">
        <v>23.5</v>
      </c>
      <c r="H28" s="16">
        <v>164</v>
      </c>
      <c r="I28" s="177">
        <v>22.2</v>
      </c>
      <c r="J28" s="16">
        <v>30</v>
      </c>
      <c r="K28" s="177">
        <v>4.1</v>
      </c>
      <c r="L28" s="16">
        <v>40</v>
      </c>
      <c r="M28" s="177">
        <v>5.4</v>
      </c>
      <c r="N28" s="16">
        <v>16</v>
      </c>
      <c r="O28" s="177">
        <v>2.2</v>
      </c>
      <c r="P28" s="16">
        <v>18</v>
      </c>
      <c r="Q28" s="216">
        <v>2.4</v>
      </c>
      <c r="R28" s="178"/>
    </row>
    <row r="29" spans="1:17" ht="17.25" customHeight="1">
      <c r="A29" s="182"/>
      <c r="B29" s="198" t="s">
        <v>186</v>
      </c>
      <c r="C29" s="330">
        <v>747</v>
      </c>
      <c r="D29" s="204">
        <f>C29-F29-H29-J29-L29-N29-P29</f>
        <v>314</v>
      </c>
      <c r="E29" s="177">
        <v>42</v>
      </c>
      <c r="F29" s="16">
        <v>162</v>
      </c>
      <c r="G29" s="177">
        <v>21.7</v>
      </c>
      <c r="H29" s="16">
        <v>162</v>
      </c>
      <c r="I29" s="177">
        <v>21.7</v>
      </c>
      <c r="J29" s="16">
        <v>35</v>
      </c>
      <c r="K29" s="177">
        <v>4.7</v>
      </c>
      <c r="L29" s="16">
        <v>36</v>
      </c>
      <c r="M29" s="177">
        <v>4.8</v>
      </c>
      <c r="N29" s="16">
        <v>20</v>
      </c>
      <c r="O29" s="177">
        <v>2.7</v>
      </c>
      <c r="P29" s="16">
        <v>18</v>
      </c>
      <c r="Q29" s="216">
        <v>2.4</v>
      </c>
    </row>
    <row r="30" spans="1:19" ht="17.25" customHeight="1">
      <c r="A30" s="182"/>
      <c r="B30" s="198" t="s">
        <v>187</v>
      </c>
      <c r="C30" s="330">
        <v>651</v>
      </c>
      <c r="D30" s="204">
        <v>215</v>
      </c>
      <c r="E30" s="177">
        <v>33</v>
      </c>
      <c r="F30" s="16">
        <v>174</v>
      </c>
      <c r="G30" s="177">
        <v>26.7</v>
      </c>
      <c r="H30" s="16">
        <v>154</v>
      </c>
      <c r="I30" s="177">
        <v>23.7</v>
      </c>
      <c r="J30" s="16">
        <v>39</v>
      </c>
      <c r="K30" s="177">
        <v>6</v>
      </c>
      <c r="L30" s="16">
        <v>30</v>
      </c>
      <c r="M30" s="177">
        <v>4.6</v>
      </c>
      <c r="N30" s="16">
        <v>21</v>
      </c>
      <c r="O30" s="177">
        <v>3.2</v>
      </c>
      <c r="P30" s="16">
        <v>18</v>
      </c>
      <c r="Q30" s="216">
        <v>2.8</v>
      </c>
      <c r="S30" s="178"/>
    </row>
    <row r="31" spans="1:19" s="16" customFormat="1" ht="17.25" customHeight="1">
      <c r="A31" s="19"/>
      <c r="B31" s="219" t="s">
        <v>260</v>
      </c>
      <c r="C31" s="330">
        <f>SUM(D31,F31,H31,J31,L31,N31,P31)</f>
        <v>634</v>
      </c>
      <c r="D31" s="204">
        <v>242</v>
      </c>
      <c r="E31" s="177">
        <f aca="true" t="shared" si="20" ref="E31:E37">D31/C31*100</f>
        <v>38.170347003154575</v>
      </c>
      <c r="F31" s="16">
        <v>154</v>
      </c>
      <c r="G31" s="177">
        <f aca="true" t="shared" si="21" ref="G31:G37">F31/C31*100</f>
        <v>24.290220820189273</v>
      </c>
      <c r="H31" s="16">
        <v>139</v>
      </c>
      <c r="I31" s="177">
        <f aca="true" t="shared" si="22" ref="I31:I37">H31/C31*100</f>
        <v>21.92429022082019</v>
      </c>
      <c r="J31" s="16">
        <v>30</v>
      </c>
      <c r="K31" s="177">
        <f aca="true" t="shared" si="23" ref="K31:K37">J31/C31*100</f>
        <v>4.73186119873817</v>
      </c>
      <c r="L31" s="16">
        <v>33</v>
      </c>
      <c r="M31" s="177">
        <f aca="true" t="shared" si="24" ref="M31:M37">L31/C31*100</f>
        <v>5.205047318611988</v>
      </c>
      <c r="N31" s="16">
        <v>19</v>
      </c>
      <c r="O31" s="177">
        <f aca="true" t="shared" si="25" ref="O31:O37">N31/C31*100</f>
        <v>2.996845425867508</v>
      </c>
      <c r="P31" s="16">
        <v>17</v>
      </c>
      <c r="Q31" s="216">
        <f aca="true" t="shared" si="26" ref="Q31:Q37">P31/C31*100</f>
        <v>2.6813880126182967</v>
      </c>
      <c r="S31" s="177"/>
    </row>
    <row r="32" spans="1:19" s="16" customFormat="1" ht="17.25" customHeight="1">
      <c r="A32" s="19"/>
      <c r="B32" s="219" t="s">
        <v>189</v>
      </c>
      <c r="C32" s="330">
        <f>SUM(D32,F32,H32,J32,L32,N32,P32)</f>
        <v>624</v>
      </c>
      <c r="D32" s="204">
        <v>254</v>
      </c>
      <c r="E32" s="177">
        <f t="shared" si="20"/>
        <v>40.705128205128204</v>
      </c>
      <c r="F32" s="16">
        <v>131</v>
      </c>
      <c r="G32" s="177">
        <f t="shared" si="21"/>
        <v>20.993589743589745</v>
      </c>
      <c r="H32" s="16">
        <v>141</v>
      </c>
      <c r="I32" s="177">
        <f t="shared" si="22"/>
        <v>22.596153846153847</v>
      </c>
      <c r="J32" s="16">
        <v>27</v>
      </c>
      <c r="K32" s="177">
        <f t="shared" si="23"/>
        <v>4.326923076923077</v>
      </c>
      <c r="L32" s="16">
        <v>32</v>
      </c>
      <c r="M32" s="177">
        <f t="shared" si="24"/>
        <v>5.128205128205128</v>
      </c>
      <c r="N32" s="16">
        <v>23</v>
      </c>
      <c r="O32" s="177">
        <f t="shared" si="25"/>
        <v>3.685897435897436</v>
      </c>
      <c r="P32" s="16">
        <v>16</v>
      </c>
      <c r="Q32" s="216">
        <f t="shared" si="26"/>
        <v>2.564102564102564</v>
      </c>
      <c r="S32" s="177"/>
    </row>
    <row r="33" spans="1:19" s="16" customFormat="1" ht="17.25" customHeight="1">
      <c r="A33" s="19"/>
      <c r="B33" s="220" t="s">
        <v>191</v>
      </c>
      <c r="C33" s="334">
        <v>562</v>
      </c>
      <c r="D33" s="335">
        <v>197</v>
      </c>
      <c r="E33" s="177">
        <f t="shared" si="20"/>
        <v>35.05338078291815</v>
      </c>
      <c r="F33" s="16">
        <v>150</v>
      </c>
      <c r="G33" s="177">
        <f t="shared" si="21"/>
        <v>26.690391459074732</v>
      </c>
      <c r="H33" s="16">
        <v>121</v>
      </c>
      <c r="I33" s="177">
        <f t="shared" si="22"/>
        <v>21.530249110320284</v>
      </c>
      <c r="J33" s="16">
        <v>30</v>
      </c>
      <c r="K33" s="177">
        <f t="shared" si="23"/>
        <v>5.338078291814947</v>
      </c>
      <c r="L33" s="16">
        <v>28</v>
      </c>
      <c r="M33" s="177">
        <f t="shared" si="24"/>
        <v>4.98220640569395</v>
      </c>
      <c r="N33" s="16">
        <v>19</v>
      </c>
      <c r="O33" s="177">
        <f t="shared" si="25"/>
        <v>3.3807829181494666</v>
      </c>
      <c r="P33" s="16">
        <v>17</v>
      </c>
      <c r="Q33" s="216">
        <f t="shared" si="26"/>
        <v>3.0249110320284696</v>
      </c>
      <c r="S33" s="177"/>
    </row>
    <row r="34" spans="1:19" s="16" customFormat="1" ht="17.25" customHeight="1">
      <c r="A34" s="19"/>
      <c r="B34" s="220" t="s">
        <v>193</v>
      </c>
      <c r="C34" s="334">
        <v>621</v>
      </c>
      <c r="D34" s="335">
        <v>266</v>
      </c>
      <c r="E34" s="177">
        <f t="shared" si="20"/>
        <v>42.8341384863124</v>
      </c>
      <c r="F34" s="16">
        <v>126</v>
      </c>
      <c r="G34" s="177">
        <f t="shared" si="21"/>
        <v>20.28985507246377</v>
      </c>
      <c r="H34" s="16">
        <v>139</v>
      </c>
      <c r="I34" s="177">
        <f t="shared" si="22"/>
        <v>22.383252818035427</v>
      </c>
      <c r="J34" s="16">
        <v>27</v>
      </c>
      <c r="K34" s="177">
        <f t="shared" si="23"/>
        <v>4.3478260869565215</v>
      </c>
      <c r="L34" s="16">
        <v>27</v>
      </c>
      <c r="M34" s="177">
        <f t="shared" si="24"/>
        <v>4.3478260869565215</v>
      </c>
      <c r="N34" s="16">
        <v>19</v>
      </c>
      <c r="O34" s="177">
        <f t="shared" si="25"/>
        <v>3.059581320450886</v>
      </c>
      <c r="P34" s="16">
        <v>17</v>
      </c>
      <c r="Q34" s="216">
        <f t="shared" si="26"/>
        <v>2.737520128824477</v>
      </c>
      <c r="S34" s="177"/>
    </row>
    <row r="35" spans="1:19" s="16" customFormat="1" ht="17.25" customHeight="1">
      <c r="A35" s="19"/>
      <c r="B35" s="220" t="s">
        <v>195</v>
      </c>
      <c r="C35" s="334">
        <v>615</v>
      </c>
      <c r="D35" s="335">
        <v>267</v>
      </c>
      <c r="E35" s="177">
        <f t="shared" si="20"/>
        <v>43.41463414634146</v>
      </c>
      <c r="F35" s="16">
        <v>118</v>
      </c>
      <c r="G35" s="177">
        <f t="shared" si="21"/>
        <v>19.1869918699187</v>
      </c>
      <c r="H35" s="16">
        <v>135</v>
      </c>
      <c r="I35" s="177">
        <f t="shared" si="22"/>
        <v>21.951219512195124</v>
      </c>
      <c r="J35" s="16">
        <v>27</v>
      </c>
      <c r="K35" s="177">
        <f t="shared" si="23"/>
        <v>4.390243902439024</v>
      </c>
      <c r="L35" s="16">
        <v>30</v>
      </c>
      <c r="M35" s="177">
        <f t="shared" si="24"/>
        <v>4.878048780487805</v>
      </c>
      <c r="N35" s="16">
        <v>21</v>
      </c>
      <c r="O35" s="177">
        <f t="shared" si="25"/>
        <v>3.414634146341464</v>
      </c>
      <c r="P35" s="16">
        <v>17</v>
      </c>
      <c r="Q35" s="216">
        <f t="shared" si="26"/>
        <v>2.7642276422764227</v>
      </c>
      <c r="S35" s="177"/>
    </row>
    <row r="36" spans="1:19" s="16" customFormat="1" ht="17.25" customHeight="1">
      <c r="A36" s="19"/>
      <c r="B36" s="220" t="s">
        <v>196</v>
      </c>
      <c r="C36" s="334">
        <v>608</v>
      </c>
      <c r="D36" s="213">
        <v>265</v>
      </c>
      <c r="E36" s="209">
        <f t="shared" si="20"/>
        <v>43.58552631578947</v>
      </c>
      <c r="F36" s="22">
        <v>115</v>
      </c>
      <c r="G36" s="209">
        <f>F36/C36*100</f>
        <v>18.914473684210524</v>
      </c>
      <c r="H36" s="22">
        <v>130</v>
      </c>
      <c r="I36" s="209">
        <f>H36/C36*100</f>
        <v>21.38157894736842</v>
      </c>
      <c r="J36" s="22">
        <v>30</v>
      </c>
      <c r="K36" s="209">
        <f>J36/C36*100</f>
        <v>4.934210526315789</v>
      </c>
      <c r="L36" s="22">
        <v>31</v>
      </c>
      <c r="M36" s="209">
        <f>L36/C36*100</f>
        <v>5.098684210526316</v>
      </c>
      <c r="N36" s="22">
        <v>18</v>
      </c>
      <c r="O36" s="209">
        <f>N36/C36*100</f>
        <v>2.9605263157894735</v>
      </c>
      <c r="P36" s="22">
        <v>19</v>
      </c>
      <c r="Q36" s="332">
        <f>P36/C36*100</f>
        <v>3.125</v>
      </c>
      <c r="S36" s="177"/>
    </row>
    <row r="37" spans="1:19" s="16" customFormat="1" ht="17.25" customHeight="1" thickBot="1">
      <c r="A37" s="19"/>
      <c r="B37" s="220" t="s">
        <v>197</v>
      </c>
      <c r="C37" s="334">
        <v>577</v>
      </c>
      <c r="D37" s="213">
        <v>174</v>
      </c>
      <c r="E37" s="209">
        <f t="shared" si="20"/>
        <v>30.155979202772965</v>
      </c>
      <c r="F37" s="22">
        <v>149</v>
      </c>
      <c r="G37" s="209">
        <f t="shared" si="21"/>
        <v>25.82322357019064</v>
      </c>
      <c r="H37" s="22">
        <v>154</v>
      </c>
      <c r="I37" s="209">
        <f t="shared" si="22"/>
        <v>26.689774696707108</v>
      </c>
      <c r="J37" s="22">
        <v>29</v>
      </c>
      <c r="K37" s="209">
        <f t="shared" si="23"/>
        <v>5.025996533795494</v>
      </c>
      <c r="L37" s="22">
        <v>36</v>
      </c>
      <c r="M37" s="209">
        <f t="shared" si="24"/>
        <v>6.239168110918544</v>
      </c>
      <c r="N37" s="22">
        <v>17</v>
      </c>
      <c r="O37" s="209">
        <f t="shared" si="25"/>
        <v>2.946273830155979</v>
      </c>
      <c r="P37" s="22">
        <v>18</v>
      </c>
      <c r="Q37" s="332">
        <f t="shared" si="26"/>
        <v>3.119584055459272</v>
      </c>
      <c r="S37" s="177"/>
    </row>
    <row r="38" spans="1:17" s="16" customFormat="1" ht="16.5" customHeight="1">
      <c r="A38" s="19"/>
      <c r="B38" s="336" t="s">
        <v>103</v>
      </c>
      <c r="C38" s="337"/>
      <c r="D38" s="336"/>
      <c r="E38" s="338"/>
      <c r="F38" s="337"/>
      <c r="G38" s="338"/>
      <c r="H38" s="337"/>
      <c r="I38" s="338"/>
      <c r="J38" s="337"/>
      <c r="K38" s="338"/>
      <c r="L38" s="337"/>
      <c r="M38" s="338"/>
      <c r="N38" s="337"/>
      <c r="O38" s="338"/>
      <c r="P38" s="337"/>
      <c r="Q38" s="337"/>
    </row>
    <row r="39" ht="15.75" customHeight="1">
      <c r="A39" s="182"/>
    </row>
    <row r="40" ht="15.75" customHeight="1">
      <c r="A40" s="182"/>
    </row>
    <row r="41" ht="15.75" customHeight="1">
      <c r="A41" s="182"/>
    </row>
    <row r="42" ht="15.75" customHeight="1">
      <c r="A42" s="182"/>
    </row>
    <row r="43" ht="15.75" customHeight="1">
      <c r="A43" s="182"/>
    </row>
    <row r="44" ht="15.75" customHeight="1">
      <c r="A44" s="182"/>
    </row>
    <row r="45" ht="15.75" customHeight="1">
      <c r="A45" s="182"/>
    </row>
    <row r="46" ht="15.75" customHeight="1">
      <c r="A46" s="182"/>
    </row>
    <row r="47" ht="15.75" customHeight="1">
      <c r="A47" s="182"/>
    </row>
    <row r="52" ht="15.75" customHeight="1">
      <c r="A52" s="182"/>
    </row>
    <row r="53" ht="15.75" customHeight="1">
      <c r="A53" s="182"/>
    </row>
    <row r="54" ht="15.75" customHeight="1">
      <c r="A54" s="182"/>
    </row>
    <row r="55" ht="15.75" customHeight="1">
      <c r="A55" s="182"/>
    </row>
    <row r="56" ht="15.75" customHeight="1">
      <c r="A56" s="182"/>
    </row>
    <row r="57" ht="15.75" customHeight="1">
      <c r="A57" s="182"/>
    </row>
    <row r="58" ht="15.75" customHeight="1">
      <c r="A58" s="182"/>
    </row>
    <row r="59" ht="15.75" customHeight="1">
      <c r="A59" s="182"/>
    </row>
    <row r="60" ht="15.75" customHeight="1">
      <c r="A60" s="182"/>
    </row>
    <row r="61" ht="15.75" customHeight="1">
      <c r="A61" s="182"/>
    </row>
    <row r="62" ht="15.75" customHeight="1">
      <c r="A62" s="182"/>
    </row>
    <row r="63" ht="15.75" customHeight="1">
      <c r="A63" s="182"/>
    </row>
    <row r="64" ht="15.75" customHeight="1">
      <c r="A64" s="182"/>
    </row>
    <row r="65" ht="15.75" customHeight="1">
      <c r="A65" s="182"/>
    </row>
    <row r="66" ht="15.75" customHeight="1">
      <c r="A66" s="182"/>
    </row>
    <row r="67" ht="15.75" customHeight="1">
      <c r="A67" s="182"/>
    </row>
    <row r="68" ht="15.75" customHeight="1">
      <c r="A68" s="182"/>
    </row>
    <row r="69" ht="15.75" customHeight="1">
      <c r="A69" s="182"/>
    </row>
    <row r="70" ht="15.75" customHeight="1">
      <c r="A70" s="182"/>
    </row>
    <row r="71" ht="15.75" customHeight="1">
      <c r="A71" s="182"/>
    </row>
    <row r="72" ht="15.75" customHeight="1">
      <c r="A72" s="182"/>
    </row>
    <row r="73" ht="15.75" customHeight="1">
      <c r="A73" s="182"/>
    </row>
    <row r="74" ht="15.75" customHeight="1">
      <c r="A74" s="182"/>
    </row>
    <row r="75" ht="15.75" customHeight="1">
      <c r="A75" s="182"/>
    </row>
    <row r="76" ht="15.75" customHeight="1">
      <c r="A76" s="182"/>
    </row>
    <row r="77" ht="15.75" customHeight="1">
      <c r="A77" s="182"/>
    </row>
    <row r="78" ht="15.75" customHeight="1">
      <c r="A78" s="182"/>
    </row>
    <row r="79" ht="15.75" customHeight="1">
      <c r="A79" s="182"/>
    </row>
    <row r="80" ht="15.75" customHeight="1">
      <c r="A80" s="182"/>
    </row>
    <row r="81" ht="15.75" customHeight="1">
      <c r="A81" s="182"/>
    </row>
    <row r="82" ht="15.75" customHeight="1">
      <c r="A82" s="182"/>
    </row>
    <row r="83" ht="15.75" customHeight="1">
      <c r="A83" s="182"/>
    </row>
    <row r="84" ht="15.75" customHeight="1">
      <c r="A84" s="182"/>
    </row>
    <row r="85" ht="15.75" customHeight="1">
      <c r="A85" s="182"/>
    </row>
    <row r="86" ht="15.75" customHeight="1">
      <c r="A86" s="182"/>
    </row>
    <row r="87" ht="15.75" customHeight="1">
      <c r="A87" s="182"/>
    </row>
    <row r="88" ht="15.75" customHeight="1">
      <c r="A88" s="182"/>
    </row>
    <row r="89" ht="15.75" customHeight="1">
      <c r="A89" s="182"/>
    </row>
    <row r="90" ht="15.75" customHeight="1">
      <c r="A90" s="182"/>
    </row>
    <row r="91" ht="15.75" customHeight="1">
      <c r="A91" s="182"/>
    </row>
    <row r="92" ht="15.75" customHeight="1">
      <c r="A92" s="182"/>
    </row>
  </sheetData>
  <sheetProtection/>
  <mergeCells count="9">
    <mergeCell ref="N3:O3"/>
    <mergeCell ref="P3:Q3"/>
    <mergeCell ref="B26:C26"/>
    <mergeCell ref="C3:C4"/>
    <mergeCell ref="D3:E3"/>
    <mergeCell ref="F3:G3"/>
    <mergeCell ref="H3:I3"/>
    <mergeCell ref="J3:K3"/>
    <mergeCell ref="L3:M3"/>
  </mergeCells>
  <printOptions/>
  <pageMargins left="0.1968503937007874" right="0.1968503937007874" top="0.8267716535433072" bottom="0.984251968503937" header="0" footer="0"/>
  <pageSetup firstPageNumber="69" useFirstPageNumber="1" horizontalDpi="600" verticalDpi="600" orientation="landscape" paperSize="9" scale="85" r:id="rId2"/>
  <headerFooter alignWithMargins="0">
    <oddFooter>&amp;C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2"/>
  <sheetViews>
    <sheetView view="pageBreakPreview" zoomScaleSheetLayoutView="100" zoomScalePageLayoutView="0" workbookViewId="0" topLeftCell="A1">
      <pane xSplit="3" ySplit="4" topLeftCell="D2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39" sqref="P39"/>
    </sheetView>
  </sheetViews>
  <sheetFormatPr defaultColWidth="11.875" defaultRowHeight="15.75" customHeight="1"/>
  <cols>
    <col min="1" max="1" width="14.50390625" style="0" customWidth="1"/>
    <col min="2" max="2" width="13.125" style="0" customWidth="1"/>
    <col min="3" max="3" width="7.50390625" style="0" customWidth="1"/>
    <col min="4" max="4" width="9.125" style="178" customWidth="1"/>
    <col min="5" max="5" width="8.125" style="178" customWidth="1"/>
    <col min="6" max="6" width="9.125" style="0" customWidth="1"/>
    <col min="7" max="7" width="8.125" style="178" customWidth="1"/>
    <col min="8" max="8" width="9.125" style="0" customWidth="1"/>
    <col min="9" max="9" width="8.375" style="178" customWidth="1"/>
    <col min="10" max="10" width="9.125" style="0" customWidth="1"/>
    <col min="11" max="11" width="8.625" style="178" customWidth="1"/>
    <col min="12" max="12" width="9.125" style="0" customWidth="1"/>
    <col min="13" max="13" width="8.625" style="178" customWidth="1"/>
    <col min="14" max="14" width="9.125" style="0" customWidth="1"/>
    <col min="15" max="15" width="8.50390625" style="178" customWidth="1"/>
    <col min="16" max="16" width="9.125" style="0" customWidth="1"/>
    <col min="17" max="17" width="8.50390625" style="178" customWidth="1"/>
    <col min="18" max="18" width="12.125" style="0" customWidth="1"/>
    <col min="19" max="19" width="9.50390625" style="0" customWidth="1"/>
  </cols>
  <sheetData>
    <row r="1" spans="2:17" ht="18.75" customHeight="1">
      <c r="B1" s="1" t="s">
        <v>155</v>
      </c>
      <c r="D1"/>
      <c r="F1" s="179"/>
      <c r="Q1"/>
    </row>
    <row r="2" spans="4:17" ht="14.25" customHeight="1" thickBot="1">
      <c r="D2"/>
      <c r="F2" s="179"/>
      <c r="H2" s="41"/>
      <c r="I2" s="180"/>
      <c r="Q2" s="181" t="s">
        <v>156</v>
      </c>
    </row>
    <row r="3" spans="1:17" ht="18" customHeight="1">
      <c r="A3" s="182"/>
      <c r="B3" s="183"/>
      <c r="C3" s="350" t="s">
        <v>157</v>
      </c>
      <c r="D3" s="352" t="s">
        <v>158</v>
      </c>
      <c r="E3" s="346"/>
      <c r="F3" s="345" t="s">
        <v>159</v>
      </c>
      <c r="G3" s="346"/>
      <c r="H3" s="355" t="s">
        <v>160</v>
      </c>
      <c r="I3" s="356"/>
      <c r="J3" s="347" t="s">
        <v>161</v>
      </c>
      <c r="K3" s="346"/>
      <c r="L3" s="345" t="s">
        <v>162</v>
      </c>
      <c r="M3" s="346"/>
      <c r="N3" s="345" t="s">
        <v>163</v>
      </c>
      <c r="O3" s="346"/>
      <c r="P3" s="345" t="s">
        <v>164</v>
      </c>
      <c r="Q3" s="347"/>
    </row>
    <row r="4" spans="1:17" ht="18" customHeight="1">
      <c r="A4" s="182"/>
      <c r="B4" s="59" t="s">
        <v>4</v>
      </c>
      <c r="C4" s="354"/>
      <c r="D4" s="184" t="s">
        <v>2</v>
      </c>
      <c r="E4" s="185" t="s">
        <v>165</v>
      </c>
      <c r="F4" s="186" t="s">
        <v>2</v>
      </c>
      <c r="G4" s="185" t="s">
        <v>165</v>
      </c>
      <c r="H4" s="186" t="s">
        <v>2</v>
      </c>
      <c r="I4" s="185" t="s">
        <v>165</v>
      </c>
      <c r="J4" s="186" t="s">
        <v>2</v>
      </c>
      <c r="K4" s="185" t="s">
        <v>165</v>
      </c>
      <c r="L4" s="186" t="s">
        <v>2</v>
      </c>
      <c r="M4" s="185" t="s">
        <v>165</v>
      </c>
      <c r="N4" s="186" t="s">
        <v>2</v>
      </c>
      <c r="O4" s="185" t="s">
        <v>165</v>
      </c>
      <c r="P4" s="186" t="s">
        <v>2</v>
      </c>
      <c r="Q4" s="187" t="s">
        <v>165</v>
      </c>
    </row>
    <row r="5" spans="1:17" ht="16.5" customHeight="1">
      <c r="A5" s="182"/>
      <c r="B5" s="188" t="s">
        <v>166</v>
      </c>
      <c r="C5" s="189"/>
      <c r="D5" s="190"/>
      <c r="E5" s="191"/>
      <c r="F5" s="192"/>
      <c r="G5" s="191"/>
      <c r="H5" s="192"/>
      <c r="I5" s="191"/>
      <c r="J5" s="192"/>
      <c r="K5" s="191"/>
      <c r="L5" s="192"/>
      <c r="M5" s="191"/>
      <c r="N5" s="192"/>
      <c r="O5" s="191"/>
      <c r="P5" s="192"/>
      <c r="Q5" s="191"/>
    </row>
    <row r="6" spans="1:17" ht="14.25" customHeight="1">
      <c r="A6" s="182"/>
      <c r="B6" s="193" t="s">
        <v>167</v>
      </c>
      <c r="C6" s="74">
        <v>11823</v>
      </c>
      <c r="D6" s="194">
        <v>355</v>
      </c>
      <c r="E6" s="195">
        <f aca="true" t="shared" si="0" ref="E6:E11">D6/C6*100</f>
        <v>3.0026220079506047</v>
      </c>
      <c r="F6" s="196">
        <v>952</v>
      </c>
      <c r="G6" s="195">
        <f aca="true" t="shared" si="1" ref="G6:G11">F6/C6*100</f>
        <v>8.052101835405566</v>
      </c>
      <c r="H6" s="197">
        <v>1940</v>
      </c>
      <c r="I6" s="195">
        <f aca="true" t="shared" si="2" ref="I6:I11">H6/C6*100</f>
        <v>16.408694916687814</v>
      </c>
      <c r="J6" s="197">
        <v>593</v>
      </c>
      <c r="K6" s="195">
        <f aca="true" t="shared" si="3" ref="K6:K11">J6/C6*100</f>
        <v>5.015647466801996</v>
      </c>
      <c r="L6" s="197">
        <v>1397</v>
      </c>
      <c r="M6" s="195">
        <f aca="true" t="shared" si="4" ref="M6:M11">L6/C6*100</f>
        <v>11.815951958047872</v>
      </c>
      <c r="N6" s="197">
        <v>1825</v>
      </c>
      <c r="O6" s="195">
        <f aca="true" t="shared" si="5" ref="O6:O11">N6/C6*100</f>
        <v>15.43601454791508</v>
      </c>
      <c r="P6" s="197">
        <v>4761</v>
      </c>
      <c r="Q6" s="195">
        <f aca="true" t="shared" si="6" ref="Q6:Q11">P6/C6*100</f>
        <v>40.26896726719107</v>
      </c>
    </row>
    <row r="7" spans="1:17" ht="14.25" customHeight="1">
      <c r="A7" s="182"/>
      <c r="B7" s="198" t="s">
        <v>168</v>
      </c>
      <c r="C7" s="74">
        <v>11844</v>
      </c>
      <c r="D7" s="194">
        <v>326</v>
      </c>
      <c r="E7" s="195">
        <f t="shared" si="0"/>
        <v>2.752448497129348</v>
      </c>
      <c r="F7" s="196">
        <v>901</v>
      </c>
      <c r="G7" s="195">
        <f t="shared" si="1"/>
        <v>7.607227288078352</v>
      </c>
      <c r="H7" s="197">
        <v>1689</v>
      </c>
      <c r="I7" s="195">
        <f t="shared" si="2"/>
        <v>14.260385005065856</v>
      </c>
      <c r="J7" s="197">
        <v>703</v>
      </c>
      <c r="K7" s="195">
        <f t="shared" si="3"/>
        <v>5.935494765281999</v>
      </c>
      <c r="L7" s="197">
        <v>1647</v>
      </c>
      <c r="M7" s="195">
        <f t="shared" si="4"/>
        <v>13.905775075987842</v>
      </c>
      <c r="N7" s="197">
        <v>1987</v>
      </c>
      <c r="O7" s="195">
        <f t="shared" si="5"/>
        <v>16.77642688280986</v>
      </c>
      <c r="P7" s="197">
        <v>4564</v>
      </c>
      <c r="Q7" s="195">
        <f t="shared" si="6"/>
        <v>38.53427895981088</v>
      </c>
    </row>
    <row r="8" spans="1:17" ht="14.25" customHeight="1">
      <c r="A8" s="182"/>
      <c r="B8" s="198" t="s">
        <v>169</v>
      </c>
      <c r="C8" s="74">
        <v>11491</v>
      </c>
      <c r="D8" s="194">
        <v>308</v>
      </c>
      <c r="E8" s="195">
        <f t="shared" si="0"/>
        <v>2.6803585414672355</v>
      </c>
      <c r="F8" s="196">
        <v>777</v>
      </c>
      <c r="G8" s="195">
        <f t="shared" si="1"/>
        <v>6.761813593246889</v>
      </c>
      <c r="H8" s="197">
        <v>1661</v>
      </c>
      <c r="I8" s="195">
        <f t="shared" si="2"/>
        <v>14.454790705769732</v>
      </c>
      <c r="J8" s="196">
        <v>631</v>
      </c>
      <c r="K8" s="195">
        <f t="shared" si="3"/>
        <v>5.491254024889044</v>
      </c>
      <c r="L8" s="197">
        <v>1503</v>
      </c>
      <c r="M8" s="195">
        <f t="shared" si="4"/>
        <v>13.07980158384823</v>
      </c>
      <c r="N8" s="197">
        <v>1642</v>
      </c>
      <c r="O8" s="195">
        <f t="shared" si="5"/>
        <v>14.289443912627272</v>
      </c>
      <c r="P8" s="197">
        <v>4969</v>
      </c>
      <c r="Q8" s="195">
        <f t="shared" si="6"/>
        <v>43.242537638151596</v>
      </c>
    </row>
    <row r="9" spans="1:17" ht="14.25" customHeight="1">
      <c r="A9" s="182"/>
      <c r="B9" s="198" t="s">
        <v>170</v>
      </c>
      <c r="C9" s="74">
        <v>11734</v>
      </c>
      <c r="D9" s="194">
        <v>340</v>
      </c>
      <c r="E9" s="195">
        <f t="shared" si="0"/>
        <v>2.8975626384864497</v>
      </c>
      <c r="F9" s="196">
        <v>792</v>
      </c>
      <c r="G9" s="195">
        <f t="shared" si="1"/>
        <v>6.749616499062554</v>
      </c>
      <c r="H9" s="197">
        <v>1582</v>
      </c>
      <c r="I9" s="195">
        <f t="shared" si="2"/>
        <v>13.482188512016362</v>
      </c>
      <c r="J9" s="196">
        <v>658</v>
      </c>
      <c r="K9" s="195">
        <f t="shared" si="3"/>
        <v>5.607635929776717</v>
      </c>
      <c r="L9" s="197">
        <v>1386</v>
      </c>
      <c r="M9" s="195">
        <f t="shared" si="4"/>
        <v>11.811828873359469</v>
      </c>
      <c r="N9" s="197">
        <v>2126</v>
      </c>
      <c r="O9" s="195">
        <f t="shared" si="5"/>
        <v>18.11828873359468</v>
      </c>
      <c r="P9" s="197">
        <v>4850</v>
      </c>
      <c r="Q9" s="195">
        <f t="shared" si="6"/>
        <v>41.332878813703765</v>
      </c>
    </row>
    <row r="10" spans="1:19" ht="14.25" customHeight="1">
      <c r="A10" s="182"/>
      <c r="B10" s="198" t="s">
        <v>171</v>
      </c>
      <c r="C10" s="199">
        <v>11402</v>
      </c>
      <c r="D10" s="200">
        <v>280</v>
      </c>
      <c r="E10" s="181">
        <f t="shared" si="0"/>
        <v>2.4557095246447993</v>
      </c>
      <c r="F10" s="201">
        <v>763</v>
      </c>
      <c r="G10" s="181">
        <f t="shared" si="1"/>
        <v>6.691808454657078</v>
      </c>
      <c r="H10" s="202">
        <v>1456</v>
      </c>
      <c r="I10" s="181">
        <f t="shared" si="2"/>
        <v>12.769689528152956</v>
      </c>
      <c r="J10" s="203">
        <v>701</v>
      </c>
      <c r="K10" s="181">
        <f t="shared" si="3"/>
        <v>6.148044202771444</v>
      </c>
      <c r="L10" s="202">
        <v>1270</v>
      </c>
      <c r="M10" s="181">
        <f t="shared" si="4"/>
        <v>11.138396772496053</v>
      </c>
      <c r="N10" s="202">
        <v>2259</v>
      </c>
      <c r="O10" s="181">
        <f t="shared" si="5"/>
        <v>19.812313629187862</v>
      </c>
      <c r="P10" s="202">
        <v>4673</v>
      </c>
      <c r="Q10" s="181">
        <f t="shared" si="6"/>
        <v>40.98403788808981</v>
      </c>
      <c r="R10" s="13"/>
      <c r="S10" s="13"/>
    </row>
    <row r="11" spans="1:19" ht="14.25" customHeight="1">
      <c r="A11" s="182"/>
      <c r="B11" s="198" t="s">
        <v>172</v>
      </c>
      <c r="C11" s="112">
        <v>11801</v>
      </c>
      <c r="D11" s="204">
        <v>322</v>
      </c>
      <c r="E11" s="205">
        <f t="shared" si="0"/>
        <v>2.7285823235319038</v>
      </c>
      <c r="F11" s="201">
        <v>669</v>
      </c>
      <c r="G11" s="205">
        <f t="shared" si="1"/>
        <v>5.669011100754173</v>
      </c>
      <c r="H11" s="206">
        <v>1473</v>
      </c>
      <c r="I11" s="205">
        <f t="shared" si="2"/>
        <v>12.48199305143632</v>
      </c>
      <c r="J11" s="203">
        <v>807</v>
      </c>
      <c r="K11" s="205">
        <f t="shared" si="3"/>
        <v>6.838403525124989</v>
      </c>
      <c r="L11" s="206">
        <v>1401</v>
      </c>
      <c r="M11" s="205">
        <f t="shared" si="4"/>
        <v>11.871875264808066</v>
      </c>
      <c r="N11" s="206">
        <v>1938</v>
      </c>
      <c r="O11" s="205">
        <f t="shared" si="5"/>
        <v>16.422337090077114</v>
      </c>
      <c r="P11" s="206">
        <v>5191</v>
      </c>
      <c r="Q11" s="205">
        <f t="shared" si="6"/>
        <v>43.98779764426743</v>
      </c>
      <c r="R11" s="13"/>
      <c r="S11" s="13"/>
    </row>
    <row r="12" spans="1:17" ht="14.25" customHeight="1">
      <c r="A12" s="182"/>
      <c r="B12" s="207" t="s">
        <v>173</v>
      </c>
      <c r="C12" s="22"/>
      <c r="D12" s="208"/>
      <c r="E12" s="209"/>
      <c r="F12" s="210"/>
      <c r="G12" s="209"/>
      <c r="H12" s="22"/>
      <c r="I12" s="209"/>
      <c r="J12" s="22"/>
      <c r="K12" s="209"/>
      <c r="L12" s="22"/>
      <c r="M12" s="209"/>
      <c r="N12" s="22"/>
      <c r="O12" s="209"/>
      <c r="P12" s="22"/>
      <c r="Q12" s="22"/>
    </row>
    <row r="13" spans="1:17" ht="14.25" customHeight="1">
      <c r="A13" s="182"/>
      <c r="B13" s="193" t="s">
        <v>167</v>
      </c>
      <c r="C13" s="106">
        <v>6486</v>
      </c>
      <c r="D13" s="211">
        <v>110</v>
      </c>
      <c r="E13" s="212">
        <f aca="true" t="shared" si="7" ref="E13:E18">D13/C13*100</f>
        <v>1.6959605303731111</v>
      </c>
      <c r="F13" s="201">
        <v>387</v>
      </c>
      <c r="G13" s="212">
        <f aca="true" t="shared" si="8" ref="G13:G18">F13/C13*100</f>
        <v>5.966697502312673</v>
      </c>
      <c r="H13" s="203">
        <v>965</v>
      </c>
      <c r="I13" s="212">
        <f aca="true" t="shared" si="9" ref="I13:I18">H13/C13*100</f>
        <v>14.878199198273204</v>
      </c>
      <c r="J13" s="203">
        <v>283</v>
      </c>
      <c r="K13" s="212">
        <f aca="true" t="shared" si="10" ref="K13:K18">J13/C13*100</f>
        <v>4.363243909959913</v>
      </c>
      <c r="L13" s="203">
        <v>1007</v>
      </c>
      <c r="M13" s="212">
        <f aca="true" t="shared" si="11" ref="M13:M18">L13/C13*100</f>
        <v>15.525747764415666</v>
      </c>
      <c r="N13" s="203">
        <v>1656</v>
      </c>
      <c r="O13" s="212">
        <f aca="true" t="shared" si="12" ref="O13:O18">N13/C13*100</f>
        <v>25.53191489361702</v>
      </c>
      <c r="P13" s="84" t="s">
        <v>174</v>
      </c>
      <c r="Q13" s="84" t="s">
        <v>175</v>
      </c>
    </row>
    <row r="14" spans="1:17" ht="14.25" customHeight="1">
      <c r="A14" s="182"/>
      <c r="B14" s="198" t="s">
        <v>176</v>
      </c>
      <c r="C14" s="106">
        <v>6348</v>
      </c>
      <c r="D14" s="211">
        <v>110</v>
      </c>
      <c r="E14" s="212">
        <f t="shared" si="7"/>
        <v>1.7328292375551355</v>
      </c>
      <c r="F14" s="201">
        <v>417</v>
      </c>
      <c r="G14" s="212">
        <f t="shared" si="8"/>
        <v>6.568998109640832</v>
      </c>
      <c r="H14" s="203">
        <v>819</v>
      </c>
      <c r="I14" s="212">
        <f t="shared" si="9"/>
        <v>12.90170132325142</v>
      </c>
      <c r="J14" s="203">
        <v>412</v>
      </c>
      <c r="K14" s="212">
        <f t="shared" si="10"/>
        <v>6.490233144297417</v>
      </c>
      <c r="L14" s="203">
        <v>925</v>
      </c>
      <c r="M14" s="212">
        <f t="shared" si="11"/>
        <v>14.57151858853182</v>
      </c>
      <c r="N14" s="203">
        <v>1590</v>
      </c>
      <c r="O14" s="212">
        <f t="shared" si="12"/>
        <v>25.04725897920605</v>
      </c>
      <c r="P14" s="84" t="s">
        <v>174</v>
      </c>
      <c r="Q14" s="84" t="s">
        <v>174</v>
      </c>
    </row>
    <row r="15" spans="1:17" ht="14.25" customHeight="1">
      <c r="A15" s="182"/>
      <c r="B15" s="198" t="s">
        <v>169</v>
      </c>
      <c r="C15" s="106">
        <v>6226</v>
      </c>
      <c r="D15" s="211">
        <v>127</v>
      </c>
      <c r="E15" s="212">
        <f t="shared" si="7"/>
        <v>2.039832958560874</v>
      </c>
      <c r="F15" s="201">
        <v>304</v>
      </c>
      <c r="G15" s="212">
        <f t="shared" si="8"/>
        <v>4.882749759074848</v>
      </c>
      <c r="H15" s="203">
        <v>825</v>
      </c>
      <c r="I15" s="212">
        <f t="shared" si="9"/>
        <v>13.250883392226148</v>
      </c>
      <c r="J15" s="201">
        <v>408</v>
      </c>
      <c r="K15" s="212">
        <f t="shared" si="10"/>
        <v>6.553164150337295</v>
      </c>
      <c r="L15" s="203">
        <v>916</v>
      </c>
      <c r="M15" s="212">
        <f t="shared" si="11"/>
        <v>14.712495984580789</v>
      </c>
      <c r="N15" s="203">
        <v>1529</v>
      </c>
      <c r="O15" s="212">
        <f t="shared" si="12"/>
        <v>24.558303886925795</v>
      </c>
      <c r="P15" s="84" t="s">
        <v>174</v>
      </c>
      <c r="Q15" s="84" t="s">
        <v>175</v>
      </c>
    </row>
    <row r="16" spans="1:17" ht="14.25" customHeight="1">
      <c r="A16" s="182"/>
      <c r="B16" s="198" t="s">
        <v>170</v>
      </c>
      <c r="C16" s="106">
        <v>6148</v>
      </c>
      <c r="D16" s="211">
        <v>132</v>
      </c>
      <c r="E16" s="212">
        <f t="shared" si="7"/>
        <v>2.147039687703318</v>
      </c>
      <c r="F16" s="201">
        <v>306</v>
      </c>
      <c r="G16" s="212">
        <f t="shared" si="8"/>
        <v>4.977228366948601</v>
      </c>
      <c r="H16" s="203">
        <v>783</v>
      </c>
      <c r="I16" s="212">
        <f t="shared" si="9"/>
        <v>12.735849056603774</v>
      </c>
      <c r="J16" s="201">
        <v>336</v>
      </c>
      <c r="K16" s="212">
        <f t="shared" si="10"/>
        <v>5.465191932335719</v>
      </c>
      <c r="L16" s="203">
        <v>912</v>
      </c>
      <c r="M16" s="212">
        <f t="shared" si="11"/>
        <v>14.83409238776838</v>
      </c>
      <c r="N16" s="203">
        <v>1533</v>
      </c>
      <c r="O16" s="212">
        <f t="shared" si="12"/>
        <v>24.934938191281717</v>
      </c>
      <c r="P16" s="84" t="s">
        <v>177</v>
      </c>
      <c r="Q16" s="84" t="s">
        <v>174</v>
      </c>
    </row>
    <row r="17" spans="1:19" ht="14.25" customHeight="1">
      <c r="A17" s="182"/>
      <c r="B17" s="198" t="s">
        <v>178</v>
      </c>
      <c r="C17" s="112">
        <v>6095</v>
      </c>
      <c r="D17" s="213">
        <v>100</v>
      </c>
      <c r="E17" s="212">
        <f t="shared" si="7"/>
        <v>1.6406890894175554</v>
      </c>
      <c r="F17" s="201">
        <v>316</v>
      </c>
      <c r="G17" s="212">
        <f t="shared" si="8"/>
        <v>5.184577522559475</v>
      </c>
      <c r="H17" s="80">
        <v>780</v>
      </c>
      <c r="I17" s="212">
        <f t="shared" si="9"/>
        <v>12.797374897456931</v>
      </c>
      <c r="J17" s="203">
        <v>261</v>
      </c>
      <c r="K17" s="212">
        <f t="shared" si="10"/>
        <v>4.28219852337982</v>
      </c>
      <c r="L17" s="80">
        <v>1028</v>
      </c>
      <c r="M17" s="212">
        <f t="shared" si="11"/>
        <v>16.86628383921247</v>
      </c>
      <c r="N17" s="80">
        <v>1440</v>
      </c>
      <c r="O17" s="212">
        <f t="shared" si="12"/>
        <v>23.625922887612795</v>
      </c>
      <c r="P17" s="84" t="s">
        <v>179</v>
      </c>
      <c r="Q17" s="84" t="s">
        <v>177</v>
      </c>
      <c r="R17" s="13"/>
      <c r="S17" s="13"/>
    </row>
    <row r="18" spans="1:19" ht="14.25" customHeight="1">
      <c r="A18" s="182"/>
      <c r="B18" s="198" t="s">
        <v>172</v>
      </c>
      <c r="C18" s="112">
        <v>6072</v>
      </c>
      <c r="D18" s="213">
        <v>109</v>
      </c>
      <c r="E18" s="212">
        <f t="shared" si="7"/>
        <v>1.795125164690382</v>
      </c>
      <c r="F18" s="201">
        <v>308</v>
      </c>
      <c r="G18" s="212">
        <f t="shared" si="8"/>
        <v>5.072463768115942</v>
      </c>
      <c r="H18" s="80">
        <v>708</v>
      </c>
      <c r="I18" s="212">
        <f t="shared" si="9"/>
        <v>11.6600790513834</v>
      </c>
      <c r="J18" s="203">
        <v>164</v>
      </c>
      <c r="K18" s="212">
        <f t="shared" si="10"/>
        <v>2.7009222661396577</v>
      </c>
      <c r="L18" s="80">
        <v>1299</v>
      </c>
      <c r="M18" s="212">
        <f t="shared" si="11"/>
        <v>21.393280632411066</v>
      </c>
      <c r="N18" s="80">
        <v>1191</v>
      </c>
      <c r="O18" s="212">
        <f t="shared" si="12"/>
        <v>19.614624505928855</v>
      </c>
      <c r="P18" s="80">
        <v>2293</v>
      </c>
      <c r="Q18" s="212">
        <f>P18/C18*100</f>
        <v>37.7635046113307</v>
      </c>
      <c r="R18" s="13"/>
      <c r="S18" s="13"/>
    </row>
    <row r="19" spans="1:17" ht="14.25" customHeight="1">
      <c r="A19" s="182"/>
      <c r="B19" s="188" t="s">
        <v>180</v>
      </c>
      <c r="C19" s="16"/>
      <c r="D19" s="208"/>
      <c r="E19" s="177"/>
      <c r="F19" s="214"/>
      <c r="G19" s="177"/>
      <c r="H19" s="16"/>
      <c r="I19" s="177"/>
      <c r="J19" s="16"/>
      <c r="K19" s="177"/>
      <c r="L19" s="16"/>
      <c r="M19" s="177"/>
      <c r="N19" s="16"/>
      <c r="O19" s="177"/>
      <c r="P19" s="16"/>
      <c r="Q19" s="16"/>
    </row>
    <row r="20" spans="1:17" ht="14.25" customHeight="1">
      <c r="A20" s="182"/>
      <c r="B20" s="193" t="s">
        <v>167</v>
      </c>
      <c r="C20" s="106">
        <v>2618</v>
      </c>
      <c r="D20" s="215">
        <v>97</v>
      </c>
      <c r="E20" s="212">
        <f aca="true" t="shared" si="13" ref="E20:E25">D20/C20*100</f>
        <v>3.7051184110007642</v>
      </c>
      <c r="F20" s="201">
        <v>282</v>
      </c>
      <c r="G20" s="212">
        <f aca="true" t="shared" si="14" ref="G20:G25">F20/C20*100</f>
        <v>10.771581359816654</v>
      </c>
      <c r="H20" s="203">
        <v>538</v>
      </c>
      <c r="I20" s="212">
        <f aca="true" t="shared" si="15" ref="I20:I25">H20/C20*100</f>
        <v>20.55003819709702</v>
      </c>
      <c r="J20" s="203">
        <v>235</v>
      </c>
      <c r="K20" s="212">
        <f aca="true" t="shared" si="16" ref="K20:K25">J20/C20*100</f>
        <v>8.97631779984721</v>
      </c>
      <c r="L20" s="203">
        <v>360</v>
      </c>
      <c r="M20" s="212">
        <f aca="true" t="shared" si="17" ref="M20:M25">L20/C20*100</f>
        <v>13.750954927425516</v>
      </c>
      <c r="N20" s="84" t="s">
        <v>181</v>
      </c>
      <c r="O20" s="84" t="s">
        <v>174</v>
      </c>
      <c r="P20" s="84" t="s">
        <v>177</v>
      </c>
      <c r="Q20" s="84" t="s">
        <v>179</v>
      </c>
    </row>
    <row r="21" spans="1:17" ht="14.25" customHeight="1">
      <c r="A21" s="182"/>
      <c r="B21" s="198" t="s">
        <v>168</v>
      </c>
      <c r="C21" s="106">
        <v>2698</v>
      </c>
      <c r="D21" s="215">
        <v>61</v>
      </c>
      <c r="E21" s="212">
        <f t="shared" si="13"/>
        <v>2.260934025203855</v>
      </c>
      <c r="F21" s="201">
        <v>322</v>
      </c>
      <c r="G21" s="212">
        <f t="shared" si="14"/>
        <v>11.934766493699037</v>
      </c>
      <c r="H21" s="203">
        <v>518</v>
      </c>
      <c r="I21" s="212">
        <f t="shared" si="15"/>
        <v>19.199406968124535</v>
      </c>
      <c r="J21" s="203">
        <v>101</v>
      </c>
      <c r="K21" s="212">
        <f t="shared" si="16"/>
        <v>3.7435137138621197</v>
      </c>
      <c r="L21" s="203">
        <v>408</v>
      </c>
      <c r="M21" s="212">
        <f t="shared" si="17"/>
        <v>15.122312824314307</v>
      </c>
      <c r="N21" s="84" t="s">
        <v>174</v>
      </c>
      <c r="O21" s="84" t="s">
        <v>177</v>
      </c>
      <c r="P21" s="84" t="s">
        <v>177</v>
      </c>
      <c r="Q21" s="84" t="s">
        <v>177</v>
      </c>
    </row>
    <row r="22" spans="1:17" ht="14.25" customHeight="1">
      <c r="A22" s="182"/>
      <c r="B22" s="198" t="s">
        <v>182</v>
      </c>
      <c r="C22" s="106">
        <v>2760</v>
      </c>
      <c r="D22" s="215">
        <v>71</v>
      </c>
      <c r="E22" s="212">
        <f t="shared" si="13"/>
        <v>2.572463768115942</v>
      </c>
      <c r="F22" s="201">
        <v>259</v>
      </c>
      <c r="G22" s="212">
        <f t="shared" si="14"/>
        <v>9.384057971014492</v>
      </c>
      <c r="H22" s="203">
        <v>565</v>
      </c>
      <c r="I22" s="212">
        <f t="shared" si="15"/>
        <v>20.47101449275362</v>
      </c>
      <c r="J22" s="201">
        <v>157</v>
      </c>
      <c r="K22" s="212">
        <f t="shared" si="16"/>
        <v>5.688405797101449</v>
      </c>
      <c r="L22" s="203">
        <v>401</v>
      </c>
      <c r="M22" s="212">
        <f t="shared" si="17"/>
        <v>14.528985507246379</v>
      </c>
      <c r="N22" s="84" t="s">
        <v>174</v>
      </c>
      <c r="O22" s="84" t="s">
        <v>174</v>
      </c>
      <c r="P22" s="84" t="s">
        <v>174</v>
      </c>
      <c r="Q22" s="84" t="s">
        <v>174</v>
      </c>
    </row>
    <row r="23" spans="1:17" ht="14.25" customHeight="1">
      <c r="A23" s="182"/>
      <c r="B23" s="198" t="s">
        <v>170</v>
      </c>
      <c r="C23" s="106">
        <v>2598</v>
      </c>
      <c r="D23" s="215">
        <v>60</v>
      </c>
      <c r="E23" s="212">
        <f t="shared" si="13"/>
        <v>2.3094688221709005</v>
      </c>
      <c r="F23" s="201">
        <v>247</v>
      </c>
      <c r="G23" s="212">
        <f t="shared" si="14"/>
        <v>9.507313317936875</v>
      </c>
      <c r="H23" s="203">
        <v>537</v>
      </c>
      <c r="I23" s="212">
        <f t="shared" si="15"/>
        <v>20.669745958429562</v>
      </c>
      <c r="J23" s="201">
        <v>329</v>
      </c>
      <c r="K23" s="212">
        <f t="shared" si="16"/>
        <v>12.663587374903774</v>
      </c>
      <c r="L23" s="203">
        <v>289</v>
      </c>
      <c r="M23" s="212">
        <f t="shared" si="17"/>
        <v>11.123941493456504</v>
      </c>
      <c r="N23" s="84" t="s">
        <v>174</v>
      </c>
      <c r="O23" s="84" t="s">
        <v>174</v>
      </c>
      <c r="P23" s="84" t="s">
        <v>174</v>
      </c>
      <c r="Q23" s="84" t="s">
        <v>174</v>
      </c>
    </row>
    <row r="24" spans="1:19" ht="14.25" customHeight="1">
      <c r="A24" s="182"/>
      <c r="B24" s="198" t="s">
        <v>171</v>
      </c>
      <c r="C24" s="112">
        <v>2546</v>
      </c>
      <c r="D24" s="204">
        <v>56</v>
      </c>
      <c r="E24" s="212">
        <f t="shared" si="13"/>
        <v>2.199528672427337</v>
      </c>
      <c r="F24" s="201">
        <v>225</v>
      </c>
      <c r="G24" s="212">
        <f t="shared" si="14"/>
        <v>8.837391987431264</v>
      </c>
      <c r="H24" s="206">
        <v>556</v>
      </c>
      <c r="I24" s="212">
        <f t="shared" si="15"/>
        <v>21.838177533385704</v>
      </c>
      <c r="J24" s="203">
        <v>245</v>
      </c>
      <c r="K24" s="212">
        <f t="shared" si="16"/>
        <v>9.6229379418696</v>
      </c>
      <c r="L24" s="206">
        <v>343</v>
      </c>
      <c r="M24" s="212">
        <f t="shared" si="17"/>
        <v>13.47211311861744</v>
      </c>
      <c r="N24" s="84" t="s">
        <v>174</v>
      </c>
      <c r="O24" s="84" t="s">
        <v>174</v>
      </c>
      <c r="P24" s="84" t="s">
        <v>174</v>
      </c>
      <c r="Q24" s="84" t="s">
        <v>174</v>
      </c>
      <c r="R24" s="13"/>
      <c r="S24" s="13"/>
    </row>
    <row r="25" spans="1:19" ht="14.25" customHeight="1">
      <c r="A25" s="182"/>
      <c r="B25" s="198" t="s">
        <v>172</v>
      </c>
      <c r="C25" s="112">
        <v>2739</v>
      </c>
      <c r="D25" s="204">
        <v>67</v>
      </c>
      <c r="E25" s="212">
        <f t="shared" si="13"/>
        <v>2.4461482292807593</v>
      </c>
      <c r="F25" s="201">
        <v>202</v>
      </c>
      <c r="G25" s="212">
        <f t="shared" si="14"/>
        <v>7.374954362906171</v>
      </c>
      <c r="H25" s="206">
        <v>581</v>
      </c>
      <c r="I25" s="212">
        <f t="shared" si="15"/>
        <v>21.21212121212121</v>
      </c>
      <c r="J25" s="203">
        <v>288</v>
      </c>
      <c r="K25" s="212">
        <f t="shared" si="16"/>
        <v>10.514786418400876</v>
      </c>
      <c r="L25" s="206">
        <v>290</v>
      </c>
      <c r="M25" s="212">
        <f t="shared" si="17"/>
        <v>10.58780576852866</v>
      </c>
      <c r="N25" s="206">
        <v>147</v>
      </c>
      <c r="O25" s="205">
        <f>N25/C25*100</f>
        <v>5.3669222343921135</v>
      </c>
      <c r="P25" s="206">
        <v>1164</v>
      </c>
      <c r="Q25" s="205">
        <f>P25/C25*100</f>
        <v>42.49726177437021</v>
      </c>
      <c r="R25" s="13"/>
      <c r="S25" s="13"/>
    </row>
    <row r="26" spans="1:17" ht="14.25" customHeight="1">
      <c r="A26" s="182"/>
      <c r="B26" s="348" t="s">
        <v>183</v>
      </c>
      <c r="C26" s="349"/>
      <c r="D26" s="204"/>
      <c r="E26" s="177"/>
      <c r="F26" s="16"/>
      <c r="G26" s="177"/>
      <c r="H26" s="16"/>
      <c r="I26" s="177"/>
      <c r="J26" s="16"/>
      <c r="K26" s="177"/>
      <c r="L26" s="16"/>
      <c r="M26" s="177"/>
      <c r="N26" s="16"/>
      <c r="O26" s="177"/>
      <c r="P26" s="16"/>
      <c r="Q26" s="216"/>
    </row>
    <row r="27" spans="1:17" ht="14.25" customHeight="1">
      <c r="A27" s="182"/>
      <c r="B27" s="198" t="s">
        <v>184</v>
      </c>
      <c r="C27" s="112">
        <v>21224</v>
      </c>
      <c r="D27" s="204">
        <v>463</v>
      </c>
      <c r="E27" s="212">
        <f>D27/C27*100</f>
        <v>2.1814926498303806</v>
      </c>
      <c r="F27" s="203">
        <v>1226</v>
      </c>
      <c r="G27" s="212">
        <f>F27/C27*100</f>
        <v>5.776479457218244</v>
      </c>
      <c r="H27" s="206">
        <v>2751</v>
      </c>
      <c r="I27" s="212">
        <f>H27/C27*100</f>
        <v>12.961741424802112</v>
      </c>
      <c r="J27" s="203">
        <v>1370</v>
      </c>
      <c r="K27" s="212">
        <f>J27/C27*100</f>
        <v>6.454956652845835</v>
      </c>
      <c r="L27" s="206">
        <v>2705</v>
      </c>
      <c r="M27" s="212">
        <f>L27/C27*100</f>
        <v>12.74500565397663</v>
      </c>
      <c r="N27" s="206">
        <v>3249</v>
      </c>
      <c r="O27" s="205">
        <f>N27/C27*100</f>
        <v>15.308141726347532</v>
      </c>
      <c r="P27" s="206">
        <v>9460</v>
      </c>
      <c r="Q27" s="205">
        <f>P27/C27*100</f>
        <v>44.57218243497927</v>
      </c>
    </row>
    <row r="28" spans="1:19" ht="14.25" customHeight="1">
      <c r="A28" s="182"/>
      <c r="B28" s="198" t="s">
        <v>185</v>
      </c>
      <c r="C28" s="112">
        <v>21747</v>
      </c>
      <c r="D28" s="204">
        <v>578</v>
      </c>
      <c r="E28" s="212">
        <v>2.7</v>
      </c>
      <c r="F28" s="203">
        <v>1060</v>
      </c>
      <c r="G28" s="212">
        <v>4.9</v>
      </c>
      <c r="H28" s="206">
        <v>2970</v>
      </c>
      <c r="I28" s="212">
        <v>13.7</v>
      </c>
      <c r="J28" s="203">
        <v>1204</v>
      </c>
      <c r="K28" s="212">
        <v>5.5</v>
      </c>
      <c r="L28" s="206">
        <v>2922</v>
      </c>
      <c r="M28" s="212">
        <v>13.4</v>
      </c>
      <c r="N28" s="206">
        <v>2963</v>
      </c>
      <c r="O28" s="205">
        <v>13.6</v>
      </c>
      <c r="P28" s="206">
        <v>10050</v>
      </c>
      <c r="Q28" s="205">
        <v>46.2</v>
      </c>
      <c r="R28" s="217">
        <f>E28+G28+I28+K28+M28+O28+Q28</f>
        <v>100</v>
      </c>
      <c r="S28" s="13"/>
    </row>
    <row r="29" spans="1:19" ht="14.25" customHeight="1">
      <c r="A29" s="182"/>
      <c r="B29" s="198" t="s">
        <v>186</v>
      </c>
      <c r="C29" s="112">
        <v>23608</v>
      </c>
      <c r="D29" s="218">
        <f>C29-F29-H29-J29-L29-N29-P29</f>
        <v>624</v>
      </c>
      <c r="E29" s="212">
        <v>2.6</v>
      </c>
      <c r="F29" s="203">
        <v>985</v>
      </c>
      <c r="G29" s="212">
        <v>4.2</v>
      </c>
      <c r="H29" s="206">
        <v>2879</v>
      </c>
      <c r="I29" s="212">
        <v>12.2</v>
      </c>
      <c r="J29" s="203">
        <v>1370</v>
      </c>
      <c r="K29" s="212">
        <v>5.8</v>
      </c>
      <c r="L29" s="206">
        <v>2542</v>
      </c>
      <c r="M29" s="212">
        <v>10.8</v>
      </c>
      <c r="N29" s="206">
        <v>3546</v>
      </c>
      <c r="O29" s="205">
        <v>15</v>
      </c>
      <c r="P29" s="206">
        <v>11662</v>
      </c>
      <c r="Q29" s="205">
        <v>49.4</v>
      </c>
      <c r="R29" s="217">
        <f>E29+G29+I29+K29+M29+O29+Q29</f>
        <v>100</v>
      </c>
      <c r="S29" s="13"/>
    </row>
    <row r="30" spans="1:19" ht="14.25" customHeight="1">
      <c r="A30" s="182"/>
      <c r="B30" s="198" t="s">
        <v>187</v>
      </c>
      <c r="C30" s="112">
        <v>23381</v>
      </c>
      <c r="D30" s="218">
        <v>407</v>
      </c>
      <c r="E30" s="212">
        <v>1.7</v>
      </c>
      <c r="F30" s="203">
        <v>1028</v>
      </c>
      <c r="G30" s="212">
        <v>4.4</v>
      </c>
      <c r="H30" s="206">
        <v>2761</v>
      </c>
      <c r="I30" s="212">
        <v>11.8</v>
      </c>
      <c r="J30" s="203">
        <v>1553</v>
      </c>
      <c r="K30" s="212">
        <v>6.6</v>
      </c>
      <c r="L30" s="206">
        <v>2110</v>
      </c>
      <c r="M30" s="212">
        <v>9</v>
      </c>
      <c r="N30" s="206">
        <v>3615</v>
      </c>
      <c r="O30" s="205">
        <v>15.5</v>
      </c>
      <c r="P30" s="206">
        <v>11907</v>
      </c>
      <c r="Q30" s="205">
        <v>51</v>
      </c>
      <c r="R30" s="217">
        <f>E30+G30+I30+K30+M30+O30+Q30</f>
        <v>100</v>
      </c>
      <c r="S30" s="13"/>
    </row>
    <row r="31" spans="1:19" ht="14.25" customHeight="1">
      <c r="A31" s="182"/>
      <c r="B31" s="219" t="s">
        <v>188</v>
      </c>
      <c r="C31" s="112">
        <f>SUM(D31,F31,H31,J31,L31,N31,P31)</f>
        <v>20681</v>
      </c>
      <c r="D31" s="218">
        <v>473</v>
      </c>
      <c r="E31" s="212">
        <f aca="true" t="shared" si="18" ref="E31:E37">D31/C31*100</f>
        <v>2.2871234466418455</v>
      </c>
      <c r="F31" s="203">
        <v>939</v>
      </c>
      <c r="G31" s="212">
        <f aca="true" t="shared" si="19" ref="G31:G37">F31/C31*100</f>
        <v>4.540399400415841</v>
      </c>
      <c r="H31" s="206">
        <v>2430</v>
      </c>
      <c r="I31" s="212">
        <f>H31/C31*100</f>
        <v>11.749915381267831</v>
      </c>
      <c r="J31" s="203">
        <v>1148</v>
      </c>
      <c r="K31" s="212">
        <f aca="true" t="shared" si="20" ref="K31:K37">J31/C31*100</f>
        <v>5.550988830327354</v>
      </c>
      <c r="L31" s="206">
        <v>2342</v>
      </c>
      <c r="M31" s="212">
        <f aca="true" t="shared" si="21" ref="M31:M37">L31/C31*100</f>
        <v>11.324404042357719</v>
      </c>
      <c r="N31" s="206">
        <v>3458</v>
      </c>
      <c r="O31" s="205">
        <f aca="true" t="shared" si="22" ref="O31:O37">N31/C31*100</f>
        <v>16.720661476717762</v>
      </c>
      <c r="P31" s="206">
        <v>9891</v>
      </c>
      <c r="Q31" s="205">
        <f aca="true" t="shared" si="23" ref="Q31:Q37">P31/C31*100</f>
        <v>47.82650742227165</v>
      </c>
      <c r="R31" s="217">
        <f>E31+G31+I31+K31+M31+O31+Q31</f>
        <v>100</v>
      </c>
      <c r="S31" s="13"/>
    </row>
    <row r="32" spans="1:19" ht="14.25" customHeight="1">
      <c r="A32" s="182"/>
      <c r="B32" s="219" t="s">
        <v>190</v>
      </c>
      <c r="C32" s="112">
        <f>SUM(D32,F32,H32,J32,L32,N32,P32)</f>
        <v>21820</v>
      </c>
      <c r="D32" s="218">
        <v>501</v>
      </c>
      <c r="E32" s="212">
        <f t="shared" si="18"/>
        <v>2.296058661778185</v>
      </c>
      <c r="F32" s="203">
        <v>816</v>
      </c>
      <c r="G32" s="212">
        <f t="shared" si="19"/>
        <v>3.739688359303391</v>
      </c>
      <c r="H32" s="206">
        <v>2495</v>
      </c>
      <c r="I32" s="212">
        <v>11.8</v>
      </c>
      <c r="J32" s="203">
        <v>1038</v>
      </c>
      <c r="K32" s="212">
        <f t="shared" si="20"/>
        <v>4.757103574702108</v>
      </c>
      <c r="L32" s="206">
        <v>2285</v>
      </c>
      <c r="M32" s="212">
        <f t="shared" si="21"/>
        <v>10.472043996333639</v>
      </c>
      <c r="N32" s="206">
        <v>4192</v>
      </c>
      <c r="O32" s="205">
        <f t="shared" si="22"/>
        <v>19.21173235563703</v>
      </c>
      <c r="P32" s="206">
        <v>10493</v>
      </c>
      <c r="Q32" s="205">
        <f t="shared" si="23"/>
        <v>48.088909257561866</v>
      </c>
      <c r="R32" s="217"/>
      <c r="S32" s="13"/>
    </row>
    <row r="33" spans="1:19" ht="14.25" customHeight="1">
      <c r="A33" s="182"/>
      <c r="B33" s="220" t="s">
        <v>192</v>
      </c>
      <c r="C33" s="221">
        <v>21432</v>
      </c>
      <c r="D33" s="84">
        <v>412</v>
      </c>
      <c r="E33" s="212">
        <f t="shared" si="18"/>
        <v>1.9223590892123925</v>
      </c>
      <c r="F33" s="203">
        <v>908</v>
      </c>
      <c r="G33" s="212">
        <f t="shared" si="19"/>
        <v>4.23665546845838</v>
      </c>
      <c r="H33" s="206">
        <v>2103</v>
      </c>
      <c r="I33" s="212">
        <f>H33/C33*100</f>
        <v>9.81243001119821</v>
      </c>
      <c r="J33" s="203">
        <v>1169</v>
      </c>
      <c r="K33" s="212">
        <f t="shared" si="20"/>
        <v>5.454460619634192</v>
      </c>
      <c r="L33" s="206">
        <v>2061</v>
      </c>
      <c r="M33" s="212">
        <f t="shared" si="21"/>
        <v>9.616461366181412</v>
      </c>
      <c r="N33" s="206">
        <v>3347</v>
      </c>
      <c r="O33" s="205">
        <f t="shared" si="22"/>
        <v>15.616834639790966</v>
      </c>
      <c r="P33" s="206">
        <v>11432</v>
      </c>
      <c r="Q33" s="205">
        <f t="shared" si="23"/>
        <v>53.34079880552445</v>
      </c>
      <c r="R33" s="217"/>
      <c r="S33" s="13"/>
    </row>
    <row r="34" spans="1:19" ht="14.25" customHeight="1">
      <c r="A34" s="182"/>
      <c r="B34" s="220" t="s">
        <v>194</v>
      </c>
      <c r="C34" s="221">
        <v>21155</v>
      </c>
      <c r="D34" s="84">
        <v>514</v>
      </c>
      <c r="E34" s="212">
        <f t="shared" si="18"/>
        <v>2.4296856535098086</v>
      </c>
      <c r="F34" s="203">
        <v>770</v>
      </c>
      <c r="G34" s="212">
        <f t="shared" si="19"/>
        <v>3.639801465374616</v>
      </c>
      <c r="H34" s="206">
        <v>2508</v>
      </c>
      <c r="I34" s="212">
        <f>H34/C34*100</f>
        <v>11.855353344363035</v>
      </c>
      <c r="J34" s="203">
        <v>1083</v>
      </c>
      <c r="K34" s="212">
        <f t="shared" si="20"/>
        <v>5.119357125974947</v>
      </c>
      <c r="L34" s="206">
        <v>1960</v>
      </c>
      <c r="M34" s="212">
        <f t="shared" si="21"/>
        <v>9.26494918458993</v>
      </c>
      <c r="N34" s="206">
        <v>3391</v>
      </c>
      <c r="O34" s="205">
        <f t="shared" si="22"/>
        <v>16.0293074923186</v>
      </c>
      <c r="P34" s="206">
        <v>10929</v>
      </c>
      <c r="Q34" s="205">
        <f t="shared" si="23"/>
        <v>51.66154573386906</v>
      </c>
      <c r="R34" s="217"/>
      <c r="S34" s="13"/>
    </row>
    <row r="35" spans="1:19" ht="14.25" customHeight="1">
      <c r="A35" s="182"/>
      <c r="B35" s="220" t="s">
        <v>195</v>
      </c>
      <c r="C35" s="221">
        <v>21397</v>
      </c>
      <c r="D35" s="84">
        <v>505</v>
      </c>
      <c r="E35" s="212">
        <f t="shared" si="18"/>
        <v>2.3601439454129083</v>
      </c>
      <c r="F35" s="203">
        <v>731</v>
      </c>
      <c r="G35" s="212">
        <f t="shared" si="19"/>
        <v>3.416366780389774</v>
      </c>
      <c r="H35" s="206">
        <v>2316</v>
      </c>
      <c r="I35" s="212">
        <f>H35/C35*100</f>
        <v>10.823947282329298</v>
      </c>
      <c r="J35" s="203">
        <v>1076</v>
      </c>
      <c r="K35" s="212">
        <f t="shared" si="20"/>
        <v>5.028742347057999</v>
      </c>
      <c r="L35" s="206">
        <v>2079</v>
      </c>
      <c r="M35" s="212">
        <f t="shared" si="21"/>
        <v>9.716315371313735</v>
      </c>
      <c r="N35" s="206">
        <v>3752</v>
      </c>
      <c r="O35" s="205">
        <f t="shared" si="22"/>
        <v>17.535168481562835</v>
      </c>
      <c r="P35" s="206">
        <v>10938</v>
      </c>
      <c r="Q35" s="205">
        <f t="shared" si="23"/>
        <v>51.11931579193345</v>
      </c>
      <c r="R35" s="217"/>
      <c r="S35" s="13"/>
    </row>
    <row r="36" spans="1:19" ht="14.25" customHeight="1">
      <c r="A36" s="182"/>
      <c r="B36" s="220" t="s">
        <v>196</v>
      </c>
      <c r="C36" s="221">
        <v>21407</v>
      </c>
      <c r="D36" s="84">
        <v>511</v>
      </c>
      <c r="E36" s="212">
        <f>D36/C36*100</f>
        <v>2.3870696501144484</v>
      </c>
      <c r="F36" s="203">
        <v>726</v>
      </c>
      <c r="G36" s="212">
        <f>F36/C36*100</f>
        <v>3.391414023450273</v>
      </c>
      <c r="H36" s="206">
        <v>2171</v>
      </c>
      <c r="I36" s="212">
        <f>H36/C36*100</f>
        <v>10.141542486102678</v>
      </c>
      <c r="J36" s="203">
        <v>1152</v>
      </c>
      <c r="K36" s="212">
        <f>J36/C36*100</f>
        <v>5.381417293408698</v>
      </c>
      <c r="L36" s="206">
        <v>2173</v>
      </c>
      <c r="M36" s="212">
        <f>L36/C36*100</f>
        <v>10.150885224459289</v>
      </c>
      <c r="N36" s="206">
        <v>3126</v>
      </c>
      <c r="O36" s="205">
        <f>N36/C36*100</f>
        <v>14.602700051385062</v>
      </c>
      <c r="P36" s="206">
        <v>11548</v>
      </c>
      <c r="Q36" s="205">
        <f>P36/C36*100</f>
        <v>53.94497127107955</v>
      </c>
      <c r="R36" s="217"/>
      <c r="S36" s="13"/>
    </row>
    <row r="37" spans="1:19" ht="14.25" customHeight="1" thickBot="1">
      <c r="A37" s="182"/>
      <c r="B37" s="220" t="s">
        <v>198</v>
      </c>
      <c r="C37" s="221">
        <v>21399</v>
      </c>
      <c r="D37" s="84">
        <v>364</v>
      </c>
      <c r="E37" s="212">
        <f t="shared" si="18"/>
        <v>1.7010140660778539</v>
      </c>
      <c r="F37" s="203">
        <v>862</v>
      </c>
      <c r="G37" s="212">
        <f t="shared" si="19"/>
        <v>4.028225618019533</v>
      </c>
      <c r="H37" s="206">
        <v>2534</v>
      </c>
      <c r="I37" s="212">
        <f>H37/C37*100</f>
        <v>11.841674844618908</v>
      </c>
      <c r="J37" s="203">
        <v>1116</v>
      </c>
      <c r="K37" s="212">
        <f t="shared" si="20"/>
        <v>5.215196971821113</v>
      </c>
      <c r="L37" s="206">
        <v>2446</v>
      </c>
      <c r="M37" s="212">
        <f t="shared" si="21"/>
        <v>11.430440674797888</v>
      </c>
      <c r="N37" s="206">
        <v>3049</v>
      </c>
      <c r="O37" s="205">
        <f t="shared" si="22"/>
        <v>14.248329361185103</v>
      </c>
      <c r="P37" s="206">
        <v>11028</v>
      </c>
      <c r="Q37" s="205">
        <f t="shared" si="23"/>
        <v>51.5351184634796</v>
      </c>
      <c r="R37" s="217"/>
      <c r="S37" s="13"/>
    </row>
    <row r="38" spans="1:19" s="16" customFormat="1" ht="16.5" customHeight="1">
      <c r="A38" s="19"/>
      <c r="B38" s="130" t="s">
        <v>103</v>
      </c>
      <c r="C38" s="131"/>
      <c r="D38" s="222"/>
      <c r="E38" s="222"/>
      <c r="F38" s="130"/>
      <c r="G38" s="222"/>
      <c r="H38" s="131"/>
      <c r="I38" s="222"/>
      <c r="J38" s="131"/>
      <c r="K38" s="222"/>
      <c r="L38" s="131"/>
      <c r="M38" s="222"/>
      <c r="N38" s="131"/>
      <c r="O38" s="222"/>
      <c r="P38" s="223"/>
      <c r="Q38" s="222"/>
      <c r="R38" s="22"/>
      <c r="S38" s="22"/>
    </row>
    <row r="39" ht="17.25" customHeight="1">
      <c r="A39" s="182"/>
    </row>
    <row r="40" ht="15.75" customHeight="1">
      <c r="A40" s="182"/>
    </row>
    <row r="41" ht="15.75" customHeight="1">
      <c r="A41" s="182"/>
    </row>
    <row r="42" ht="15.75" customHeight="1">
      <c r="A42" s="182"/>
    </row>
    <row r="43" ht="15.75" customHeight="1">
      <c r="A43" s="182"/>
    </row>
    <row r="44" ht="15.75" customHeight="1">
      <c r="A44" s="182"/>
    </row>
    <row r="45" ht="15.75" customHeight="1">
      <c r="A45" s="182"/>
    </row>
    <row r="46" ht="15.75" customHeight="1">
      <c r="A46" s="182"/>
    </row>
    <row r="47" ht="15.75" customHeight="1">
      <c r="A47" s="182"/>
    </row>
    <row r="52" ht="15.75" customHeight="1">
      <c r="A52" s="182"/>
    </row>
    <row r="53" ht="15.75" customHeight="1">
      <c r="A53" s="182"/>
    </row>
    <row r="54" ht="15.75" customHeight="1">
      <c r="A54" s="182"/>
    </row>
    <row r="55" ht="15.75" customHeight="1">
      <c r="A55" s="182"/>
    </row>
    <row r="56" ht="15.75" customHeight="1">
      <c r="A56" s="182"/>
    </row>
    <row r="57" ht="15.75" customHeight="1">
      <c r="A57" s="182"/>
    </row>
    <row r="58" ht="15.75" customHeight="1">
      <c r="A58" s="182"/>
    </row>
    <row r="59" ht="15.75" customHeight="1">
      <c r="A59" s="182"/>
    </row>
    <row r="60" ht="15.75" customHeight="1">
      <c r="A60" s="182"/>
    </row>
    <row r="61" ht="15.75" customHeight="1">
      <c r="A61" s="182"/>
    </row>
    <row r="62" ht="15.75" customHeight="1">
      <c r="A62" s="182"/>
    </row>
    <row r="63" ht="15.75" customHeight="1">
      <c r="A63" s="182"/>
    </row>
    <row r="64" ht="15.75" customHeight="1">
      <c r="A64" s="182"/>
    </row>
    <row r="65" ht="15.75" customHeight="1">
      <c r="A65" s="182"/>
    </row>
    <row r="66" ht="15.75" customHeight="1">
      <c r="A66" s="182"/>
    </row>
    <row r="67" ht="15.75" customHeight="1">
      <c r="A67" s="182"/>
    </row>
    <row r="68" ht="15.75" customHeight="1">
      <c r="A68" s="182"/>
    </row>
    <row r="69" ht="15.75" customHeight="1">
      <c r="A69" s="182"/>
    </row>
    <row r="70" ht="15.75" customHeight="1">
      <c r="A70" s="182"/>
    </row>
    <row r="71" ht="15.75" customHeight="1">
      <c r="A71" s="182"/>
    </row>
    <row r="72" ht="15.75" customHeight="1">
      <c r="A72" s="182"/>
    </row>
    <row r="73" ht="15.75" customHeight="1">
      <c r="A73" s="182"/>
    </row>
    <row r="74" ht="15.75" customHeight="1">
      <c r="A74" s="182"/>
    </row>
    <row r="75" ht="15.75" customHeight="1">
      <c r="A75" s="182"/>
    </row>
    <row r="76" ht="15.75" customHeight="1">
      <c r="A76" s="182"/>
    </row>
    <row r="77" ht="15.75" customHeight="1">
      <c r="A77" s="182"/>
    </row>
    <row r="78" ht="15.75" customHeight="1">
      <c r="A78" s="182"/>
    </row>
    <row r="79" ht="15.75" customHeight="1">
      <c r="A79" s="182"/>
    </row>
    <row r="80" ht="15.75" customHeight="1">
      <c r="A80" s="182"/>
    </row>
    <row r="81" ht="15.75" customHeight="1">
      <c r="A81" s="182"/>
    </row>
    <row r="82" ht="15.75" customHeight="1">
      <c r="A82" s="182"/>
    </row>
    <row r="83" ht="15.75" customHeight="1">
      <c r="A83" s="182"/>
    </row>
    <row r="84" ht="15.75" customHeight="1">
      <c r="A84" s="182"/>
    </row>
    <row r="85" ht="15.75" customHeight="1">
      <c r="A85" s="182"/>
    </row>
    <row r="86" ht="15.75" customHeight="1">
      <c r="A86" s="182"/>
    </row>
    <row r="87" ht="15.75" customHeight="1">
      <c r="A87" s="182"/>
    </row>
    <row r="88" ht="15.75" customHeight="1">
      <c r="A88" s="182"/>
    </row>
    <row r="89" ht="15.75" customHeight="1">
      <c r="A89" s="182"/>
    </row>
    <row r="90" ht="15.75" customHeight="1">
      <c r="A90" s="182"/>
    </row>
    <row r="91" ht="15.75" customHeight="1">
      <c r="A91" s="182"/>
    </row>
    <row r="92" ht="15.75" customHeight="1">
      <c r="A92" s="182"/>
    </row>
  </sheetData>
  <sheetProtection/>
  <mergeCells count="9">
    <mergeCell ref="N3:O3"/>
    <mergeCell ref="P3:Q3"/>
    <mergeCell ref="B26:C26"/>
    <mergeCell ref="C3:C4"/>
    <mergeCell ref="D3:E3"/>
    <mergeCell ref="F3:G3"/>
    <mergeCell ref="H3:I3"/>
    <mergeCell ref="J3:K3"/>
    <mergeCell ref="L3:M3"/>
  </mergeCells>
  <printOptions/>
  <pageMargins left="0.1968503937007874" right="0.1968503937007874" top="0.9055118110236221" bottom="0.9055118110236221" header="0" footer="0"/>
  <pageSetup firstPageNumber="80" useFirstPageNumber="1" horizontalDpi="600" verticalDpi="6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2"/>
  <sheetViews>
    <sheetView view="pageBreakPreview" zoomScaleSheetLayoutView="100" zoomScalePageLayoutView="0" workbookViewId="0" topLeftCell="A1">
      <pane xSplit="3" ySplit="5" topLeftCell="D2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38" sqref="J38"/>
    </sheetView>
  </sheetViews>
  <sheetFormatPr defaultColWidth="11.875" defaultRowHeight="15.75" customHeight="1"/>
  <cols>
    <col min="1" max="1" width="14.50390625" style="0" customWidth="1"/>
    <col min="2" max="2" width="13.50390625" style="0" customWidth="1"/>
    <col min="3" max="3" width="13.00390625" style="0" customWidth="1"/>
    <col min="4" max="4" width="12.125" style="178" customWidth="1"/>
    <col min="5" max="5" width="8.125" style="178" customWidth="1"/>
    <col min="6" max="6" width="11.00390625" style="0" customWidth="1"/>
    <col min="7" max="7" width="8.125" style="178" customWidth="1"/>
    <col min="8" max="8" width="11.125" style="0" customWidth="1"/>
    <col min="9" max="9" width="8.375" style="178" customWidth="1"/>
    <col min="10" max="10" width="12.375" style="0" customWidth="1"/>
    <col min="11" max="11" width="8.625" style="178" customWidth="1"/>
    <col min="12" max="12" width="12.50390625" style="0" customWidth="1"/>
    <col min="13" max="13" width="8.625" style="178" customWidth="1"/>
    <col min="14" max="14" width="13.125" style="0" customWidth="1"/>
    <col min="15" max="15" width="8.50390625" style="178" customWidth="1"/>
    <col min="16" max="16" width="9.125" style="0" customWidth="1"/>
    <col min="17" max="17" width="8.50390625" style="178" customWidth="1"/>
    <col min="18" max="18" width="12.125" style="0" customWidth="1"/>
    <col min="19" max="19" width="9.50390625" style="0" customWidth="1"/>
  </cols>
  <sheetData>
    <row r="1" spans="2:15" ht="19.5" customHeight="1">
      <c r="B1" s="1" t="s">
        <v>236</v>
      </c>
      <c r="G1" s="270"/>
      <c r="L1" s="357" t="s">
        <v>237</v>
      </c>
      <c r="M1" s="358"/>
      <c r="N1" s="358"/>
      <c r="O1" s="358"/>
    </row>
    <row r="2" spans="7:17" ht="6" customHeight="1" thickBot="1">
      <c r="G2" s="2"/>
      <c r="H2" s="178"/>
      <c r="I2"/>
      <c r="J2" s="178"/>
      <c r="K2"/>
      <c r="L2" s="359"/>
      <c r="M2" s="359"/>
      <c r="N2" s="359"/>
      <c r="O2" s="359"/>
      <c r="P2" s="271"/>
      <c r="Q2"/>
    </row>
    <row r="3" spans="1:17" ht="16.5" customHeight="1">
      <c r="A3" s="182"/>
      <c r="B3" s="272"/>
      <c r="C3" s="273" t="s">
        <v>238</v>
      </c>
      <c r="D3" s="360" t="s">
        <v>239</v>
      </c>
      <c r="E3" s="361"/>
      <c r="F3" s="362" t="s">
        <v>160</v>
      </c>
      <c r="G3" s="361"/>
      <c r="H3" s="362" t="s">
        <v>161</v>
      </c>
      <c r="I3" s="363"/>
      <c r="J3" s="362" t="s">
        <v>162</v>
      </c>
      <c r="K3" s="361"/>
      <c r="L3" s="362" t="s">
        <v>163</v>
      </c>
      <c r="M3" s="361"/>
      <c r="N3" s="362" t="s">
        <v>164</v>
      </c>
      <c r="O3" s="363"/>
      <c r="Q3"/>
    </row>
    <row r="4" spans="1:17" ht="16.5" customHeight="1">
      <c r="A4" s="182"/>
      <c r="B4" s="44" t="s">
        <v>4</v>
      </c>
      <c r="C4" s="274"/>
      <c r="D4" s="275" t="s">
        <v>240</v>
      </c>
      <c r="E4" s="276" t="s">
        <v>241</v>
      </c>
      <c r="F4" s="277" t="s">
        <v>240</v>
      </c>
      <c r="G4" s="278" t="s">
        <v>241</v>
      </c>
      <c r="H4" s="277" t="s">
        <v>240</v>
      </c>
      <c r="I4" s="278" t="s">
        <v>241</v>
      </c>
      <c r="J4" s="277" t="s">
        <v>240</v>
      </c>
      <c r="K4" s="276" t="s">
        <v>241</v>
      </c>
      <c r="L4" s="277" t="s">
        <v>240</v>
      </c>
      <c r="M4" s="278" t="s">
        <v>241</v>
      </c>
      <c r="N4" s="277" t="s">
        <v>240</v>
      </c>
      <c r="O4" s="278" t="s">
        <v>241</v>
      </c>
      <c r="Q4"/>
    </row>
    <row r="5" spans="1:17" ht="16.5" customHeight="1">
      <c r="A5" s="182"/>
      <c r="B5" s="279"/>
      <c r="C5" s="280"/>
      <c r="D5" s="281" t="s">
        <v>242</v>
      </c>
      <c r="E5" s="282" t="s">
        <v>243</v>
      </c>
      <c r="F5" s="283" t="s">
        <v>242</v>
      </c>
      <c r="G5" s="284" t="s">
        <v>243</v>
      </c>
      <c r="H5" s="283" t="s">
        <v>242</v>
      </c>
      <c r="I5" s="284" t="s">
        <v>243</v>
      </c>
      <c r="J5" s="283" t="s">
        <v>242</v>
      </c>
      <c r="K5" s="282" t="s">
        <v>243</v>
      </c>
      <c r="L5" s="283" t="s">
        <v>242</v>
      </c>
      <c r="M5" s="284" t="s">
        <v>243</v>
      </c>
      <c r="N5" s="283" t="s">
        <v>242</v>
      </c>
      <c r="O5" s="284" t="s">
        <v>243</v>
      </c>
      <c r="Q5"/>
    </row>
    <row r="6" spans="1:17" ht="14.25" customHeight="1">
      <c r="A6" s="182"/>
      <c r="B6" s="285" t="s">
        <v>166</v>
      </c>
      <c r="C6" s="285"/>
      <c r="D6" s="286"/>
      <c r="E6" s="287"/>
      <c r="F6" s="288"/>
      <c r="G6" s="287"/>
      <c r="H6" s="288"/>
      <c r="I6" s="287"/>
      <c r="J6" s="288"/>
      <c r="K6" s="287"/>
      <c r="L6" s="288"/>
      <c r="M6" s="287"/>
      <c r="N6" s="288"/>
      <c r="O6" s="287"/>
      <c r="Q6"/>
    </row>
    <row r="7" spans="1:17" ht="14.25" customHeight="1">
      <c r="A7" s="182"/>
      <c r="B7" s="193" t="s">
        <v>167</v>
      </c>
      <c r="C7" s="289">
        <v>79490354</v>
      </c>
      <c r="D7" s="290">
        <v>1260395</v>
      </c>
      <c r="E7" s="291">
        <v>1.585594901237954</v>
      </c>
      <c r="F7" s="292">
        <v>3970328</v>
      </c>
      <c r="G7" s="291">
        <v>4.994729297595026</v>
      </c>
      <c r="H7" s="292">
        <v>1192022</v>
      </c>
      <c r="I7" s="291">
        <v>1.4995806912622378</v>
      </c>
      <c r="J7" s="292">
        <v>3768812</v>
      </c>
      <c r="K7" s="291">
        <v>4.741219293098128</v>
      </c>
      <c r="L7" s="292">
        <v>9626008</v>
      </c>
      <c r="M7" s="291">
        <v>12.10965546838551</v>
      </c>
      <c r="N7" s="292">
        <v>59672789</v>
      </c>
      <c r="O7" s="291">
        <v>75.06922034842114</v>
      </c>
      <c r="Q7"/>
    </row>
    <row r="8" spans="1:17" ht="14.25" customHeight="1">
      <c r="A8" s="182"/>
      <c r="B8" s="198" t="s">
        <v>244</v>
      </c>
      <c r="C8" s="289">
        <v>91832039</v>
      </c>
      <c r="D8" s="290">
        <v>1357255</v>
      </c>
      <c r="E8" s="291">
        <v>1.477975459087868</v>
      </c>
      <c r="F8" s="292">
        <v>3820968</v>
      </c>
      <c r="G8" s="291">
        <v>4.160822346545088</v>
      </c>
      <c r="H8" s="292">
        <v>1363162</v>
      </c>
      <c r="I8" s="291">
        <v>1.4844078546486374</v>
      </c>
      <c r="J8" s="292">
        <v>6326606</v>
      </c>
      <c r="K8" s="291">
        <v>6.889323234998626</v>
      </c>
      <c r="L8" s="292">
        <v>12788911</v>
      </c>
      <c r="M8" s="291">
        <v>13.926415158874997</v>
      </c>
      <c r="N8" s="292">
        <v>66175137</v>
      </c>
      <c r="O8" s="291">
        <v>72.06105594584479</v>
      </c>
      <c r="Q8"/>
    </row>
    <row r="9" spans="1:17" ht="14.25" customHeight="1">
      <c r="A9" s="182"/>
      <c r="B9" s="198" t="s">
        <v>245</v>
      </c>
      <c r="C9" s="289">
        <v>81472988</v>
      </c>
      <c r="D9" s="290">
        <v>945936</v>
      </c>
      <c r="E9" s="291">
        <v>1.1610424795025316</v>
      </c>
      <c r="F9" s="292">
        <v>3474526</v>
      </c>
      <c r="G9" s="291">
        <v>4.264635537854583</v>
      </c>
      <c r="H9" s="292">
        <v>1801989</v>
      </c>
      <c r="I9" s="291">
        <v>2.211762504647553</v>
      </c>
      <c r="J9" s="292">
        <v>4935458</v>
      </c>
      <c r="K9" s="291">
        <v>6.0577844524371685</v>
      </c>
      <c r="L9" s="292">
        <v>10126971</v>
      </c>
      <c r="M9" s="291">
        <v>12.429850983248583</v>
      </c>
      <c r="N9" s="292">
        <v>60188108</v>
      </c>
      <c r="O9" s="291">
        <v>73.87492404230959</v>
      </c>
      <c r="Q9"/>
    </row>
    <row r="10" spans="1:17" ht="14.25" customHeight="1">
      <c r="A10" s="182"/>
      <c r="B10" s="198" t="s">
        <v>170</v>
      </c>
      <c r="C10" s="289">
        <v>80648056</v>
      </c>
      <c r="D10" s="290">
        <v>938744</v>
      </c>
      <c r="E10" s="291">
        <v>1.164000778890442</v>
      </c>
      <c r="F10" s="292">
        <v>3364102</v>
      </c>
      <c r="G10" s="291">
        <v>4.171336752370076</v>
      </c>
      <c r="H10" s="292">
        <v>2216280</v>
      </c>
      <c r="I10" s="291">
        <v>2.7480885590100272</v>
      </c>
      <c r="J10" s="292">
        <v>4728451</v>
      </c>
      <c r="K10" s="291">
        <v>5.863068788663672</v>
      </c>
      <c r="L10" s="292">
        <v>13285720</v>
      </c>
      <c r="M10" s="291">
        <v>16.473701486369368</v>
      </c>
      <c r="N10" s="292">
        <v>56114759</v>
      </c>
      <c r="O10" s="291">
        <v>69.57980363469642</v>
      </c>
      <c r="Q10"/>
    </row>
    <row r="11" spans="1:17" ht="14.25" customHeight="1">
      <c r="A11" s="182"/>
      <c r="B11" s="198" t="s">
        <v>171</v>
      </c>
      <c r="C11" s="289">
        <v>87327109</v>
      </c>
      <c r="D11" s="290">
        <v>1050013</v>
      </c>
      <c r="E11" s="291">
        <v>1.2023906574074266</v>
      </c>
      <c r="F11" s="292">
        <v>3192197</v>
      </c>
      <c r="G11" s="291">
        <v>3.6554479319818087</v>
      </c>
      <c r="H11" s="292">
        <v>1469472</v>
      </c>
      <c r="I11" s="291">
        <v>1.682721455945599</v>
      </c>
      <c r="J11" s="292">
        <v>5189477</v>
      </c>
      <c r="K11" s="291">
        <v>5.942572769699728</v>
      </c>
      <c r="L11" s="292">
        <v>13302450</v>
      </c>
      <c r="M11" s="291">
        <v>15.23289864090199</v>
      </c>
      <c r="N11" s="292">
        <v>63123500</v>
      </c>
      <c r="O11" s="291">
        <v>72.28396854406344</v>
      </c>
      <c r="P11" s="13"/>
      <c r="Q11" s="13"/>
    </row>
    <row r="12" spans="1:17" ht="14.25" customHeight="1">
      <c r="A12" s="182"/>
      <c r="B12" s="198" t="s">
        <v>172</v>
      </c>
      <c r="C12" s="293">
        <v>91536944</v>
      </c>
      <c r="D12" s="294">
        <v>1021848</v>
      </c>
      <c r="E12" s="295">
        <f>D12/C12*100</f>
        <v>1.1163230443874115</v>
      </c>
      <c r="F12" s="296">
        <v>2811286</v>
      </c>
      <c r="G12" s="295">
        <f>F12/C12*100</f>
        <v>3.071203687988535</v>
      </c>
      <c r="H12" s="296">
        <v>1517532</v>
      </c>
      <c r="I12" s="295">
        <f>H12/C12*100</f>
        <v>1.6578355510754217</v>
      </c>
      <c r="J12" s="296">
        <v>5913363</v>
      </c>
      <c r="K12" s="295">
        <f>J12/C12*100</f>
        <v>6.4600834827957545</v>
      </c>
      <c r="L12" s="296">
        <v>9110393</v>
      </c>
      <c r="M12" s="295">
        <f>L12/C12*100</f>
        <v>9.952695165353127</v>
      </c>
      <c r="N12" s="296">
        <v>71162522</v>
      </c>
      <c r="O12" s="295">
        <f>N12/C12*100</f>
        <v>77.74185906839975</v>
      </c>
      <c r="P12" s="13"/>
      <c r="Q12" s="13"/>
    </row>
    <row r="13" spans="1:17" ht="14.25" customHeight="1">
      <c r="A13" s="182"/>
      <c r="B13" s="13" t="s">
        <v>173</v>
      </c>
      <c r="C13" s="297"/>
      <c r="D13" s="298"/>
      <c r="E13" s="209"/>
      <c r="F13" s="22"/>
      <c r="G13" s="299"/>
      <c r="H13" s="209"/>
      <c r="I13" s="22"/>
      <c r="J13" s="209"/>
      <c r="K13" s="22"/>
      <c r="L13" s="209"/>
      <c r="M13" s="22"/>
      <c r="N13" s="132"/>
      <c r="O13" s="132"/>
      <c r="P13" s="271"/>
      <c r="Q13"/>
    </row>
    <row r="14" spans="1:17" ht="14.25" customHeight="1">
      <c r="A14" s="182"/>
      <c r="B14" s="193" t="s">
        <v>167</v>
      </c>
      <c r="C14" s="293">
        <v>27938695</v>
      </c>
      <c r="D14" s="294">
        <v>368290</v>
      </c>
      <c r="E14" s="295">
        <v>1.3182075970262748</v>
      </c>
      <c r="F14" s="296">
        <v>1659341</v>
      </c>
      <c r="G14" s="295">
        <v>5.939221570656754</v>
      </c>
      <c r="H14" s="296">
        <v>1267205</v>
      </c>
      <c r="I14" s="295">
        <v>4.535662814601755</v>
      </c>
      <c r="J14" s="296">
        <v>3674351</v>
      </c>
      <c r="K14" s="295">
        <v>13.151476831684514</v>
      </c>
      <c r="L14" s="296">
        <v>8696494</v>
      </c>
      <c r="M14" s="295">
        <v>31.127058726257616</v>
      </c>
      <c r="N14" s="300" t="s">
        <v>246</v>
      </c>
      <c r="O14" s="296" t="s">
        <v>247</v>
      </c>
      <c r="Q14"/>
    </row>
    <row r="15" spans="1:17" ht="14.25" customHeight="1">
      <c r="A15" s="182"/>
      <c r="B15" s="198" t="s">
        <v>244</v>
      </c>
      <c r="C15" s="293">
        <v>28817670</v>
      </c>
      <c r="D15" s="294">
        <v>440925</v>
      </c>
      <c r="E15" s="295">
        <v>1.5300508333949274</v>
      </c>
      <c r="F15" s="296">
        <v>1696149</v>
      </c>
      <c r="G15" s="295">
        <v>5.885795069483411</v>
      </c>
      <c r="H15" s="296">
        <v>1030264</v>
      </c>
      <c r="I15" s="295">
        <v>3.575112075334335</v>
      </c>
      <c r="J15" s="296">
        <v>3551876</v>
      </c>
      <c r="K15" s="295">
        <v>12.32534066772227</v>
      </c>
      <c r="L15" s="296">
        <v>8613374</v>
      </c>
      <c r="M15" s="295">
        <v>29.88921033518671</v>
      </c>
      <c r="N15" s="300" t="s">
        <v>174</v>
      </c>
      <c r="O15" s="296" t="s">
        <v>247</v>
      </c>
      <c r="Q15"/>
    </row>
    <row r="16" spans="1:17" ht="14.25" customHeight="1">
      <c r="A16" s="182"/>
      <c r="B16" s="198" t="s">
        <v>245</v>
      </c>
      <c r="C16" s="293">
        <v>30195104</v>
      </c>
      <c r="D16" s="294">
        <v>385553</v>
      </c>
      <c r="E16" s="295">
        <v>1.276872568479976</v>
      </c>
      <c r="F16" s="296">
        <v>1468643</v>
      </c>
      <c r="G16" s="295">
        <v>4.863844814046674</v>
      </c>
      <c r="H16" s="296">
        <v>1831438</v>
      </c>
      <c r="I16" s="295">
        <v>6.065347547734891</v>
      </c>
      <c r="J16" s="296">
        <v>2743395</v>
      </c>
      <c r="K16" s="295">
        <v>9.085562348121073</v>
      </c>
      <c r="L16" s="296">
        <v>8263771</v>
      </c>
      <c r="M16" s="295">
        <v>27.367916997404613</v>
      </c>
      <c r="N16" s="300" t="s">
        <v>174</v>
      </c>
      <c r="O16" s="296" t="s">
        <v>247</v>
      </c>
      <c r="Q16"/>
    </row>
    <row r="17" spans="1:17" ht="14.25" customHeight="1">
      <c r="A17" s="182"/>
      <c r="B17" s="198" t="s">
        <v>170</v>
      </c>
      <c r="C17" s="293">
        <v>30568670</v>
      </c>
      <c r="D17" s="294">
        <v>315624</v>
      </c>
      <c r="E17" s="295">
        <v>1.0325081202420647</v>
      </c>
      <c r="F17" s="296">
        <v>1317468</v>
      </c>
      <c r="G17" s="295">
        <v>4.309863661062127</v>
      </c>
      <c r="H17" s="296">
        <v>1355563</v>
      </c>
      <c r="I17" s="295">
        <v>4.4344847191585375</v>
      </c>
      <c r="J17" s="296">
        <v>2612487</v>
      </c>
      <c r="K17" s="295">
        <v>8.546289387140494</v>
      </c>
      <c r="L17" s="296">
        <v>7470923</v>
      </c>
      <c r="M17" s="295">
        <v>24.43980389071556</v>
      </c>
      <c r="N17" s="300" t="s">
        <v>174</v>
      </c>
      <c r="O17" s="296" t="s">
        <v>247</v>
      </c>
      <c r="Q17"/>
    </row>
    <row r="18" spans="1:17" ht="14.25" customHeight="1">
      <c r="A18" s="182"/>
      <c r="B18" s="198" t="s">
        <v>248</v>
      </c>
      <c r="C18" s="293">
        <v>29904547</v>
      </c>
      <c r="D18" s="294">
        <v>286284</v>
      </c>
      <c r="E18" s="295">
        <v>0.9573259879174897</v>
      </c>
      <c r="F18" s="296">
        <v>1482128</v>
      </c>
      <c r="G18" s="295">
        <v>4.956196126294774</v>
      </c>
      <c r="H18" s="296">
        <v>980958</v>
      </c>
      <c r="I18" s="295">
        <v>3.280297140097123</v>
      </c>
      <c r="J18" s="296">
        <v>3231303</v>
      </c>
      <c r="K18" s="295">
        <v>10.805390230455588</v>
      </c>
      <c r="L18" s="296">
        <v>7328714</v>
      </c>
      <c r="M18" s="295">
        <v>24.507022293298743</v>
      </c>
      <c r="N18" s="300" t="s">
        <v>246</v>
      </c>
      <c r="O18" s="296" t="s">
        <v>247</v>
      </c>
      <c r="P18" s="13"/>
      <c r="Q18" s="13"/>
    </row>
    <row r="19" spans="1:17" ht="14.25" customHeight="1">
      <c r="A19" s="182"/>
      <c r="B19" s="198" t="s">
        <v>172</v>
      </c>
      <c r="C19" s="293">
        <v>30965722</v>
      </c>
      <c r="D19" s="294">
        <v>417646</v>
      </c>
      <c r="E19" s="295">
        <f>D19/C19*100</f>
        <v>1.3487365158157785</v>
      </c>
      <c r="F19" s="296">
        <v>1637878</v>
      </c>
      <c r="G19" s="295">
        <f>F19/C19*100</f>
        <v>5.289326048977641</v>
      </c>
      <c r="H19" s="296">
        <v>367353</v>
      </c>
      <c r="I19" s="295">
        <f>H19/C19*100</f>
        <v>1.186321442787609</v>
      </c>
      <c r="J19" s="296">
        <v>4315496</v>
      </c>
      <c r="K19" s="295">
        <f>J19/C19*100</f>
        <v>13.936364861765535</v>
      </c>
      <c r="L19" s="296">
        <v>7044333</v>
      </c>
      <c r="M19" s="295">
        <f>L19/C19*100</f>
        <v>22.748809150970224</v>
      </c>
      <c r="N19" s="296">
        <v>17183016</v>
      </c>
      <c r="O19" s="295">
        <f>N19/C19*100</f>
        <v>55.49044197968321</v>
      </c>
      <c r="P19" s="13"/>
      <c r="Q19" s="13"/>
    </row>
    <row r="20" spans="1:17" ht="14.25" customHeight="1">
      <c r="A20" s="182"/>
      <c r="B20" t="s">
        <v>180</v>
      </c>
      <c r="C20" s="301"/>
      <c r="D20" s="298"/>
      <c r="E20" s="177"/>
      <c r="F20" s="16"/>
      <c r="G20" s="302"/>
      <c r="H20" s="177"/>
      <c r="I20" s="16"/>
      <c r="J20" s="177"/>
      <c r="K20" s="16"/>
      <c r="L20" s="177"/>
      <c r="M20" s="16"/>
      <c r="N20" s="303"/>
      <c r="O20" s="303"/>
      <c r="P20" s="271"/>
      <c r="Q20"/>
    </row>
    <row r="21" spans="1:17" ht="14.25" customHeight="1">
      <c r="A21" s="182"/>
      <c r="B21" s="193" t="s">
        <v>167</v>
      </c>
      <c r="C21" s="293">
        <v>7404677</v>
      </c>
      <c r="D21" s="294">
        <v>568491</v>
      </c>
      <c r="E21" s="295">
        <v>7.677458449571804</v>
      </c>
      <c r="F21" s="296">
        <v>1008075</v>
      </c>
      <c r="G21" s="295">
        <v>13.614030699786095</v>
      </c>
      <c r="H21" s="296">
        <v>463019</v>
      </c>
      <c r="I21" s="295">
        <v>6.253061409700924</v>
      </c>
      <c r="J21" s="296">
        <v>1030724</v>
      </c>
      <c r="K21" s="295">
        <v>13.919904946562827</v>
      </c>
      <c r="L21" s="300" t="s">
        <v>174</v>
      </c>
      <c r="M21" s="296" t="s">
        <v>249</v>
      </c>
      <c r="N21" s="300" t="s">
        <v>174</v>
      </c>
      <c r="O21" s="296" t="s">
        <v>247</v>
      </c>
      <c r="Q21"/>
    </row>
    <row r="22" spans="1:17" ht="14.25" customHeight="1">
      <c r="A22" s="182"/>
      <c r="B22" s="198" t="s">
        <v>168</v>
      </c>
      <c r="C22" s="293">
        <v>8613346</v>
      </c>
      <c r="D22" s="294">
        <v>488634</v>
      </c>
      <c r="E22" s="295">
        <v>5.67298701340919</v>
      </c>
      <c r="F22" s="296">
        <v>1049478</v>
      </c>
      <c r="G22" s="295">
        <v>12.184324187139353</v>
      </c>
      <c r="H22" s="296">
        <v>345224</v>
      </c>
      <c r="I22" s="295">
        <v>4.008012681715097</v>
      </c>
      <c r="J22" s="296">
        <v>953999</v>
      </c>
      <c r="K22" s="295">
        <v>11.075823495306006</v>
      </c>
      <c r="L22" s="300" t="s">
        <v>246</v>
      </c>
      <c r="M22" s="296" t="s">
        <v>249</v>
      </c>
      <c r="N22" s="300" t="s">
        <v>174</v>
      </c>
      <c r="O22" s="296" t="s">
        <v>249</v>
      </c>
      <c r="Q22"/>
    </row>
    <row r="23" spans="1:17" ht="14.25" customHeight="1">
      <c r="A23" s="182"/>
      <c r="B23" s="198" t="s">
        <v>245</v>
      </c>
      <c r="C23" s="293">
        <v>8237648</v>
      </c>
      <c r="D23" s="294">
        <v>411037</v>
      </c>
      <c r="E23" s="295">
        <v>4.9897373619266085</v>
      </c>
      <c r="F23" s="296">
        <v>1113439</v>
      </c>
      <c r="G23" s="295">
        <v>13.51646732174038</v>
      </c>
      <c r="H23" s="296">
        <v>261456</v>
      </c>
      <c r="I23" s="295">
        <v>3.1739156613635346</v>
      </c>
      <c r="J23" s="296">
        <v>860994</v>
      </c>
      <c r="K23" s="295">
        <v>10.451939679869788</v>
      </c>
      <c r="L23" s="300" t="s">
        <v>174</v>
      </c>
      <c r="M23" s="296" t="s">
        <v>249</v>
      </c>
      <c r="N23" s="300" t="s">
        <v>246</v>
      </c>
      <c r="O23" s="296" t="s">
        <v>247</v>
      </c>
      <c r="Q23"/>
    </row>
    <row r="24" spans="1:17" ht="14.25" customHeight="1">
      <c r="A24" s="182"/>
      <c r="B24" s="198" t="s">
        <v>170</v>
      </c>
      <c r="C24" s="293">
        <v>9287880</v>
      </c>
      <c r="D24" s="294">
        <v>227491</v>
      </c>
      <c r="E24" s="295">
        <v>2.4493318173792082</v>
      </c>
      <c r="F24" s="296">
        <v>958190</v>
      </c>
      <c r="G24" s="295">
        <v>10.31656309082374</v>
      </c>
      <c r="H24" s="296">
        <v>1928148</v>
      </c>
      <c r="I24" s="295">
        <v>20.75982893835838</v>
      </c>
      <c r="J24" s="296">
        <v>967303</v>
      </c>
      <c r="K24" s="295">
        <v>10.414680206893284</v>
      </c>
      <c r="L24" s="304" t="s">
        <v>246</v>
      </c>
      <c r="M24" s="296" t="s">
        <v>249</v>
      </c>
      <c r="N24" s="304" t="s">
        <v>246</v>
      </c>
      <c r="O24" s="296" t="s">
        <v>249</v>
      </c>
      <c r="Q24"/>
    </row>
    <row r="25" spans="1:17" ht="14.25" customHeight="1">
      <c r="A25" s="182"/>
      <c r="B25" s="198" t="s">
        <v>248</v>
      </c>
      <c r="C25" s="293">
        <v>10337892</v>
      </c>
      <c r="D25" s="294">
        <v>221411</v>
      </c>
      <c r="E25" s="295">
        <v>2.141742243002732</v>
      </c>
      <c r="F25" s="296">
        <v>824990</v>
      </c>
      <c r="G25" s="295">
        <v>7.980253614566683</v>
      </c>
      <c r="H25" s="296">
        <v>315259</v>
      </c>
      <c r="I25" s="295">
        <v>3.0495482057657406</v>
      </c>
      <c r="J25" s="296">
        <v>2935432</v>
      </c>
      <c r="K25" s="295">
        <v>28.394879729832734</v>
      </c>
      <c r="L25" s="304" t="s">
        <v>246</v>
      </c>
      <c r="M25" s="296" t="s">
        <v>249</v>
      </c>
      <c r="N25" s="304" t="s">
        <v>246</v>
      </c>
      <c r="O25" s="296" t="s">
        <v>247</v>
      </c>
      <c r="P25" s="13"/>
      <c r="Q25" s="13"/>
    </row>
    <row r="26" spans="1:17" ht="14.25" customHeight="1">
      <c r="A26" s="182"/>
      <c r="B26" s="198" t="s">
        <v>250</v>
      </c>
      <c r="C26" s="305">
        <v>12299307</v>
      </c>
      <c r="D26" s="294">
        <v>184976</v>
      </c>
      <c r="E26" s="295">
        <f>D26/C26*100</f>
        <v>1.503954653705286</v>
      </c>
      <c r="F26" s="296">
        <v>1021599</v>
      </c>
      <c r="G26" s="295">
        <f>F26/C26*100</f>
        <v>8.30615090752674</v>
      </c>
      <c r="H26" s="296">
        <v>1928388</v>
      </c>
      <c r="I26" s="295">
        <f>H26/C26*100</f>
        <v>15.67883458799752</v>
      </c>
      <c r="J26" s="296">
        <v>1302258</v>
      </c>
      <c r="K26" s="295">
        <f>J26/C26*100</f>
        <v>10.588059961427094</v>
      </c>
      <c r="L26" s="296">
        <v>691622</v>
      </c>
      <c r="M26" s="295">
        <f>L26/C26*100</f>
        <v>5.623259912123505</v>
      </c>
      <c r="N26" s="296">
        <v>7170464</v>
      </c>
      <c r="O26" s="295">
        <f>N26/C26*100</f>
        <v>58.29973997721986</v>
      </c>
      <c r="P26" s="13"/>
      <c r="Q26" s="13"/>
    </row>
    <row r="27" spans="1:17" ht="14.25" customHeight="1">
      <c r="A27" s="182"/>
      <c r="B27" s="196" t="s">
        <v>183</v>
      </c>
      <c r="C27" s="292"/>
      <c r="D27" s="306"/>
      <c r="E27" s="209"/>
      <c r="F27" s="80"/>
      <c r="G27" s="209"/>
      <c r="H27" s="80"/>
      <c r="I27" s="209"/>
      <c r="J27" s="80"/>
      <c r="K27" s="209"/>
      <c r="L27" s="80"/>
      <c r="M27" s="209"/>
      <c r="N27" s="80"/>
      <c r="O27" s="209"/>
      <c r="P27" s="16"/>
      <c r="Q27" s="216"/>
    </row>
    <row r="28" spans="1:17" ht="14.25" customHeight="1">
      <c r="A28" s="182"/>
      <c r="B28" s="198" t="s">
        <v>184</v>
      </c>
      <c r="C28" s="307">
        <v>144691486</v>
      </c>
      <c r="D28" s="296">
        <v>1613581</v>
      </c>
      <c r="E28" s="295">
        <v>1.1</v>
      </c>
      <c r="F28" s="296">
        <v>5382203</v>
      </c>
      <c r="G28" s="295">
        <v>3.7</v>
      </c>
      <c r="H28" s="296">
        <v>4782558</v>
      </c>
      <c r="I28" s="295">
        <v>3.3</v>
      </c>
      <c r="J28" s="296">
        <v>10160973</v>
      </c>
      <c r="K28" s="295">
        <v>7</v>
      </c>
      <c r="L28" s="296">
        <v>18414750</v>
      </c>
      <c r="M28" s="295">
        <v>12.7</v>
      </c>
      <c r="N28" s="296">
        <v>104337421</v>
      </c>
      <c r="O28" s="295">
        <v>72.1</v>
      </c>
      <c r="P28" s="16"/>
      <c r="Q28" s="216"/>
    </row>
    <row r="29" spans="1:19" ht="14.25" customHeight="1">
      <c r="A29" s="182"/>
      <c r="B29" s="198" t="s">
        <v>185</v>
      </c>
      <c r="C29" s="307">
        <v>145021883</v>
      </c>
      <c r="D29" s="296">
        <v>1378460</v>
      </c>
      <c r="E29" s="295">
        <v>0.9</v>
      </c>
      <c r="F29" s="296">
        <v>6276293</v>
      </c>
      <c r="G29" s="295">
        <v>4.3</v>
      </c>
      <c r="H29" s="296">
        <v>2397075</v>
      </c>
      <c r="I29" s="295">
        <v>1.7</v>
      </c>
      <c r="J29" s="296">
        <v>12255105</v>
      </c>
      <c r="K29" s="295">
        <v>8.5</v>
      </c>
      <c r="L29" s="296">
        <v>13842711</v>
      </c>
      <c r="M29" s="295">
        <v>9.5</v>
      </c>
      <c r="N29" s="296">
        <v>108872239</v>
      </c>
      <c r="O29" s="295">
        <v>75.1</v>
      </c>
      <c r="P29" s="206"/>
      <c r="Q29" s="205"/>
      <c r="R29" s="13"/>
      <c r="S29" s="13"/>
    </row>
    <row r="30" spans="1:19" ht="14.25" customHeight="1">
      <c r="A30" s="308"/>
      <c r="B30" s="309" t="s">
        <v>251</v>
      </c>
      <c r="C30" s="310">
        <v>152572099</v>
      </c>
      <c r="D30" s="294">
        <v>1455002</v>
      </c>
      <c r="E30" s="295">
        <v>1</v>
      </c>
      <c r="F30" s="296">
        <v>6746689</v>
      </c>
      <c r="G30" s="295">
        <v>4.4</v>
      </c>
      <c r="H30" s="296">
        <v>5406696</v>
      </c>
      <c r="I30" s="295">
        <v>3.5</v>
      </c>
      <c r="J30" s="296">
        <v>9065533</v>
      </c>
      <c r="K30" s="295">
        <v>5.9</v>
      </c>
      <c r="L30" s="296">
        <v>21816873</v>
      </c>
      <c r="M30" s="295">
        <v>14.3</v>
      </c>
      <c r="N30" s="304" t="s">
        <v>174</v>
      </c>
      <c r="O30" s="304" t="s">
        <v>174</v>
      </c>
      <c r="P30" s="206"/>
      <c r="Q30" s="205"/>
      <c r="R30" s="13"/>
      <c r="S30" s="13"/>
    </row>
    <row r="31" spans="1:19" ht="14.25" customHeight="1">
      <c r="A31" s="182"/>
      <c r="B31" s="309" t="s">
        <v>187</v>
      </c>
      <c r="C31" s="310">
        <v>161121384</v>
      </c>
      <c r="D31" s="296">
        <v>1494583</v>
      </c>
      <c r="E31" s="295">
        <v>0.9</v>
      </c>
      <c r="F31" s="296">
        <v>6117979</v>
      </c>
      <c r="G31" s="295">
        <v>3.8</v>
      </c>
      <c r="H31" s="296">
        <v>5780736</v>
      </c>
      <c r="I31" s="295">
        <v>3.6</v>
      </c>
      <c r="J31" s="296">
        <v>7887989</v>
      </c>
      <c r="K31" s="295">
        <v>4.9</v>
      </c>
      <c r="L31" s="296">
        <v>18185129</v>
      </c>
      <c r="M31" s="295">
        <v>11.3</v>
      </c>
      <c r="N31" s="304">
        <v>121654968</v>
      </c>
      <c r="O31" s="295">
        <v>75.5</v>
      </c>
      <c r="P31" s="311"/>
      <c r="Q31" s="205"/>
      <c r="R31" s="13"/>
      <c r="S31" s="13"/>
    </row>
    <row r="32" spans="1:19" s="16" customFormat="1" ht="14.25" customHeight="1">
      <c r="A32" s="19"/>
      <c r="B32" s="219" t="s">
        <v>252</v>
      </c>
      <c r="C32" s="312">
        <f>SUM(D32,F32,H32,J32,L32,N32)</f>
        <v>124814105</v>
      </c>
      <c r="D32" s="296">
        <v>1230639</v>
      </c>
      <c r="E32" s="295">
        <f>D32/C32*100</f>
        <v>0.9859775063082814</v>
      </c>
      <c r="F32" s="296">
        <v>4970539</v>
      </c>
      <c r="G32" s="295">
        <f>F32/C32*100</f>
        <v>3.982353596975278</v>
      </c>
      <c r="H32" s="296">
        <v>3069738</v>
      </c>
      <c r="I32" s="295">
        <v>2.4</v>
      </c>
      <c r="J32" s="296">
        <v>8386627</v>
      </c>
      <c r="K32" s="295">
        <f>J32/C32*100</f>
        <v>6.719294265660119</v>
      </c>
      <c r="L32" s="296">
        <v>14452029</v>
      </c>
      <c r="M32" s="295">
        <f>L32/C32*100</f>
        <v>11.578842791846322</v>
      </c>
      <c r="N32" s="304">
        <v>92704533</v>
      </c>
      <c r="O32" s="295">
        <f>N32/C32*100</f>
        <v>74.27408384653322</v>
      </c>
      <c r="P32" s="311"/>
      <c r="Q32" s="205"/>
      <c r="R32" s="22"/>
      <c r="S32" s="22"/>
    </row>
    <row r="33" spans="1:19" s="16" customFormat="1" ht="14.25" customHeight="1">
      <c r="A33" s="20"/>
      <c r="B33" s="219" t="s">
        <v>189</v>
      </c>
      <c r="C33" s="312">
        <f>SUM(D33,F33,H33,J33,L33,N33)</f>
        <v>118012276</v>
      </c>
      <c r="D33" s="296">
        <v>953465</v>
      </c>
      <c r="E33" s="295">
        <f>D33/C33*100</f>
        <v>0.8079371335910851</v>
      </c>
      <c r="F33" s="296">
        <v>6782617</v>
      </c>
      <c r="G33" s="295">
        <f>F33/C33*100</f>
        <v>5.7473825858591185</v>
      </c>
      <c r="H33" s="296">
        <v>2056618</v>
      </c>
      <c r="I33" s="295">
        <v>2.4</v>
      </c>
      <c r="J33" s="296">
        <v>7895866</v>
      </c>
      <c r="K33" s="295">
        <f>J33/C33*100</f>
        <v>6.690715803159325</v>
      </c>
      <c r="L33" s="296">
        <v>19131254</v>
      </c>
      <c r="M33" s="295">
        <f>L33/C33*100</f>
        <v>16.21124060008808</v>
      </c>
      <c r="N33" s="304">
        <v>81192456</v>
      </c>
      <c r="O33" s="295">
        <f>N33/C33*100</f>
        <v>68.8000085686001</v>
      </c>
      <c r="P33" s="311"/>
      <c r="Q33" s="205"/>
      <c r="R33" s="22"/>
      <c r="S33" s="22"/>
    </row>
    <row r="34" spans="1:19" s="16" customFormat="1" ht="14.25" customHeight="1">
      <c r="A34" s="19"/>
      <c r="B34" s="220" t="s">
        <v>191</v>
      </c>
      <c r="C34" s="312">
        <v>105199388</v>
      </c>
      <c r="D34" s="294">
        <v>1462954</v>
      </c>
      <c r="E34" s="295">
        <f>D34/C34*100</f>
        <v>1.390648774496673</v>
      </c>
      <c r="F34" s="296">
        <v>6076673</v>
      </c>
      <c r="G34" s="295">
        <f>F34/C34*100</f>
        <v>5.776338736875541</v>
      </c>
      <c r="H34" s="296">
        <v>2253746</v>
      </c>
      <c r="I34" s="295">
        <f>H34/C34*100</f>
        <v>2.1423565696028573</v>
      </c>
      <c r="J34" s="296">
        <v>6577355</v>
      </c>
      <c r="K34" s="295">
        <f>J34/C34*100</f>
        <v>6.252274965706074</v>
      </c>
      <c r="L34" s="296">
        <v>13116362</v>
      </c>
      <c r="M34" s="295">
        <f>L34/C34*100</f>
        <v>12.468097247866119</v>
      </c>
      <c r="N34" s="304">
        <v>75712298</v>
      </c>
      <c r="O34" s="295">
        <f>N34/C34*100</f>
        <v>71.97028370545273</v>
      </c>
      <c r="P34" s="311"/>
      <c r="Q34" s="205"/>
      <c r="R34" s="22"/>
      <c r="S34" s="22"/>
    </row>
    <row r="35" spans="1:19" s="16" customFormat="1" ht="14.25" customHeight="1">
      <c r="A35" s="19"/>
      <c r="B35" s="220" t="s">
        <v>193</v>
      </c>
      <c r="C35" s="312">
        <v>106935288</v>
      </c>
      <c r="D35" s="294">
        <v>1221036</v>
      </c>
      <c r="E35" s="295">
        <f>D35/C35*100</f>
        <v>1.1418457113988416</v>
      </c>
      <c r="F35" s="296">
        <v>6884964</v>
      </c>
      <c r="G35" s="295">
        <f>F35/C35*100</f>
        <v>6.438439666427046</v>
      </c>
      <c r="H35" s="296">
        <v>2246388</v>
      </c>
      <c r="I35" s="295">
        <f>H35/C35*100</f>
        <v>2.100698508428761</v>
      </c>
      <c r="J35" s="296">
        <v>6814915</v>
      </c>
      <c r="K35" s="295">
        <f>J35/C35*100</f>
        <v>6.372933694254416</v>
      </c>
      <c r="L35" s="296">
        <v>12655781</v>
      </c>
      <c r="M35" s="295">
        <f>L35/C35*100</f>
        <v>11.834990335463443</v>
      </c>
      <c r="N35" s="304">
        <v>77112204</v>
      </c>
      <c r="O35" s="295">
        <f>N35/C35*100</f>
        <v>72.11109208402749</v>
      </c>
      <c r="P35" s="311"/>
      <c r="Q35" s="205"/>
      <c r="R35" s="22"/>
      <c r="S35" s="22"/>
    </row>
    <row r="36" spans="1:19" s="16" customFormat="1" ht="14.25" customHeight="1">
      <c r="A36" s="19"/>
      <c r="B36" s="220" t="s">
        <v>253</v>
      </c>
      <c r="C36" s="312">
        <v>104642793</v>
      </c>
      <c r="D36" s="294">
        <v>1156200</v>
      </c>
      <c r="E36" s="295">
        <f>D36/C36*100</f>
        <v>1.104901701161589</v>
      </c>
      <c r="F36" s="296">
        <v>6674972</v>
      </c>
      <c r="G36" s="295">
        <f>F36/C36*100</f>
        <v>6.378816742783232</v>
      </c>
      <c r="H36" s="296">
        <v>2051824</v>
      </c>
      <c r="I36" s="295">
        <f>H36/C36*100</f>
        <v>1.9607886421762464</v>
      </c>
      <c r="J36" s="296">
        <v>6810451</v>
      </c>
      <c r="K36" s="295">
        <f>J36/C36*100</f>
        <v>6.508284808491302</v>
      </c>
      <c r="L36" s="296">
        <v>17373930</v>
      </c>
      <c r="M36" s="295">
        <f>L36/C36*100</f>
        <v>16.60308321472268</v>
      </c>
      <c r="N36" s="304" t="s">
        <v>174</v>
      </c>
      <c r="O36" s="313" t="s">
        <v>246</v>
      </c>
      <c r="P36" s="311"/>
      <c r="Q36" s="205"/>
      <c r="R36" s="22"/>
      <c r="S36" s="22"/>
    </row>
    <row r="37" spans="1:19" s="16" customFormat="1" ht="14.25" customHeight="1">
      <c r="A37" s="19"/>
      <c r="B37" s="220" t="s">
        <v>254</v>
      </c>
      <c r="C37" s="312">
        <v>106736391</v>
      </c>
      <c r="D37" s="294">
        <v>1100219</v>
      </c>
      <c r="E37" s="295">
        <v>1.0307815260495365</v>
      </c>
      <c r="F37" s="296">
        <v>6728714</v>
      </c>
      <c r="G37" s="295">
        <v>6.304048635108901</v>
      </c>
      <c r="H37" s="296">
        <v>2435925</v>
      </c>
      <c r="I37" s="295">
        <v>2.282187899720162</v>
      </c>
      <c r="J37" s="296">
        <v>7373579</v>
      </c>
      <c r="K37" s="295">
        <v>6.908214650053139</v>
      </c>
      <c r="L37" s="296">
        <v>10673169</v>
      </c>
      <c r="M37" s="295">
        <v>9.99955956914451</v>
      </c>
      <c r="N37" s="304" t="s">
        <v>255</v>
      </c>
      <c r="O37" s="313" t="s">
        <v>255</v>
      </c>
      <c r="P37" s="311"/>
      <c r="Q37" s="205"/>
      <c r="R37" s="22"/>
      <c r="S37" s="22"/>
    </row>
    <row r="38" spans="1:19" s="16" customFormat="1" ht="14.25" customHeight="1" thickBot="1">
      <c r="A38" s="19"/>
      <c r="B38" s="314" t="s">
        <v>197</v>
      </c>
      <c r="C38" s="315">
        <v>105647630</v>
      </c>
      <c r="D38" s="316">
        <v>1109647</v>
      </c>
      <c r="E38" s="317">
        <v>1.0307815260495365</v>
      </c>
      <c r="F38" s="318">
        <f>2931429+5192657</f>
        <v>8124086</v>
      </c>
      <c r="G38" s="317">
        <v>6.304048635108901</v>
      </c>
      <c r="H38" s="318">
        <v>3194866</v>
      </c>
      <c r="I38" s="317">
        <v>2.282187899720162</v>
      </c>
      <c r="J38" s="318">
        <v>7693248</v>
      </c>
      <c r="K38" s="317">
        <v>6.908214650053139</v>
      </c>
      <c r="L38" s="318">
        <v>14301545</v>
      </c>
      <c r="M38" s="317">
        <v>9.99955956914451</v>
      </c>
      <c r="N38" s="319" t="s">
        <v>255</v>
      </c>
      <c r="O38" s="320" t="s">
        <v>255</v>
      </c>
      <c r="P38" s="311"/>
      <c r="Q38" s="205"/>
      <c r="R38" s="22"/>
      <c r="S38" s="22"/>
    </row>
    <row r="39" spans="1:17" s="16" customFormat="1" ht="14.25" customHeight="1">
      <c r="A39" s="19"/>
      <c r="B39" s="132" t="s">
        <v>103</v>
      </c>
      <c r="D39" s="177"/>
      <c r="E39" s="177"/>
      <c r="G39" s="177"/>
      <c r="I39" s="209"/>
      <c r="J39" s="177"/>
      <c r="M39" s="177"/>
      <c r="O39" s="209"/>
      <c r="Q39" s="177"/>
    </row>
    <row r="40" ht="15.75" customHeight="1">
      <c r="A40" s="182"/>
    </row>
    <row r="41" ht="15.75" customHeight="1">
      <c r="A41" s="182"/>
    </row>
    <row r="42" ht="15.75" customHeight="1">
      <c r="A42" s="182"/>
    </row>
    <row r="43" ht="15.75" customHeight="1">
      <c r="A43" s="182"/>
    </row>
    <row r="44" ht="15.75" customHeight="1">
      <c r="A44" s="182"/>
    </row>
    <row r="45" ht="15.75" customHeight="1">
      <c r="A45" s="182"/>
    </row>
    <row r="46" ht="15.75" customHeight="1">
      <c r="A46" s="182"/>
    </row>
    <row r="47" ht="15.75" customHeight="1">
      <c r="A47" s="182"/>
    </row>
    <row r="52" ht="15.75" customHeight="1">
      <c r="A52" s="182"/>
    </row>
    <row r="53" ht="15.75" customHeight="1">
      <c r="A53" s="182"/>
    </row>
    <row r="54" ht="15.75" customHeight="1">
      <c r="A54" s="182"/>
    </row>
    <row r="55" ht="15.75" customHeight="1">
      <c r="A55" s="182"/>
    </row>
    <row r="56" ht="15.75" customHeight="1">
      <c r="A56" s="182"/>
    </row>
    <row r="57" ht="15.75" customHeight="1">
      <c r="A57" s="182"/>
    </row>
    <row r="58" ht="15.75" customHeight="1">
      <c r="A58" s="182"/>
    </row>
    <row r="59" ht="15.75" customHeight="1">
      <c r="A59" s="182"/>
    </row>
    <row r="60" ht="15.75" customHeight="1">
      <c r="A60" s="182"/>
    </row>
    <row r="61" ht="15.75" customHeight="1">
      <c r="A61" s="182"/>
    </row>
    <row r="62" ht="15.75" customHeight="1">
      <c r="A62" s="182"/>
    </row>
    <row r="63" ht="15.75" customHeight="1">
      <c r="A63" s="182"/>
    </row>
    <row r="64" ht="15.75" customHeight="1">
      <c r="A64" s="182"/>
    </row>
    <row r="65" ht="15.75" customHeight="1">
      <c r="A65" s="182"/>
    </row>
    <row r="66" ht="15.75" customHeight="1">
      <c r="A66" s="182"/>
    </row>
    <row r="67" ht="15.75" customHeight="1">
      <c r="A67" s="182"/>
    </row>
    <row r="68" ht="15.75" customHeight="1">
      <c r="A68" s="182"/>
    </row>
    <row r="69" ht="15.75" customHeight="1">
      <c r="A69" s="182"/>
    </row>
    <row r="70" ht="15.75" customHeight="1">
      <c r="A70" s="182"/>
    </row>
    <row r="71" ht="15.75" customHeight="1">
      <c r="A71" s="182"/>
    </row>
    <row r="72" ht="15.75" customHeight="1">
      <c r="A72" s="182"/>
    </row>
    <row r="73" ht="15.75" customHeight="1">
      <c r="A73" s="182"/>
    </row>
    <row r="74" ht="15.75" customHeight="1">
      <c r="A74" s="182"/>
    </row>
    <row r="75" ht="15.75" customHeight="1">
      <c r="A75" s="182"/>
    </row>
    <row r="76" ht="15.75" customHeight="1">
      <c r="A76" s="182"/>
    </row>
    <row r="77" ht="15.75" customHeight="1">
      <c r="A77" s="182"/>
    </row>
    <row r="78" ht="15.75" customHeight="1">
      <c r="A78" s="182"/>
    </row>
    <row r="79" ht="15.75" customHeight="1">
      <c r="A79" s="182"/>
    </row>
    <row r="80" ht="15.75" customHeight="1">
      <c r="A80" s="182"/>
    </row>
    <row r="81" ht="15.75" customHeight="1">
      <c r="A81" s="182"/>
    </row>
    <row r="82" ht="15.75" customHeight="1">
      <c r="A82" s="182"/>
    </row>
    <row r="83" ht="15.75" customHeight="1">
      <c r="A83" s="182"/>
    </row>
    <row r="84" ht="15.75" customHeight="1">
      <c r="A84" s="182"/>
    </row>
    <row r="85" ht="15.75" customHeight="1">
      <c r="A85" s="182"/>
    </row>
    <row r="86" ht="15.75" customHeight="1">
      <c r="A86" s="182"/>
    </row>
    <row r="87" ht="15.75" customHeight="1">
      <c r="A87" s="182"/>
    </row>
    <row r="88" ht="15.75" customHeight="1">
      <c r="A88" s="182"/>
    </row>
    <row r="89" ht="15.75" customHeight="1">
      <c r="A89" s="182"/>
    </row>
    <row r="90" ht="15.75" customHeight="1">
      <c r="A90" s="182"/>
    </row>
    <row r="91" ht="15.75" customHeight="1">
      <c r="A91" s="182"/>
    </row>
    <row r="92" ht="15.75" customHeight="1">
      <c r="A92" s="182"/>
    </row>
  </sheetData>
  <sheetProtection/>
  <mergeCells count="7">
    <mergeCell ref="L1:O2"/>
    <mergeCell ref="D3:E3"/>
    <mergeCell ref="F3:G3"/>
    <mergeCell ref="H3:I3"/>
    <mergeCell ref="J3:K3"/>
    <mergeCell ref="L3:M3"/>
    <mergeCell ref="N3:O3"/>
  </mergeCells>
  <printOptions/>
  <pageMargins left="0.1968503937007874" right="0.1968503937007874" top="0.8267716535433072" bottom="0.9055118110236221" header="0" footer="0"/>
  <pageSetup firstPageNumber="81" useFirstPageNumber="1" horizontalDpi="600" verticalDpi="600" orientation="landscape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114"/>
  <sheetViews>
    <sheetView view="pageBreakPreview" zoomScale="55" zoomScaleNormal="70" zoomScaleSheetLayoutView="5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6" sqref="F16"/>
    </sheetView>
  </sheetViews>
  <sheetFormatPr defaultColWidth="11.875" defaultRowHeight="18.75" customHeight="1"/>
  <cols>
    <col min="1" max="1" width="4.375" style="0" customWidth="1"/>
    <col min="2" max="2" width="28.875" style="0" customWidth="1"/>
    <col min="3" max="3" width="8.50390625" style="0" customWidth="1"/>
    <col min="4" max="4" width="8.375" style="0" customWidth="1"/>
    <col min="5" max="5" width="8.875" style="0" customWidth="1"/>
    <col min="6" max="6" width="8.50390625" style="0" customWidth="1"/>
    <col min="7" max="7" width="11.50390625" style="0" customWidth="1"/>
    <col min="8" max="8" width="14.375" style="0" customWidth="1"/>
    <col min="9" max="9" width="13.875" style="0" customWidth="1"/>
    <col min="10" max="10" width="13.50390625" style="0" customWidth="1"/>
    <col min="11" max="11" width="13.375" style="0" customWidth="1"/>
    <col min="12" max="12" width="10.50390625" style="0" customWidth="1"/>
    <col min="13" max="13" width="11.50390625" style="0" customWidth="1"/>
    <col min="14" max="14" width="13.375" style="45" customWidth="1"/>
    <col min="15" max="15" width="14.625" style="45" customWidth="1"/>
  </cols>
  <sheetData>
    <row r="1" ht="19.5" customHeight="1">
      <c r="A1" s="1" t="s">
        <v>35</v>
      </c>
    </row>
    <row r="2" spans="1:2" ht="14.25" customHeight="1">
      <c r="A2" s="46"/>
      <c r="B2" s="46" t="s">
        <v>36</v>
      </c>
    </row>
    <row r="3" spans="5:15" ht="14.25" customHeight="1" thickBot="1">
      <c r="E3" s="2"/>
      <c r="H3" s="47" t="s">
        <v>37</v>
      </c>
      <c r="N3"/>
      <c r="O3" s="48" t="s">
        <v>38</v>
      </c>
    </row>
    <row r="4" spans="1:15" ht="24.75" customHeight="1">
      <c r="A4" s="347" t="s">
        <v>39</v>
      </c>
      <c r="B4" s="364"/>
      <c r="C4" s="49" t="s">
        <v>1</v>
      </c>
      <c r="D4" s="369" t="s">
        <v>40</v>
      </c>
      <c r="E4" s="370"/>
      <c r="F4" s="370"/>
      <c r="G4" s="50"/>
      <c r="H4" s="371" t="s">
        <v>41</v>
      </c>
      <c r="I4" s="374" t="s">
        <v>42</v>
      </c>
      <c r="J4" s="375"/>
      <c r="K4" s="375"/>
      <c r="L4" s="375"/>
      <c r="M4" s="376"/>
      <c r="N4" s="51" t="s">
        <v>43</v>
      </c>
      <c r="O4" s="52" t="s">
        <v>44</v>
      </c>
    </row>
    <row r="5" spans="1:15" ht="21.75" customHeight="1">
      <c r="A5" s="365"/>
      <c r="B5" s="366"/>
      <c r="C5" s="377" t="s">
        <v>45</v>
      </c>
      <c r="D5" s="379" t="s">
        <v>45</v>
      </c>
      <c r="E5" s="381" t="s">
        <v>46</v>
      </c>
      <c r="F5" s="383" t="s">
        <v>47</v>
      </c>
      <c r="G5" s="53" t="s">
        <v>48</v>
      </c>
      <c r="H5" s="372"/>
      <c r="I5" s="385" t="s">
        <v>49</v>
      </c>
      <c r="J5" s="54" t="s">
        <v>50</v>
      </c>
      <c r="K5" s="55" t="s">
        <v>51</v>
      </c>
      <c r="L5" s="55" t="s">
        <v>52</v>
      </c>
      <c r="M5" s="56" t="s">
        <v>53</v>
      </c>
      <c r="N5" s="57" t="s">
        <v>54</v>
      </c>
      <c r="O5" s="58" t="s">
        <v>54</v>
      </c>
    </row>
    <row r="6" spans="1:15" ht="23.25" customHeight="1">
      <c r="A6" s="367"/>
      <c r="B6" s="368"/>
      <c r="C6" s="378"/>
      <c r="D6" s="380"/>
      <c r="E6" s="382"/>
      <c r="F6" s="384"/>
      <c r="G6" s="60"/>
      <c r="H6" s="373"/>
      <c r="I6" s="380"/>
      <c r="J6" s="61" t="s">
        <v>55</v>
      </c>
      <c r="K6" s="62" t="s">
        <v>56</v>
      </c>
      <c r="L6" s="62" t="s">
        <v>57</v>
      </c>
      <c r="M6" s="63" t="s">
        <v>58</v>
      </c>
      <c r="N6" s="64" t="s">
        <v>59</v>
      </c>
      <c r="O6" s="65" t="s">
        <v>60</v>
      </c>
    </row>
    <row r="7" spans="1:19" ht="21" customHeight="1">
      <c r="A7" s="13"/>
      <c r="B7" s="66" t="s">
        <v>61</v>
      </c>
      <c r="C7" s="67">
        <v>441</v>
      </c>
      <c r="D7" s="68">
        <v>21169</v>
      </c>
      <c r="E7" s="69">
        <v>14706</v>
      </c>
      <c r="F7" s="67">
        <v>6463</v>
      </c>
      <c r="G7" s="70">
        <v>10211514</v>
      </c>
      <c r="H7" s="70">
        <v>87025915</v>
      </c>
      <c r="I7" s="71">
        <v>145021883</v>
      </c>
      <c r="J7" s="70">
        <v>142028143</v>
      </c>
      <c r="K7" s="70">
        <v>2336566</v>
      </c>
      <c r="L7" s="70">
        <v>656440</v>
      </c>
      <c r="M7" s="72">
        <v>734</v>
      </c>
      <c r="N7" s="73">
        <f aca="true" t="shared" si="0" ref="N7:N13">I7/C7</f>
        <v>328847.8072562358</v>
      </c>
      <c r="O7" s="74">
        <f aca="true" t="shared" si="1" ref="O7:O12">I7/D7</f>
        <v>6850.672351079408</v>
      </c>
      <c r="P7" s="13"/>
      <c r="Q7" s="13"/>
      <c r="R7" s="13"/>
      <c r="S7" s="13"/>
    </row>
    <row r="8" spans="1:19" ht="21" customHeight="1">
      <c r="A8" s="13"/>
      <c r="B8" s="66" t="s">
        <v>62</v>
      </c>
      <c r="C8" s="75">
        <v>433</v>
      </c>
      <c r="D8" s="68">
        <v>22984</v>
      </c>
      <c r="E8" s="69">
        <v>15736</v>
      </c>
      <c r="F8" s="67">
        <f>D8-E8</f>
        <v>7248</v>
      </c>
      <c r="G8" s="70">
        <v>10774939</v>
      </c>
      <c r="H8" s="70">
        <v>91141310</v>
      </c>
      <c r="I8" s="71">
        <v>152572099</v>
      </c>
      <c r="J8" s="70">
        <v>146256026</v>
      </c>
      <c r="K8" s="70">
        <v>2385891</v>
      </c>
      <c r="L8" s="70">
        <v>106906</v>
      </c>
      <c r="M8" s="72">
        <f>I8-J8-K8-L8</f>
        <v>3823276</v>
      </c>
      <c r="N8" s="76">
        <f t="shared" si="0"/>
        <v>352360.5057736721</v>
      </c>
      <c r="O8" s="70">
        <f t="shared" si="1"/>
        <v>6638.187391228681</v>
      </c>
      <c r="P8" s="13"/>
      <c r="Q8" s="13"/>
      <c r="R8" s="13"/>
      <c r="S8" s="13"/>
    </row>
    <row r="9" spans="1:15" ht="24" customHeight="1">
      <c r="A9" s="13"/>
      <c r="B9" s="66" t="s">
        <v>63</v>
      </c>
      <c r="C9" s="75">
        <v>436</v>
      </c>
      <c r="D9" s="68">
        <v>22974</v>
      </c>
      <c r="E9" s="69">
        <v>15640</v>
      </c>
      <c r="F9" s="67">
        <f>D9-E9</f>
        <v>7334</v>
      </c>
      <c r="G9" s="70">
        <v>10843728</v>
      </c>
      <c r="H9" s="70">
        <v>100051542</v>
      </c>
      <c r="I9" s="71">
        <v>161121384</v>
      </c>
      <c r="J9" s="70">
        <v>154332351</v>
      </c>
      <c r="K9" s="70">
        <v>2398504</v>
      </c>
      <c r="L9" s="70">
        <v>842097</v>
      </c>
      <c r="M9" s="72">
        <f>I9-J9-K9-L9</f>
        <v>3548432</v>
      </c>
      <c r="N9" s="76">
        <f>I9/C9</f>
        <v>369544.45871559635</v>
      </c>
      <c r="O9" s="70">
        <f t="shared" si="1"/>
        <v>7013.205536693654</v>
      </c>
    </row>
    <row r="10" spans="1:67" s="16" customFormat="1" ht="24" customHeight="1">
      <c r="A10" s="22"/>
      <c r="B10" s="77" t="s">
        <v>64</v>
      </c>
      <c r="C10" s="78">
        <v>392</v>
      </c>
      <c r="D10" s="79">
        <v>20208</v>
      </c>
      <c r="E10" s="80">
        <v>14174</v>
      </c>
      <c r="F10" s="81">
        <v>6034</v>
      </c>
      <c r="G10" s="80">
        <v>9888820</v>
      </c>
      <c r="H10" s="80">
        <v>79130246</v>
      </c>
      <c r="I10" s="82">
        <v>124814105</v>
      </c>
      <c r="J10" s="80">
        <v>117809426</v>
      </c>
      <c r="K10" s="80">
        <v>1646243</v>
      </c>
      <c r="L10" s="80">
        <v>2097970</v>
      </c>
      <c r="M10" s="72">
        <f>I10-J10-K10-L10</f>
        <v>3260466</v>
      </c>
      <c r="N10" s="83">
        <f t="shared" si="0"/>
        <v>318403.32908163266</v>
      </c>
      <c r="O10" s="80">
        <f t="shared" si="1"/>
        <v>6176.469962391132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</row>
    <row r="11" spans="1:15" s="16" customFormat="1" ht="24" customHeight="1">
      <c r="A11" s="22"/>
      <c r="B11" s="77" t="s">
        <v>65</v>
      </c>
      <c r="C11" s="78">
        <v>370</v>
      </c>
      <c r="D11" s="79">
        <v>21319</v>
      </c>
      <c r="E11" s="80">
        <v>15077</v>
      </c>
      <c r="F11" s="81">
        <v>6242</v>
      </c>
      <c r="G11" s="80">
        <v>10047942</v>
      </c>
      <c r="H11" s="80">
        <v>6793665</v>
      </c>
      <c r="I11" s="82">
        <v>118012276</v>
      </c>
      <c r="J11" s="80">
        <v>109363630</v>
      </c>
      <c r="K11" s="80">
        <v>1858101</v>
      </c>
      <c r="L11" s="80">
        <v>2652048</v>
      </c>
      <c r="M11" s="72">
        <f>I11-J11-K11-L11</f>
        <v>4138497</v>
      </c>
      <c r="N11" s="83">
        <f>I11/C11</f>
        <v>318952.0972972973</v>
      </c>
      <c r="O11" s="80">
        <f t="shared" si="1"/>
        <v>5535.544631549322</v>
      </c>
    </row>
    <row r="12" spans="1:15" s="16" customFormat="1" ht="24" customHeight="1">
      <c r="A12" s="22"/>
      <c r="B12" s="77" t="s">
        <v>66</v>
      </c>
      <c r="C12" s="78">
        <v>365</v>
      </c>
      <c r="D12" s="79">
        <v>21020</v>
      </c>
      <c r="E12" s="80">
        <v>14813</v>
      </c>
      <c r="F12" s="81">
        <v>6207</v>
      </c>
      <c r="G12" s="80">
        <v>10371993</v>
      </c>
      <c r="H12" s="80">
        <v>69615530</v>
      </c>
      <c r="I12" s="82">
        <v>105199388</v>
      </c>
      <c r="J12" s="80">
        <v>99230962</v>
      </c>
      <c r="K12" s="80">
        <v>1738343</v>
      </c>
      <c r="L12" s="84" t="s">
        <v>67</v>
      </c>
      <c r="M12" s="72">
        <f>I12-J12-K12</f>
        <v>4230083</v>
      </c>
      <c r="N12" s="83">
        <f>I12/C12</f>
        <v>288217.501369863</v>
      </c>
      <c r="O12" s="80">
        <f t="shared" si="1"/>
        <v>5004.728258801142</v>
      </c>
    </row>
    <row r="13" spans="2:15" s="22" customFormat="1" ht="24" customHeight="1">
      <c r="B13" s="77" t="s">
        <v>68</v>
      </c>
      <c r="C13" s="78">
        <v>355</v>
      </c>
      <c r="D13" s="79">
        <v>20641</v>
      </c>
      <c r="E13" s="80">
        <v>14977</v>
      </c>
      <c r="F13" s="81">
        <v>5664</v>
      </c>
      <c r="G13" s="80">
        <v>9766939</v>
      </c>
      <c r="H13" s="80">
        <v>67285468</v>
      </c>
      <c r="I13" s="82">
        <v>106935288</v>
      </c>
      <c r="J13" s="80">
        <v>10118423</v>
      </c>
      <c r="K13" s="80">
        <v>1841681</v>
      </c>
      <c r="L13" s="84" t="s">
        <v>67</v>
      </c>
      <c r="M13" s="72">
        <v>3941861</v>
      </c>
      <c r="N13" s="83">
        <f t="shared" si="0"/>
        <v>301226.1633802817</v>
      </c>
      <c r="O13" s="80">
        <v>5180</v>
      </c>
    </row>
    <row r="14" spans="2:15" s="22" customFormat="1" ht="24" customHeight="1">
      <c r="B14" s="77" t="s">
        <v>69</v>
      </c>
      <c r="C14" s="78">
        <v>348</v>
      </c>
      <c r="D14" s="79">
        <v>20892</v>
      </c>
      <c r="E14" s="80">
        <v>14633</v>
      </c>
      <c r="F14" s="81">
        <v>3326</v>
      </c>
      <c r="G14" s="80">
        <v>9977907</v>
      </c>
      <c r="H14" s="80">
        <v>62970629</v>
      </c>
      <c r="I14" s="82">
        <v>104038613</v>
      </c>
      <c r="J14" s="80">
        <v>99259673</v>
      </c>
      <c r="K14" s="80">
        <v>1793915</v>
      </c>
      <c r="L14" s="84">
        <v>139833</v>
      </c>
      <c r="M14" s="72">
        <v>2985025</v>
      </c>
      <c r="N14" s="83">
        <v>298962</v>
      </c>
      <c r="O14" s="80">
        <v>4980</v>
      </c>
    </row>
    <row r="15" spans="2:15" s="22" customFormat="1" ht="24" customHeight="1">
      <c r="B15" s="77" t="s">
        <v>70</v>
      </c>
      <c r="C15" s="78">
        <v>343</v>
      </c>
      <c r="D15" s="79">
        <v>20896</v>
      </c>
      <c r="E15" s="80">
        <v>14478</v>
      </c>
      <c r="F15" s="81">
        <v>6418</v>
      </c>
      <c r="G15" s="80">
        <v>10035718</v>
      </c>
      <c r="H15" s="80">
        <v>64793221</v>
      </c>
      <c r="I15" s="82">
        <v>106736391</v>
      </c>
      <c r="J15" s="80">
        <v>100950911</v>
      </c>
      <c r="K15" s="80">
        <v>2007947</v>
      </c>
      <c r="L15" s="84">
        <v>35557</v>
      </c>
      <c r="M15" s="72">
        <v>3741976</v>
      </c>
      <c r="N15" s="83">
        <v>311185</v>
      </c>
      <c r="O15" s="80">
        <v>5108</v>
      </c>
    </row>
    <row r="16" spans="1:15" s="22" customFormat="1" ht="24" customHeight="1">
      <c r="A16" s="85"/>
      <c r="B16" s="86" t="s">
        <v>71</v>
      </c>
      <c r="C16" s="87">
        <v>403</v>
      </c>
      <c r="D16" s="88">
        <v>21035</v>
      </c>
      <c r="E16" s="89">
        <f>14556+53</f>
        <v>14609</v>
      </c>
      <c r="F16" s="90">
        <f>6407+19</f>
        <v>6426</v>
      </c>
      <c r="G16" s="91">
        <v>10253305</v>
      </c>
      <c r="H16" s="92">
        <v>69139088</v>
      </c>
      <c r="I16" s="93">
        <v>105647630</v>
      </c>
      <c r="J16" s="92">
        <v>99892947</v>
      </c>
      <c r="K16" s="92">
        <v>2685774</v>
      </c>
      <c r="L16" s="94">
        <v>27306</v>
      </c>
      <c r="M16" s="95">
        <f>1059+16445+2818518+205581</f>
        <v>3041603</v>
      </c>
      <c r="N16" s="96">
        <v>69703.44444444444</v>
      </c>
      <c r="O16" s="91">
        <v>11561.277777777777</v>
      </c>
    </row>
    <row r="17" spans="1:15" s="16" customFormat="1" ht="19.5" customHeight="1">
      <c r="A17" s="22">
        <v>9</v>
      </c>
      <c r="B17" s="97" t="s">
        <v>72</v>
      </c>
      <c r="C17" s="98">
        <v>36</v>
      </c>
      <c r="D17" s="99">
        <v>677</v>
      </c>
      <c r="E17" s="100">
        <v>378</v>
      </c>
      <c r="F17" s="101">
        <v>299</v>
      </c>
      <c r="G17" s="102">
        <v>242477</v>
      </c>
      <c r="H17" s="102">
        <v>819903</v>
      </c>
      <c r="I17" s="103">
        <v>2509324</v>
      </c>
      <c r="J17" s="102">
        <v>2421402</v>
      </c>
      <c r="K17" s="102">
        <v>46281</v>
      </c>
      <c r="L17" s="104" t="s">
        <v>73</v>
      </c>
      <c r="M17" s="105">
        <v>41641</v>
      </c>
      <c r="N17" s="81">
        <f>I17/C17</f>
        <v>69703.44444444444</v>
      </c>
      <c r="O17" s="106">
        <f>I17/D17</f>
        <v>3706.5347119645494</v>
      </c>
    </row>
    <row r="18" spans="1:15" s="16" customFormat="1" ht="19.5" customHeight="1">
      <c r="A18" s="16">
        <v>10</v>
      </c>
      <c r="B18" s="97" t="s">
        <v>74</v>
      </c>
      <c r="C18" s="98">
        <v>61</v>
      </c>
      <c r="D18" s="99">
        <v>759</v>
      </c>
      <c r="E18" s="107">
        <v>496</v>
      </c>
      <c r="F18" s="101">
        <v>263</v>
      </c>
      <c r="G18" s="102">
        <v>203547</v>
      </c>
      <c r="H18" s="102">
        <v>1337715</v>
      </c>
      <c r="I18" s="108">
        <v>1961506</v>
      </c>
      <c r="J18" s="102">
        <v>1908647</v>
      </c>
      <c r="K18" s="102">
        <v>9802</v>
      </c>
      <c r="L18" s="104" t="s">
        <v>73</v>
      </c>
      <c r="M18" s="105">
        <v>43057</v>
      </c>
      <c r="N18" s="81">
        <f aca="true" t="shared" si="2" ref="N18:N40">I18/C18</f>
        <v>32155.83606557377</v>
      </c>
      <c r="O18" s="106">
        <f aca="true" t="shared" si="3" ref="O18:O40">I18/D18</f>
        <v>2584.3293807641635</v>
      </c>
    </row>
    <row r="19" spans="1:15" s="16" customFormat="1" ht="19.5" customHeight="1">
      <c r="A19" s="16">
        <v>11</v>
      </c>
      <c r="B19" s="97" t="s">
        <v>75</v>
      </c>
      <c r="C19" s="98">
        <v>16</v>
      </c>
      <c r="D19" s="99">
        <v>237</v>
      </c>
      <c r="E19" s="107">
        <v>121</v>
      </c>
      <c r="F19" s="101">
        <v>116</v>
      </c>
      <c r="G19" s="102">
        <v>66644</v>
      </c>
      <c r="H19" s="102">
        <v>157481</v>
      </c>
      <c r="I19" s="108">
        <v>314781</v>
      </c>
      <c r="J19" s="102">
        <v>268948</v>
      </c>
      <c r="K19" s="102">
        <v>38390</v>
      </c>
      <c r="L19" s="109" t="s">
        <v>73</v>
      </c>
      <c r="M19" s="105">
        <v>7443</v>
      </c>
      <c r="N19" s="81">
        <f t="shared" si="2"/>
        <v>19673.8125</v>
      </c>
      <c r="O19" s="106">
        <f t="shared" si="3"/>
        <v>1328.1898734177216</v>
      </c>
    </row>
    <row r="20" spans="1:15" s="16" customFormat="1" ht="19.5" customHeight="1">
      <c r="A20" s="16">
        <v>12</v>
      </c>
      <c r="B20" s="110" t="s">
        <v>76</v>
      </c>
      <c r="C20" s="98">
        <v>12</v>
      </c>
      <c r="D20" s="99">
        <v>468</v>
      </c>
      <c r="E20" s="107">
        <v>405</v>
      </c>
      <c r="F20" s="101">
        <v>63</v>
      </c>
      <c r="G20" s="102">
        <v>286840</v>
      </c>
      <c r="H20" s="102">
        <v>2854662</v>
      </c>
      <c r="I20" s="108">
        <v>5410678</v>
      </c>
      <c r="J20" s="102">
        <v>5347652</v>
      </c>
      <c r="K20" s="102">
        <v>240</v>
      </c>
      <c r="L20" s="104" t="s">
        <v>73</v>
      </c>
      <c r="M20" s="105">
        <v>62786</v>
      </c>
      <c r="N20" s="81">
        <f t="shared" si="2"/>
        <v>450889.8333333333</v>
      </c>
      <c r="O20" s="106">
        <f t="shared" si="3"/>
        <v>11561.277777777777</v>
      </c>
    </row>
    <row r="21" spans="1:15" s="16" customFormat="1" ht="19.5" customHeight="1">
      <c r="A21" s="16">
        <v>13</v>
      </c>
      <c r="B21" s="97" t="s">
        <v>77</v>
      </c>
      <c r="C21" s="98">
        <v>5</v>
      </c>
      <c r="D21" s="99">
        <v>69</v>
      </c>
      <c r="E21" s="107">
        <v>56</v>
      </c>
      <c r="F21" s="101">
        <v>13</v>
      </c>
      <c r="G21" s="102">
        <v>31162</v>
      </c>
      <c r="H21" s="102">
        <v>122099</v>
      </c>
      <c r="I21" s="108">
        <v>165034</v>
      </c>
      <c r="J21" s="102">
        <v>165034</v>
      </c>
      <c r="K21" s="102" t="s">
        <v>73</v>
      </c>
      <c r="L21" s="104" t="s">
        <v>73</v>
      </c>
      <c r="M21" s="105" t="s">
        <v>78</v>
      </c>
      <c r="N21" s="81">
        <f t="shared" si="2"/>
        <v>33006.8</v>
      </c>
      <c r="O21" s="106">
        <f t="shared" si="3"/>
        <v>2391.7971014492755</v>
      </c>
    </row>
    <row r="22" spans="1:15" s="16" customFormat="1" ht="19.5" customHeight="1">
      <c r="A22" s="16">
        <v>14</v>
      </c>
      <c r="B22" s="97" t="s">
        <v>79</v>
      </c>
      <c r="C22" s="98">
        <v>11</v>
      </c>
      <c r="D22" s="99">
        <v>723</v>
      </c>
      <c r="E22" s="107">
        <v>624</v>
      </c>
      <c r="F22" s="101">
        <v>99</v>
      </c>
      <c r="G22" s="102">
        <v>347820</v>
      </c>
      <c r="H22" s="102">
        <v>3949628</v>
      </c>
      <c r="I22" s="108">
        <v>5267407</v>
      </c>
      <c r="J22" s="102">
        <v>5237231</v>
      </c>
      <c r="K22" s="102">
        <v>9902</v>
      </c>
      <c r="L22" s="104" t="s">
        <v>73</v>
      </c>
      <c r="M22" s="105">
        <v>20274</v>
      </c>
      <c r="N22" s="81">
        <f t="shared" si="2"/>
        <v>478855.1818181818</v>
      </c>
      <c r="O22" s="106">
        <f t="shared" si="3"/>
        <v>7285.486860304288</v>
      </c>
    </row>
    <row r="23" spans="1:15" s="16" customFormat="1" ht="19.5" customHeight="1">
      <c r="A23" s="16">
        <v>15</v>
      </c>
      <c r="B23" s="97" t="s">
        <v>80</v>
      </c>
      <c r="C23" s="98">
        <v>10</v>
      </c>
      <c r="D23" s="99">
        <v>504</v>
      </c>
      <c r="E23" s="107">
        <v>304</v>
      </c>
      <c r="F23" s="101">
        <v>200</v>
      </c>
      <c r="G23" s="102">
        <v>202187</v>
      </c>
      <c r="H23" s="102">
        <v>862352</v>
      </c>
      <c r="I23" s="108">
        <v>1274879</v>
      </c>
      <c r="J23" s="102">
        <v>1265417</v>
      </c>
      <c r="K23" s="102">
        <v>9462</v>
      </c>
      <c r="L23" s="104" t="s">
        <v>73</v>
      </c>
      <c r="M23" s="105" t="s">
        <v>78</v>
      </c>
      <c r="N23" s="81">
        <f t="shared" si="2"/>
        <v>127487.9</v>
      </c>
      <c r="O23" s="106">
        <f t="shared" si="3"/>
        <v>2529.5218253968255</v>
      </c>
    </row>
    <row r="24" spans="1:15" s="16" customFormat="1" ht="19.5" customHeight="1">
      <c r="A24" s="16">
        <v>16</v>
      </c>
      <c r="B24" s="97" t="s">
        <v>81</v>
      </c>
      <c r="C24" s="98">
        <v>21</v>
      </c>
      <c r="D24" s="99">
        <v>3549</v>
      </c>
      <c r="E24" s="107">
        <v>1972</v>
      </c>
      <c r="F24" s="101">
        <v>1577</v>
      </c>
      <c r="G24" s="102">
        <v>1553307</v>
      </c>
      <c r="H24" s="102">
        <v>19723322</v>
      </c>
      <c r="I24" s="108">
        <v>24725641</v>
      </c>
      <c r="J24" s="102">
        <v>22742302</v>
      </c>
      <c r="K24" s="102">
        <v>726901</v>
      </c>
      <c r="L24" s="104" t="s">
        <v>73</v>
      </c>
      <c r="M24" s="105">
        <v>1256438</v>
      </c>
      <c r="N24" s="81">
        <f t="shared" si="2"/>
        <v>1177411.4761904762</v>
      </c>
      <c r="O24" s="106">
        <f t="shared" si="3"/>
        <v>6966.931811777966</v>
      </c>
    </row>
    <row r="25" spans="1:15" s="16" customFormat="1" ht="19.5" customHeight="1">
      <c r="A25" s="16">
        <v>17</v>
      </c>
      <c r="B25" s="97" t="s">
        <v>82</v>
      </c>
      <c r="C25" s="98">
        <v>1</v>
      </c>
      <c r="D25" s="99">
        <v>7</v>
      </c>
      <c r="E25" s="107">
        <v>6</v>
      </c>
      <c r="F25" s="101">
        <v>1</v>
      </c>
      <c r="G25" s="102" t="s">
        <v>83</v>
      </c>
      <c r="H25" s="102" t="s">
        <v>83</v>
      </c>
      <c r="I25" s="108" t="s">
        <v>83</v>
      </c>
      <c r="J25" s="102" t="s">
        <v>83</v>
      </c>
      <c r="K25" s="102" t="s">
        <v>83</v>
      </c>
      <c r="L25" s="104" t="s">
        <v>73</v>
      </c>
      <c r="M25" s="105" t="s">
        <v>78</v>
      </c>
      <c r="N25" s="111" t="s">
        <v>84</v>
      </c>
      <c r="O25" s="112" t="s">
        <v>85</v>
      </c>
    </row>
    <row r="26" spans="1:15" s="16" customFormat="1" ht="19.5" customHeight="1">
      <c r="A26" s="16">
        <v>18</v>
      </c>
      <c r="B26" s="97" t="s">
        <v>86</v>
      </c>
      <c r="C26" s="113">
        <v>23</v>
      </c>
      <c r="D26" s="99">
        <v>716</v>
      </c>
      <c r="E26" s="114">
        <v>344</v>
      </c>
      <c r="F26" s="101">
        <v>372</v>
      </c>
      <c r="G26" s="102">
        <v>250984</v>
      </c>
      <c r="H26" s="102">
        <v>1234416</v>
      </c>
      <c r="I26" s="108">
        <v>1976094</v>
      </c>
      <c r="J26" s="102">
        <v>1909264</v>
      </c>
      <c r="K26" s="102">
        <v>20978</v>
      </c>
      <c r="L26" s="104" t="s">
        <v>73</v>
      </c>
      <c r="M26" s="105">
        <v>45852</v>
      </c>
      <c r="N26" s="81">
        <f t="shared" si="2"/>
        <v>85917.13043478261</v>
      </c>
      <c r="O26" s="106">
        <f t="shared" si="3"/>
        <v>2759.90782122905</v>
      </c>
    </row>
    <row r="27" spans="1:15" s="16" customFormat="1" ht="19.5" customHeight="1">
      <c r="A27" s="16">
        <v>19</v>
      </c>
      <c r="B27" s="97" t="s">
        <v>87</v>
      </c>
      <c r="C27" s="98">
        <v>6</v>
      </c>
      <c r="D27" s="99">
        <v>1033</v>
      </c>
      <c r="E27" s="107">
        <v>873</v>
      </c>
      <c r="F27" s="101">
        <v>160</v>
      </c>
      <c r="G27" s="102">
        <v>517149</v>
      </c>
      <c r="H27" s="102">
        <v>1281727</v>
      </c>
      <c r="I27" s="108">
        <v>2364441</v>
      </c>
      <c r="J27" s="102">
        <v>2345911</v>
      </c>
      <c r="K27" s="102">
        <v>18530</v>
      </c>
      <c r="L27" s="104" t="s">
        <v>73</v>
      </c>
      <c r="M27" s="105" t="s">
        <v>88</v>
      </c>
      <c r="N27" s="81">
        <f t="shared" si="2"/>
        <v>394073.5</v>
      </c>
      <c r="O27" s="106">
        <f t="shared" si="3"/>
        <v>2288.907066795741</v>
      </c>
    </row>
    <row r="28" spans="1:15" s="16" customFormat="1" ht="19.5" customHeight="1">
      <c r="A28" s="16">
        <v>20</v>
      </c>
      <c r="B28" s="110" t="s">
        <v>89</v>
      </c>
      <c r="C28" s="115" t="s">
        <v>73</v>
      </c>
      <c r="D28" s="99" t="s">
        <v>73</v>
      </c>
      <c r="E28" s="114" t="s">
        <v>73</v>
      </c>
      <c r="F28" s="101" t="s">
        <v>73</v>
      </c>
      <c r="G28" s="102" t="s">
        <v>73</v>
      </c>
      <c r="H28" s="102" t="s">
        <v>73</v>
      </c>
      <c r="I28" s="108" t="s">
        <v>73</v>
      </c>
      <c r="J28" s="102" t="s">
        <v>73</v>
      </c>
      <c r="K28" s="102" t="s">
        <v>73</v>
      </c>
      <c r="L28" s="104" t="s">
        <v>73</v>
      </c>
      <c r="M28" s="105" t="s">
        <v>88</v>
      </c>
      <c r="N28" s="111" t="s">
        <v>90</v>
      </c>
      <c r="O28" s="112" t="s">
        <v>90</v>
      </c>
    </row>
    <row r="29" spans="1:15" s="16" customFormat="1" ht="19.5" customHeight="1">
      <c r="A29" s="16">
        <v>21</v>
      </c>
      <c r="B29" s="97" t="s">
        <v>91</v>
      </c>
      <c r="C29" s="113">
        <v>22</v>
      </c>
      <c r="D29" s="99">
        <v>904</v>
      </c>
      <c r="E29" s="114">
        <v>778</v>
      </c>
      <c r="F29" s="101">
        <v>126</v>
      </c>
      <c r="G29" s="102">
        <v>904726</v>
      </c>
      <c r="H29" s="102">
        <v>1637706</v>
      </c>
      <c r="I29" s="108">
        <v>4356371</v>
      </c>
      <c r="J29" s="102">
        <v>4117799</v>
      </c>
      <c r="K29" s="102">
        <v>60855</v>
      </c>
      <c r="L29" s="104" t="s">
        <v>73</v>
      </c>
      <c r="M29" s="105">
        <v>177717</v>
      </c>
      <c r="N29" s="116">
        <f t="shared" si="2"/>
        <v>198016.86363636365</v>
      </c>
      <c r="O29" s="106">
        <f t="shared" si="3"/>
        <v>4818.994469026548</v>
      </c>
    </row>
    <row r="30" spans="1:15" s="16" customFormat="1" ht="19.5" customHeight="1">
      <c r="A30" s="16">
        <v>22</v>
      </c>
      <c r="B30" s="97" t="s">
        <v>92</v>
      </c>
      <c r="C30" s="98">
        <v>10</v>
      </c>
      <c r="D30" s="99">
        <v>186</v>
      </c>
      <c r="E30" s="107">
        <v>160</v>
      </c>
      <c r="F30" s="101">
        <v>26</v>
      </c>
      <c r="G30" s="102">
        <v>62459</v>
      </c>
      <c r="H30" s="102">
        <v>284929</v>
      </c>
      <c r="I30" s="108">
        <v>438907</v>
      </c>
      <c r="J30" s="102">
        <v>407950</v>
      </c>
      <c r="K30" s="102">
        <v>18332</v>
      </c>
      <c r="L30" s="104" t="s">
        <v>73</v>
      </c>
      <c r="M30" s="105">
        <v>12625</v>
      </c>
      <c r="N30" s="81">
        <f t="shared" si="2"/>
        <v>43890.7</v>
      </c>
      <c r="O30" s="106">
        <f t="shared" si="3"/>
        <v>2359.7150537634407</v>
      </c>
    </row>
    <row r="31" spans="1:15" s="16" customFormat="1" ht="19.5" customHeight="1">
      <c r="A31" s="16">
        <v>23</v>
      </c>
      <c r="B31" s="97" t="s">
        <v>93</v>
      </c>
      <c r="C31" s="98">
        <v>4</v>
      </c>
      <c r="D31" s="99">
        <v>37</v>
      </c>
      <c r="E31" s="107">
        <v>31</v>
      </c>
      <c r="F31" s="101">
        <v>6</v>
      </c>
      <c r="G31" s="102">
        <v>43463</v>
      </c>
      <c r="H31" s="102">
        <v>1255005</v>
      </c>
      <c r="I31" s="108">
        <v>1614407</v>
      </c>
      <c r="J31" s="102">
        <v>1579810</v>
      </c>
      <c r="K31" s="102">
        <v>34597</v>
      </c>
      <c r="L31" s="104" t="s">
        <v>73</v>
      </c>
      <c r="M31" s="105" t="s">
        <v>88</v>
      </c>
      <c r="N31" s="81">
        <f t="shared" si="2"/>
        <v>403601.75</v>
      </c>
      <c r="O31" s="106">
        <f t="shared" si="3"/>
        <v>43632.62162162162</v>
      </c>
    </row>
    <row r="32" spans="1:15" s="16" customFormat="1" ht="19.5" customHeight="1">
      <c r="A32" s="16">
        <v>24</v>
      </c>
      <c r="B32" s="97" t="s">
        <v>94</v>
      </c>
      <c r="C32" s="98">
        <v>47</v>
      </c>
      <c r="D32" s="99">
        <v>1976</v>
      </c>
      <c r="E32" s="107">
        <v>1284</v>
      </c>
      <c r="F32" s="101">
        <v>692</v>
      </c>
      <c r="G32" s="102">
        <v>804233</v>
      </c>
      <c r="H32" s="102">
        <v>3185520</v>
      </c>
      <c r="I32" s="108">
        <v>5399449</v>
      </c>
      <c r="J32" s="102">
        <v>4441611</v>
      </c>
      <c r="K32" s="102">
        <v>915324</v>
      </c>
      <c r="L32" s="102">
        <v>132</v>
      </c>
      <c r="M32" s="105">
        <v>42382</v>
      </c>
      <c r="N32" s="81">
        <f t="shared" si="2"/>
        <v>114881.89361702128</v>
      </c>
      <c r="O32" s="106">
        <f t="shared" si="3"/>
        <v>2732.51467611336</v>
      </c>
    </row>
    <row r="33" spans="1:15" s="16" customFormat="1" ht="19.5" customHeight="1">
      <c r="A33" s="16">
        <v>25</v>
      </c>
      <c r="B33" s="97" t="s">
        <v>95</v>
      </c>
      <c r="C33" s="98">
        <v>4</v>
      </c>
      <c r="D33" s="99">
        <v>64</v>
      </c>
      <c r="E33" s="107">
        <v>55</v>
      </c>
      <c r="F33" s="101">
        <v>9</v>
      </c>
      <c r="G33" s="102">
        <v>33980</v>
      </c>
      <c r="H33" s="102">
        <v>86292</v>
      </c>
      <c r="I33" s="108">
        <v>156660</v>
      </c>
      <c r="J33" s="102">
        <v>129926</v>
      </c>
      <c r="K33" s="102" t="s">
        <v>73</v>
      </c>
      <c r="L33" s="102">
        <v>26734</v>
      </c>
      <c r="M33" s="105" t="s">
        <v>88</v>
      </c>
      <c r="N33" s="81">
        <f t="shared" si="2"/>
        <v>39165</v>
      </c>
      <c r="O33" s="106">
        <f t="shared" si="3"/>
        <v>2447.8125</v>
      </c>
    </row>
    <row r="34" spans="1:15" s="16" customFormat="1" ht="19.5" customHeight="1">
      <c r="A34" s="16">
        <v>26</v>
      </c>
      <c r="B34" s="97" t="s">
        <v>96</v>
      </c>
      <c r="C34" s="98">
        <v>27</v>
      </c>
      <c r="D34" s="99">
        <v>722</v>
      </c>
      <c r="E34" s="107">
        <v>622</v>
      </c>
      <c r="F34" s="101">
        <v>100</v>
      </c>
      <c r="G34" s="102">
        <v>336530</v>
      </c>
      <c r="H34" s="102">
        <v>525796</v>
      </c>
      <c r="I34" s="108">
        <v>1098444</v>
      </c>
      <c r="J34" s="102">
        <v>1007237</v>
      </c>
      <c r="K34" s="102">
        <v>30005</v>
      </c>
      <c r="L34" s="102" t="s">
        <v>73</v>
      </c>
      <c r="M34" s="105">
        <v>61202</v>
      </c>
      <c r="N34" s="81">
        <f t="shared" si="2"/>
        <v>40683.11111111111</v>
      </c>
      <c r="O34" s="106">
        <f t="shared" si="3"/>
        <v>1521.3905817174516</v>
      </c>
    </row>
    <row r="35" spans="1:15" s="16" customFormat="1" ht="19.5" customHeight="1">
      <c r="A35" s="16">
        <v>27</v>
      </c>
      <c r="B35" s="97" t="s">
        <v>97</v>
      </c>
      <c r="C35" s="98">
        <v>2</v>
      </c>
      <c r="D35" s="99">
        <v>81</v>
      </c>
      <c r="E35" s="107">
        <v>36</v>
      </c>
      <c r="F35" s="101">
        <v>45</v>
      </c>
      <c r="G35" s="102" t="s">
        <v>83</v>
      </c>
      <c r="H35" s="102" t="s">
        <v>83</v>
      </c>
      <c r="I35" s="108" t="s">
        <v>83</v>
      </c>
      <c r="J35" s="102" t="s">
        <v>83</v>
      </c>
      <c r="K35" s="102" t="s">
        <v>83</v>
      </c>
      <c r="L35" s="104" t="s">
        <v>73</v>
      </c>
      <c r="M35" s="105" t="s">
        <v>67</v>
      </c>
      <c r="N35" s="111" t="s">
        <v>84</v>
      </c>
      <c r="O35" s="112" t="s">
        <v>84</v>
      </c>
    </row>
    <row r="36" spans="1:15" s="16" customFormat="1" ht="19.5" customHeight="1">
      <c r="A36" s="16">
        <v>28</v>
      </c>
      <c r="B36" s="117" t="s">
        <v>98</v>
      </c>
      <c r="C36" s="98">
        <v>7</v>
      </c>
      <c r="D36" s="99">
        <v>131</v>
      </c>
      <c r="E36" s="107">
        <v>60</v>
      </c>
      <c r="F36" s="101">
        <v>71</v>
      </c>
      <c r="G36" s="102">
        <v>41214</v>
      </c>
      <c r="H36" s="102">
        <v>108578</v>
      </c>
      <c r="I36" s="108">
        <v>249883</v>
      </c>
      <c r="J36" s="102">
        <v>245212</v>
      </c>
      <c r="K36" s="102">
        <v>4671</v>
      </c>
      <c r="L36" s="104" t="s">
        <v>73</v>
      </c>
      <c r="M36" s="84" t="s">
        <v>88</v>
      </c>
      <c r="N36" s="118">
        <f t="shared" si="2"/>
        <v>35697.57142857143</v>
      </c>
      <c r="O36" s="106">
        <f t="shared" si="3"/>
        <v>1907.503816793893</v>
      </c>
    </row>
    <row r="37" spans="1:15" s="16" customFormat="1" ht="19.5" customHeight="1">
      <c r="A37" s="16">
        <v>29</v>
      </c>
      <c r="B37" s="97" t="s">
        <v>99</v>
      </c>
      <c r="C37" s="98">
        <v>25</v>
      </c>
      <c r="D37" s="99">
        <v>3573</v>
      </c>
      <c r="E37" s="107">
        <v>2382</v>
      </c>
      <c r="F37" s="101">
        <v>1191</v>
      </c>
      <c r="G37" s="102">
        <v>1673918</v>
      </c>
      <c r="H37" s="102">
        <v>13301485</v>
      </c>
      <c r="I37" s="108">
        <v>18192875</v>
      </c>
      <c r="J37" s="102">
        <v>18082709</v>
      </c>
      <c r="K37" s="102">
        <v>103383</v>
      </c>
      <c r="L37" s="104" t="s">
        <v>73</v>
      </c>
      <c r="M37" s="84">
        <v>6783</v>
      </c>
      <c r="N37" s="118">
        <f t="shared" si="2"/>
        <v>727715</v>
      </c>
      <c r="O37" s="106">
        <f t="shared" si="3"/>
        <v>5091.764623565631</v>
      </c>
    </row>
    <row r="38" spans="1:15" s="16" customFormat="1" ht="19.5" customHeight="1">
      <c r="A38" s="16">
        <v>30</v>
      </c>
      <c r="B38" s="97" t="s">
        <v>100</v>
      </c>
      <c r="C38" s="98">
        <v>6</v>
      </c>
      <c r="D38" s="99">
        <v>1236</v>
      </c>
      <c r="E38" s="107">
        <v>948</v>
      </c>
      <c r="F38" s="101">
        <v>288</v>
      </c>
      <c r="G38" s="102">
        <v>858133</v>
      </c>
      <c r="H38" s="102">
        <v>6471138</v>
      </c>
      <c r="I38" s="108">
        <v>11895386</v>
      </c>
      <c r="J38" s="102">
        <v>10608833</v>
      </c>
      <c r="K38" s="102">
        <v>67910</v>
      </c>
      <c r="L38" s="104" t="s">
        <v>73</v>
      </c>
      <c r="M38" s="84">
        <v>1218643</v>
      </c>
      <c r="N38" s="118">
        <f t="shared" si="2"/>
        <v>1982564.3333333333</v>
      </c>
      <c r="O38" s="106">
        <f t="shared" si="3"/>
        <v>9624.098705501618</v>
      </c>
    </row>
    <row r="39" spans="1:15" s="16" customFormat="1" ht="19.5" customHeight="1">
      <c r="A39" s="16">
        <v>31</v>
      </c>
      <c r="B39" s="97" t="s">
        <v>101</v>
      </c>
      <c r="C39" s="98">
        <v>39</v>
      </c>
      <c r="D39" s="99">
        <v>2610</v>
      </c>
      <c r="E39" s="114">
        <v>2093</v>
      </c>
      <c r="F39" s="101">
        <v>517</v>
      </c>
      <c r="G39" s="102">
        <v>1287933</v>
      </c>
      <c r="H39" s="102">
        <v>8887447</v>
      </c>
      <c r="I39" s="108">
        <v>14310712</v>
      </c>
      <c r="J39" s="102">
        <v>13796627</v>
      </c>
      <c r="K39" s="102">
        <v>495473</v>
      </c>
      <c r="L39" s="104" t="s">
        <v>73</v>
      </c>
      <c r="M39" s="84">
        <v>18612</v>
      </c>
      <c r="N39" s="118">
        <f t="shared" si="2"/>
        <v>366941.3333333333</v>
      </c>
      <c r="O39" s="106">
        <f t="shared" si="3"/>
        <v>5483.031417624521</v>
      </c>
    </row>
    <row r="40" spans="1:15" s="16" customFormat="1" ht="19.5" customHeight="1" thickBot="1">
      <c r="A40" s="16">
        <v>32</v>
      </c>
      <c r="B40" s="97" t="s">
        <v>102</v>
      </c>
      <c r="C40" s="119">
        <v>8</v>
      </c>
      <c r="D40" s="120">
        <v>773</v>
      </c>
      <c r="E40" s="121">
        <v>581</v>
      </c>
      <c r="F40" s="122">
        <v>192</v>
      </c>
      <c r="G40" s="123">
        <v>479174</v>
      </c>
      <c r="H40" s="123">
        <v>1027636</v>
      </c>
      <c r="I40" s="124">
        <v>1865388</v>
      </c>
      <c r="J40" s="125">
        <v>1798963</v>
      </c>
      <c r="K40" s="123">
        <v>39837</v>
      </c>
      <c r="L40" s="126">
        <v>440</v>
      </c>
      <c r="M40" s="127">
        <v>26148</v>
      </c>
      <c r="N40" s="128">
        <f t="shared" si="2"/>
        <v>233173.5</v>
      </c>
      <c r="O40" s="129">
        <f t="shared" si="3"/>
        <v>2413.1798188874513</v>
      </c>
    </row>
    <row r="41" spans="1:15" s="16" customFormat="1" ht="19.5" customHeight="1">
      <c r="A41" s="130" t="s">
        <v>103</v>
      </c>
      <c r="B41" s="131"/>
      <c r="C41" s="132"/>
      <c r="D41" s="133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</row>
    <row r="42" spans="1:11" s="134" customFormat="1" ht="15" customHeight="1">
      <c r="A42" s="134" t="s">
        <v>104</v>
      </c>
      <c r="C42" s="135"/>
      <c r="D42" s="135"/>
      <c r="E42" s="135"/>
      <c r="F42" s="135"/>
      <c r="G42" s="135"/>
      <c r="H42" s="135"/>
      <c r="I42" s="135"/>
      <c r="J42" s="135"/>
      <c r="K42" s="135"/>
    </row>
    <row r="43" spans="3:11" ht="18.75" customHeight="1">
      <c r="C43" s="13"/>
      <c r="D43" s="13"/>
      <c r="E43" s="13"/>
      <c r="F43" s="13"/>
      <c r="G43" s="13"/>
      <c r="H43" s="13"/>
      <c r="I43" s="13"/>
      <c r="J43" s="13"/>
      <c r="K43" s="13"/>
    </row>
    <row r="44" spans="3:11" ht="18.75" customHeight="1">
      <c r="C44" s="13"/>
      <c r="D44" s="13"/>
      <c r="E44" s="13"/>
      <c r="F44" s="13"/>
      <c r="G44" s="13"/>
      <c r="H44" s="13"/>
      <c r="I44" s="13"/>
      <c r="J44" s="13"/>
      <c r="K44" s="13"/>
    </row>
    <row r="45" spans="3:11" ht="18.75" customHeight="1">
      <c r="C45" s="13"/>
      <c r="D45" s="13"/>
      <c r="E45" s="13"/>
      <c r="F45" s="13"/>
      <c r="G45" s="13"/>
      <c r="H45" s="13"/>
      <c r="I45" s="13"/>
      <c r="J45" s="13"/>
      <c r="K45" s="13"/>
    </row>
    <row r="46" spans="3:11" ht="18.75" customHeight="1">
      <c r="C46" s="13"/>
      <c r="D46" s="13"/>
      <c r="E46" s="13"/>
      <c r="F46" s="13"/>
      <c r="G46" s="13"/>
      <c r="H46" s="13"/>
      <c r="I46" s="13"/>
      <c r="J46" s="13"/>
      <c r="K46" s="13"/>
    </row>
    <row r="47" spans="3:11" ht="18.75" customHeight="1">
      <c r="C47" s="13"/>
      <c r="D47" s="13"/>
      <c r="E47" s="13"/>
      <c r="F47" s="13"/>
      <c r="G47" s="13"/>
      <c r="H47" s="13"/>
      <c r="I47" s="13"/>
      <c r="J47" s="13"/>
      <c r="K47" s="13"/>
    </row>
    <row r="48" spans="3:11" ht="18.75" customHeight="1">
      <c r="C48" s="13"/>
      <c r="D48" s="13"/>
      <c r="E48" s="13"/>
      <c r="F48" s="13"/>
      <c r="G48" s="13"/>
      <c r="H48" s="13"/>
      <c r="I48" s="13"/>
      <c r="J48" s="13"/>
      <c r="K48" s="13"/>
    </row>
    <row r="49" spans="3:11" ht="18.75" customHeight="1">
      <c r="C49" s="13"/>
      <c r="D49" s="13"/>
      <c r="E49" s="13"/>
      <c r="F49" s="13"/>
      <c r="G49" s="13"/>
      <c r="H49" s="13"/>
      <c r="I49" s="13"/>
      <c r="J49" s="13"/>
      <c r="K49" s="13"/>
    </row>
    <row r="50" spans="3:11" ht="18.75" customHeight="1">
      <c r="C50" s="13"/>
      <c r="D50" s="13"/>
      <c r="E50" s="13"/>
      <c r="F50" s="13"/>
      <c r="G50" s="13"/>
      <c r="H50" s="13"/>
      <c r="I50" s="13"/>
      <c r="J50" s="13"/>
      <c r="K50" s="13"/>
    </row>
    <row r="51" spans="3:11" ht="18.75" customHeight="1">
      <c r="C51" s="13"/>
      <c r="D51" s="13"/>
      <c r="E51" s="13"/>
      <c r="F51" s="13"/>
      <c r="G51" s="13"/>
      <c r="H51" s="13"/>
      <c r="I51" s="13"/>
      <c r="J51" s="13"/>
      <c r="K51" s="13"/>
    </row>
    <row r="52" spans="3:11" ht="18.75" customHeight="1">
      <c r="C52" s="13"/>
      <c r="D52" s="13"/>
      <c r="E52" s="13"/>
      <c r="F52" s="13"/>
      <c r="G52" s="13"/>
      <c r="H52" s="13"/>
      <c r="I52" s="13"/>
      <c r="J52" s="13"/>
      <c r="K52" s="13"/>
    </row>
    <row r="53" spans="3:11" ht="18.75" customHeight="1">
      <c r="C53" s="13"/>
      <c r="D53" s="13"/>
      <c r="E53" s="13"/>
      <c r="F53" s="13"/>
      <c r="G53" s="13"/>
      <c r="H53" s="13"/>
      <c r="I53" s="13"/>
      <c r="J53" s="13"/>
      <c r="K53" s="13"/>
    </row>
    <row r="54" spans="3:11" ht="18.75" customHeight="1">
      <c r="C54" s="13"/>
      <c r="D54" s="13"/>
      <c r="E54" s="13"/>
      <c r="F54" s="13"/>
      <c r="G54" s="13"/>
      <c r="H54" s="13"/>
      <c r="I54" s="13"/>
      <c r="J54" s="13"/>
      <c r="K54" s="13"/>
    </row>
    <row r="55" spans="3:11" ht="18.75" customHeight="1">
      <c r="C55" s="13"/>
      <c r="D55" s="13"/>
      <c r="E55" s="13"/>
      <c r="F55" s="13"/>
      <c r="G55" s="13"/>
      <c r="H55" s="13"/>
      <c r="I55" s="13"/>
      <c r="J55" s="13"/>
      <c r="K55" s="13"/>
    </row>
    <row r="56" spans="3:11" ht="18.75" customHeight="1">
      <c r="C56" s="13"/>
      <c r="D56" s="13"/>
      <c r="E56" s="13"/>
      <c r="F56" s="13"/>
      <c r="G56" s="13"/>
      <c r="H56" s="13"/>
      <c r="I56" s="13"/>
      <c r="J56" s="13"/>
      <c r="K56" s="13"/>
    </row>
    <row r="57" spans="3:11" ht="18.75" customHeight="1">
      <c r="C57" s="13"/>
      <c r="D57" s="13"/>
      <c r="E57" s="13"/>
      <c r="F57" s="13"/>
      <c r="G57" s="13"/>
      <c r="H57" s="13"/>
      <c r="I57" s="13"/>
      <c r="J57" s="13"/>
      <c r="K57" s="13"/>
    </row>
    <row r="58" spans="3:11" ht="18.75" customHeight="1">
      <c r="C58" s="13"/>
      <c r="D58" s="13"/>
      <c r="E58" s="13"/>
      <c r="F58" s="13"/>
      <c r="G58" s="13"/>
      <c r="H58" s="13"/>
      <c r="I58" s="13"/>
      <c r="J58" s="13"/>
      <c r="K58" s="13"/>
    </row>
    <row r="59" spans="3:11" ht="18.75" customHeight="1">
      <c r="C59" s="13"/>
      <c r="D59" s="13"/>
      <c r="E59" s="13"/>
      <c r="F59" s="13"/>
      <c r="G59" s="13"/>
      <c r="H59" s="13"/>
      <c r="I59" s="13"/>
      <c r="J59" s="13"/>
      <c r="K59" s="13"/>
    </row>
    <row r="60" spans="3:11" ht="18.75" customHeight="1">
      <c r="C60" s="13"/>
      <c r="D60" s="13"/>
      <c r="E60" s="13"/>
      <c r="F60" s="13"/>
      <c r="G60" s="13"/>
      <c r="H60" s="13"/>
      <c r="I60" s="13"/>
      <c r="J60" s="13"/>
      <c r="K60" s="13"/>
    </row>
    <row r="61" spans="3:11" ht="18.75" customHeight="1">
      <c r="C61" s="13"/>
      <c r="D61" s="13"/>
      <c r="E61" s="13"/>
      <c r="F61" s="13"/>
      <c r="G61" s="13"/>
      <c r="H61" s="13"/>
      <c r="I61" s="13"/>
      <c r="J61" s="13"/>
      <c r="K61" s="13"/>
    </row>
    <row r="62" spans="3:11" ht="18.75" customHeight="1">
      <c r="C62" s="13"/>
      <c r="D62" s="13"/>
      <c r="E62" s="13"/>
      <c r="F62" s="13"/>
      <c r="G62" s="13"/>
      <c r="H62" s="13"/>
      <c r="I62" s="13"/>
      <c r="J62" s="13"/>
      <c r="K62" s="13"/>
    </row>
    <row r="63" spans="3:11" ht="18.75" customHeight="1">
      <c r="C63" s="13"/>
      <c r="D63" s="13"/>
      <c r="E63" s="13"/>
      <c r="F63" s="13"/>
      <c r="G63" s="13"/>
      <c r="H63" s="13"/>
      <c r="I63" s="13"/>
      <c r="J63" s="13"/>
      <c r="K63" s="13"/>
    </row>
    <row r="64" spans="3:11" ht="18.75" customHeight="1">
      <c r="C64" s="13"/>
      <c r="D64" s="13"/>
      <c r="E64" s="13"/>
      <c r="F64" s="13"/>
      <c r="G64" s="13"/>
      <c r="H64" s="13"/>
      <c r="I64" s="13"/>
      <c r="J64" s="13"/>
      <c r="K64" s="13"/>
    </row>
    <row r="65" spans="3:11" ht="18.75" customHeight="1">
      <c r="C65" s="13"/>
      <c r="D65" s="13"/>
      <c r="E65" s="13"/>
      <c r="F65" s="13"/>
      <c r="G65" s="13"/>
      <c r="H65" s="13"/>
      <c r="I65" s="13"/>
      <c r="J65" s="13"/>
      <c r="K65" s="13"/>
    </row>
    <row r="66" spans="3:11" ht="18.75" customHeight="1">
      <c r="C66" s="13"/>
      <c r="D66" s="13"/>
      <c r="E66" s="13"/>
      <c r="F66" s="13"/>
      <c r="G66" s="13"/>
      <c r="H66" s="13"/>
      <c r="I66" s="13"/>
      <c r="J66" s="13"/>
      <c r="K66" s="13"/>
    </row>
    <row r="67" spans="3:11" ht="18.75" customHeight="1">
      <c r="C67" s="13"/>
      <c r="D67" s="13"/>
      <c r="E67" s="13"/>
      <c r="F67" s="13"/>
      <c r="G67" s="13"/>
      <c r="H67" s="13"/>
      <c r="I67" s="13"/>
      <c r="J67" s="13"/>
      <c r="K67" s="13"/>
    </row>
    <row r="68" spans="3:11" ht="18.75" customHeight="1">
      <c r="C68" s="13"/>
      <c r="D68" s="13"/>
      <c r="E68" s="13"/>
      <c r="F68" s="13"/>
      <c r="G68" s="13"/>
      <c r="H68" s="13"/>
      <c r="I68" s="13"/>
      <c r="J68" s="13"/>
      <c r="K68" s="13"/>
    </row>
    <row r="69" spans="3:11" ht="18.75" customHeight="1">
      <c r="C69" s="13"/>
      <c r="D69" s="13"/>
      <c r="E69" s="13"/>
      <c r="F69" s="13"/>
      <c r="G69" s="13"/>
      <c r="H69" s="13"/>
      <c r="I69" s="13"/>
      <c r="J69" s="13"/>
      <c r="K69" s="13"/>
    </row>
    <row r="70" spans="3:11" ht="18.75" customHeight="1">
      <c r="C70" s="13"/>
      <c r="D70" s="13"/>
      <c r="E70" s="13"/>
      <c r="F70" s="13"/>
      <c r="G70" s="13"/>
      <c r="H70" s="13"/>
      <c r="I70" s="13"/>
      <c r="J70" s="13"/>
      <c r="K70" s="13"/>
    </row>
    <row r="71" spans="3:11" ht="18.75" customHeight="1">
      <c r="C71" s="13"/>
      <c r="D71" s="13"/>
      <c r="E71" s="13"/>
      <c r="F71" s="13"/>
      <c r="G71" s="13"/>
      <c r="H71" s="13"/>
      <c r="I71" s="13"/>
      <c r="J71" s="13"/>
      <c r="K71" s="13"/>
    </row>
    <row r="72" spans="3:11" ht="18.75" customHeight="1">
      <c r="C72" s="13"/>
      <c r="D72" s="13"/>
      <c r="E72" s="13"/>
      <c r="F72" s="13"/>
      <c r="G72" s="13"/>
      <c r="H72" s="13"/>
      <c r="I72" s="13"/>
      <c r="J72" s="13"/>
      <c r="K72" s="13"/>
    </row>
    <row r="73" spans="3:11" ht="18.75" customHeight="1">
      <c r="C73" s="13"/>
      <c r="D73" s="13"/>
      <c r="E73" s="13"/>
      <c r="F73" s="13"/>
      <c r="G73" s="13"/>
      <c r="H73" s="13"/>
      <c r="I73" s="13"/>
      <c r="J73" s="13"/>
      <c r="K73" s="13"/>
    </row>
    <row r="74" spans="3:11" ht="18.75" customHeight="1">
      <c r="C74" s="13"/>
      <c r="D74" s="13"/>
      <c r="E74" s="13"/>
      <c r="F74" s="13"/>
      <c r="G74" s="13"/>
      <c r="H74" s="13"/>
      <c r="I74" s="13"/>
      <c r="J74" s="13"/>
      <c r="K74" s="13"/>
    </row>
    <row r="75" spans="3:11" ht="18.75" customHeight="1">
      <c r="C75" s="13"/>
      <c r="D75" s="13"/>
      <c r="E75" s="13"/>
      <c r="F75" s="13"/>
      <c r="G75" s="13"/>
      <c r="H75" s="13"/>
      <c r="I75" s="13"/>
      <c r="J75" s="13"/>
      <c r="K75" s="13"/>
    </row>
    <row r="76" spans="3:11" ht="18.75" customHeight="1">
      <c r="C76" s="13"/>
      <c r="D76" s="13"/>
      <c r="E76" s="13"/>
      <c r="F76" s="13"/>
      <c r="G76" s="13"/>
      <c r="H76" s="13"/>
      <c r="I76" s="13"/>
      <c r="J76" s="13"/>
      <c r="K76" s="13"/>
    </row>
    <row r="77" spans="3:11" ht="18.75" customHeight="1">
      <c r="C77" s="13"/>
      <c r="D77" s="13"/>
      <c r="E77" s="13"/>
      <c r="F77" s="13"/>
      <c r="G77" s="13"/>
      <c r="H77" s="13"/>
      <c r="I77" s="13"/>
      <c r="J77" s="13"/>
      <c r="K77" s="13"/>
    </row>
    <row r="78" spans="3:11" ht="18.75" customHeight="1">
      <c r="C78" s="13"/>
      <c r="D78" s="13"/>
      <c r="E78" s="13"/>
      <c r="F78" s="13"/>
      <c r="G78" s="13"/>
      <c r="H78" s="13"/>
      <c r="I78" s="13"/>
      <c r="J78" s="13"/>
      <c r="K78" s="13"/>
    </row>
    <row r="79" spans="3:11" ht="18.75" customHeight="1">
      <c r="C79" s="13"/>
      <c r="D79" s="13"/>
      <c r="E79" s="13"/>
      <c r="F79" s="13"/>
      <c r="G79" s="13"/>
      <c r="H79" s="13"/>
      <c r="I79" s="13"/>
      <c r="J79" s="13"/>
      <c r="K79" s="13"/>
    </row>
    <row r="80" spans="3:11" ht="18.75" customHeight="1">
      <c r="C80" s="13"/>
      <c r="D80" s="13"/>
      <c r="E80" s="13"/>
      <c r="F80" s="13"/>
      <c r="G80" s="13"/>
      <c r="H80" s="13"/>
      <c r="I80" s="13"/>
      <c r="J80" s="13"/>
      <c r="K80" s="13"/>
    </row>
    <row r="81" spans="3:11" ht="18.75" customHeight="1">
      <c r="C81" s="13"/>
      <c r="D81" s="13"/>
      <c r="E81" s="13"/>
      <c r="F81" s="13"/>
      <c r="G81" s="13"/>
      <c r="H81" s="13"/>
      <c r="I81" s="13"/>
      <c r="J81" s="13"/>
      <c r="K81" s="13"/>
    </row>
    <row r="82" spans="3:11" ht="18.75" customHeight="1">
      <c r="C82" s="13"/>
      <c r="D82" s="13"/>
      <c r="E82" s="13"/>
      <c r="F82" s="13"/>
      <c r="G82" s="13"/>
      <c r="H82" s="13"/>
      <c r="I82" s="13"/>
      <c r="J82" s="13"/>
      <c r="K82" s="13"/>
    </row>
    <row r="83" spans="3:11" ht="18.75" customHeight="1">
      <c r="C83" s="13"/>
      <c r="D83" s="13"/>
      <c r="E83" s="13"/>
      <c r="F83" s="13"/>
      <c r="G83" s="13"/>
      <c r="H83" s="13"/>
      <c r="I83" s="13"/>
      <c r="J83" s="13"/>
      <c r="K83" s="13"/>
    </row>
    <row r="84" spans="3:11" ht="18.75" customHeight="1">
      <c r="C84" s="13"/>
      <c r="D84" s="13"/>
      <c r="E84" s="13"/>
      <c r="F84" s="13"/>
      <c r="G84" s="13"/>
      <c r="H84" s="13"/>
      <c r="I84" s="13"/>
      <c r="J84" s="13"/>
      <c r="K84" s="13"/>
    </row>
    <row r="85" spans="3:11" ht="18.75" customHeight="1">
      <c r="C85" s="13"/>
      <c r="D85" s="13"/>
      <c r="E85" s="13"/>
      <c r="F85" s="13"/>
      <c r="G85" s="13"/>
      <c r="H85" s="13"/>
      <c r="I85" s="13"/>
      <c r="J85" s="13"/>
      <c r="K85" s="13"/>
    </row>
    <row r="86" spans="3:11" ht="18.75" customHeight="1">
      <c r="C86" s="13"/>
      <c r="D86" s="13"/>
      <c r="E86" s="13"/>
      <c r="F86" s="13"/>
      <c r="G86" s="13"/>
      <c r="H86" s="13"/>
      <c r="I86" s="13"/>
      <c r="J86" s="13"/>
      <c r="K86" s="13"/>
    </row>
    <row r="87" spans="3:11" ht="18.75" customHeight="1">
      <c r="C87" s="13"/>
      <c r="D87" s="13"/>
      <c r="E87" s="13"/>
      <c r="F87" s="13"/>
      <c r="G87" s="13"/>
      <c r="H87" s="13"/>
      <c r="I87" s="13"/>
      <c r="J87" s="13"/>
      <c r="K87" s="13"/>
    </row>
    <row r="88" spans="3:11" ht="18.75" customHeight="1">
      <c r="C88" s="13"/>
      <c r="D88" s="13"/>
      <c r="E88" s="13"/>
      <c r="F88" s="13"/>
      <c r="G88" s="13"/>
      <c r="H88" s="13"/>
      <c r="I88" s="13"/>
      <c r="J88" s="13"/>
      <c r="K88" s="13"/>
    </row>
    <row r="89" spans="3:11" ht="18.75" customHeight="1">
      <c r="C89" s="13"/>
      <c r="D89" s="13"/>
      <c r="E89" s="13"/>
      <c r="F89" s="13"/>
      <c r="G89" s="13"/>
      <c r="H89" s="13"/>
      <c r="I89" s="13"/>
      <c r="J89" s="13"/>
      <c r="K89" s="13"/>
    </row>
    <row r="90" spans="3:11" ht="18.75" customHeight="1">
      <c r="C90" s="13"/>
      <c r="D90" s="13"/>
      <c r="E90" s="13"/>
      <c r="F90" s="13"/>
      <c r="G90" s="13"/>
      <c r="H90" s="13"/>
      <c r="I90" s="13"/>
      <c r="J90" s="13"/>
      <c r="K90" s="13"/>
    </row>
    <row r="91" spans="3:11" ht="18.75" customHeight="1">
      <c r="C91" s="13"/>
      <c r="D91" s="13"/>
      <c r="E91" s="13"/>
      <c r="F91" s="13"/>
      <c r="G91" s="13"/>
      <c r="H91" s="13"/>
      <c r="I91" s="13"/>
      <c r="J91" s="13"/>
      <c r="K91" s="13"/>
    </row>
    <row r="92" spans="3:11" ht="18.75" customHeight="1">
      <c r="C92" s="13"/>
      <c r="D92" s="13"/>
      <c r="E92" s="13"/>
      <c r="F92" s="13"/>
      <c r="G92" s="13"/>
      <c r="H92" s="13"/>
      <c r="I92" s="13"/>
      <c r="J92" s="13"/>
      <c r="K92" s="13"/>
    </row>
    <row r="93" spans="3:11" ht="18.75" customHeight="1">
      <c r="C93" s="13"/>
      <c r="D93" s="13"/>
      <c r="E93" s="13"/>
      <c r="F93" s="13"/>
      <c r="G93" s="13"/>
      <c r="H93" s="13"/>
      <c r="I93" s="13"/>
      <c r="J93" s="13"/>
      <c r="K93" s="13"/>
    </row>
    <row r="94" spans="3:11" ht="18.75" customHeight="1">
      <c r="C94" s="13"/>
      <c r="D94" s="13"/>
      <c r="E94" s="13"/>
      <c r="F94" s="13"/>
      <c r="G94" s="13"/>
      <c r="H94" s="13"/>
      <c r="I94" s="13"/>
      <c r="J94" s="13"/>
      <c r="K94" s="13"/>
    </row>
    <row r="95" spans="3:11" ht="18.75" customHeight="1">
      <c r="C95" s="13"/>
      <c r="D95" s="13"/>
      <c r="E95" s="13"/>
      <c r="F95" s="13"/>
      <c r="G95" s="13"/>
      <c r="H95" s="13"/>
      <c r="I95" s="13"/>
      <c r="J95" s="13"/>
      <c r="K95" s="13"/>
    </row>
    <row r="96" spans="3:11" ht="18.75" customHeight="1">
      <c r="C96" s="13"/>
      <c r="D96" s="13"/>
      <c r="E96" s="13"/>
      <c r="F96" s="13"/>
      <c r="G96" s="13"/>
      <c r="H96" s="13"/>
      <c r="I96" s="13"/>
      <c r="J96" s="13"/>
      <c r="K96" s="13"/>
    </row>
    <row r="97" spans="3:11" ht="18.75" customHeight="1">
      <c r="C97" s="13"/>
      <c r="D97" s="13"/>
      <c r="E97" s="13"/>
      <c r="F97" s="13"/>
      <c r="G97" s="13"/>
      <c r="H97" s="13"/>
      <c r="I97" s="13"/>
      <c r="J97" s="13"/>
      <c r="K97" s="13"/>
    </row>
    <row r="98" spans="3:11" ht="18.75" customHeight="1">
      <c r="C98" s="13"/>
      <c r="D98" s="13"/>
      <c r="E98" s="13"/>
      <c r="F98" s="13"/>
      <c r="G98" s="13"/>
      <c r="H98" s="13"/>
      <c r="I98" s="13"/>
      <c r="J98" s="13"/>
      <c r="K98" s="13"/>
    </row>
    <row r="99" spans="3:11" ht="18.75" customHeight="1">
      <c r="C99" s="13"/>
      <c r="D99" s="13"/>
      <c r="E99" s="13"/>
      <c r="F99" s="13"/>
      <c r="G99" s="13"/>
      <c r="H99" s="13"/>
      <c r="I99" s="13"/>
      <c r="J99" s="13"/>
      <c r="K99" s="13"/>
    </row>
    <row r="100" spans="3:11" ht="18.75" customHeight="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 ht="18.75" customHeight="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 ht="18.75" customHeight="1"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3:11" ht="18.75" customHeight="1"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3:11" ht="18.75" customHeight="1"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3:11" ht="18.75" customHeight="1"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3:11" ht="18.75" customHeight="1"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3:11" ht="18.75" customHeight="1"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3:11" ht="18.75" customHeight="1"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3:11" ht="18.75" customHeight="1"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3:11" ht="18.75" customHeight="1"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3:11" ht="18.75" customHeight="1"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3:11" ht="18.75" customHeight="1"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3:11" ht="18.75" customHeight="1"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3:11" ht="18.75" customHeight="1">
      <c r="C114" s="13"/>
      <c r="D114" s="13"/>
      <c r="E114" s="13"/>
      <c r="F114" s="13"/>
      <c r="G114" s="13"/>
      <c r="H114" s="13"/>
      <c r="I114" s="13"/>
      <c r="J114" s="13"/>
      <c r="K114" s="13"/>
    </row>
  </sheetData>
  <sheetProtection/>
  <mergeCells count="9">
    <mergeCell ref="A4:B6"/>
    <mergeCell ref="D4:F4"/>
    <mergeCell ref="H4:H6"/>
    <mergeCell ref="I4:M4"/>
    <mergeCell ref="C5:C6"/>
    <mergeCell ref="D5:D6"/>
    <mergeCell ref="E5:E6"/>
    <mergeCell ref="F5:F6"/>
    <mergeCell ref="I5:I6"/>
  </mergeCells>
  <printOptions/>
  <pageMargins left="0.88" right="0.54" top="0.7874015748031497" bottom="0.7874015748031497" header="0" footer="0"/>
  <pageSetup firstPageNumber="78" useFirstPageNumber="1" horizontalDpi="600" verticalDpi="600" orientation="portrait" pageOrder="overThenDown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L32"/>
  <sheetViews>
    <sheetView view="pageBreakPreview" zoomScale="85" zoomScaleSheetLayoutView="85" zoomScalePageLayoutView="0" workbookViewId="0" topLeftCell="A1">
      <selection activeCell="M9" sqref="M9"/>
    </sheetView>
  </sheetViews>
  <sheetFormatPr defaultColWidth="11.875" defaultRowHeight="16.5" customHeight="1"/>
  <cols>
    <col min="1" max="1" width="11.50390625" style="226" customWidth="1"/>
    <col min="2" max="3" width="10.00390625" style="227" customWidth="1"/>
    <col min="4" max="4" width="9.375" style="227" customWidth="1"/>
    <col min="5" max="5" width="8.625" style="227" customWidth="1"/>
    <col min="6" max="7" width="10.125" style="227" customWidth="1"/>
    <col min="8" max="8" width="9.375" style="227" customWidth="1"/>
    <col min="9" max="9" width="8.375" style="227" customWidth="1"/>
    <col min="10" max="10" width="14.50390625" style="227" customWidth="1"/>
    <col min="11" max="11" width="17.125" style="227" customWidth="1"/>
    <col min="12" max="12" width="10.00390625" style="227" customWidth="1"/>
    <col min="13" max="13" width="8.125" style="227" customWidth="1"/>
    <col min="14" max="47" width="10.625" style="226" customWidth="1"/>
    <col min="48" max="69" width="14.50390625" style="226" customWidth="1"/>
    <col min="70" max="71" width="10.50390625" style="226" customWidth="1"/>
    <col min="72" max="16384" width="11.875" style="226" customWidth="1"/>
  </cols>
  <sheetData>
    <row r="1" spans="1:19" ht="16.5" customHeight="1">
      <c r="A1" s="224" t="s">
        <v>199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4"/>
      <c r="O1" s="224"/>
      <c r="P1" s="224"/>
      <c r="Q1" s="224"/>
      <c r="R1" s="224"/>
      <c r="S1" s="224"/>
    </row>
    <row r="2" spans="5:28" ht="16.5" customHeight="1" thickBot="1">
      <c r="E2" s="228"/>
      <c r="F2" s="229" t="s">
        <v>200</v>
      </c>
      <c r="K2" s="228"/>
      <c r="L2" s="228"/>
      <c r="M2" s="228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</row>
    <row r="3" spans="1:13" ht="16.5" customHeight="1">
      <c r="A3" s="231"/>
      <c r="B3" s="386" t="s">
        <v>201</v>
      </c>
      <c r="C3" s="387"/>
      <c r="D3" s="387"/>
      <c r="E3" s="387"/>
      <c r="F3" s="388" t="s">
        <v>202</v>
      </c>
      <c r="G3" s="389"/>
      <c r="H3" s="389"/>
      <c r="I3" s="390"/>
      <c r="J3" s="386" t="s">
        <v>203</v>
      </c>
      <c r="K3" s="387"/>
      <c r="L3" s="387"/>
      <c r="M3" s="387"/>
    </row>
    <row r="4" spans="1:13" ht="16.5" customHeight="1">
      <c r="A4" s="233" t="s">
        <v>204</v>
      </c>
      <c r="B4" s="234" t="s">
        <v>205</v>
      </c>
      <c r="C4" s="234" t="s">
        <v>206</v>
      </c>
      <c r="D4" s="235"/>
      <c r="E4" s="235"/>
      <c r="F4" s="234" t="s">
        <v>205</v>
      </c>
      <c r="G4" s="234" t="s">
        <v>206</v>
      </c>
      <c r="H4" s="235"/>
      <c r="I4" s="235"/>
      <c r="J4" s="234" t="s">
        <v>205</v>
      </c>
      <c r="K4" s="234" t="s">
        <v>206</v>
      </c>
      <c r="L4" s="235"/>
      <c r="M4" s="235"/>
    </row>
    <row r="5" spans="1:194" ht="16.5" customHeight="1">
      <c r="A5" s="236"/>
      <c r="B5" s="237" t="s">
        <v>207</v>
      </c>
      <c r="C5" s="238" t="s">
        <v>208</v>
      </c>
      <c r="D5" s="239" t="s">
        <v>209</v>
      </c>
      <c r="E5" s="240" t="s">
        <v>165</v>
      </c>
      <c r="F5" s="237" t="s">
        <v>207</v>
      </c>
      <c r="G5" s="238" t="s">
        <v>208</v>
      </c>
      <c r="H5" s="240" t="s">
        <v>209</v>
      </c>
      <c r="I5" s="241" t="s">
        <v>165</v>
      </c>
      <c r="J5" s="237" t="s">
        <v>207</v>
      </c>
      <c r="K5" s="238" t="s">
        <v>208</v>
      </c>
      <c r="L5" s="239" t="s">
        <v>209</v>
      </c>
      <c r="M5" s="242" t="s">
        <v>165</v>
      </c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3"/>
      <c r="DG5" s="243"/>
      <c r="DH5" s="243"/>
      <c r="DI5" s="243"/>
      <c r="DJ5" s="243"/>
      <c r="DK5" s="243"/>
      <c r="DL5" s="243"/>
      <c r="DM5" s="243"/>
      <c r="DN5" s="243"/>
      <c r="DO5" s="243"/>
      <c r="DP5" s="243"/>
      <c r="DQ5" s="243"/>
      <c r="DR5" s="243"/>
      <c r="DS5" s="243"/>
      <c r="DT5" s="243"/>
      <c r="DU5" s="243"/>
      <c r="DV5" s="243"/>
      <c r="DW5" s="243"/>
      <c r="DX5" s="243"/>
      <c r="DY5" s="243"/>
      <c r="DZ5" s="243"/>
      <c r="EA5" s="243"/>
      <c r="EB5" s="243"/>
      <c r="EC5" s="243"/>
      <c r="ED5" s="243"/>
      <c r="EE5" s="243"/>
      <c r="EF5" s="243"/>
      <c r="EG5" s="243"/>
      <c r="EH5" s="243"/>
      <c r="EI5" s="243"/>
      <c r="EJ5" s="243"/>
      <c r="EK5" s="243"/>
      <c r="EL5" s="243"/>
      <c r="EM5" s="243"/>
      <c r="EN5" s="243"/>
      <c r="EO5" s="243"/>
      <c r="EP5" s="243"/>
      <c r="EQ5" s="243"/>
      <c r="ER5" s="243"/>
      <c r="ES5" s="243"/>
      <c r="ET5" s="243"/>
      <c r="EU5" s="243"/>
      <c r="EV5" s="243"/>
      <c r="EW5" s="243"/>
      <c r="EX5" s="243"/>
      <c r="EY5" s="243"/>
      <c r="EZ5" s="243"/>
      <c r="FA5" s="243"/>
      <c r="FB5" s="243"/>
      <c r="FC5" s="243"/>
      <c r="FD5" s="243"/>
      <c r="FE5" s="243"/>
      <c r="FF5" s="243"/>
      <c r="FG5" s="243"/>
      <c r="FH5" s="243"/>
      <c r="FI5" s="243"/>
      <c r="FJ5" s="243"/>
      <c r="FK5" s="243"/>
      <c r="FL5" s="243"/>
      <c r="FM5" s="243"/>
      <c r="FN5" s="243"/>
      <c r="FO5" s="243"/>
      <c r="FP5" s="243"/>
      <c r="FQ5" s="243"/>
      <c r="FR5" s="243"/>
      <c r="FS5" s="243"/>
      <c r="FT5" s="243"/>
      <c r="FU5" s="243"/>
      <c r="FV5" s="243"/>
      <c r="FW5" s="243"/>
      <c r="FX5" s="243"/>
      <c r="FY5" s="243"/>
      <c r="FZ5" s="243"/>
      <c r="GA5" s="243"/>
      <c r="GB5" s="243"/>
      <c r="GC5" s="243"/>
      <c r="GD5" s="243"/>
      <c r="GE5" s="243"/>
      <c r="GF5" s="243"/>
      <c r="GG5" s="243"/>
      <c r="GH5" s="243"/>
      <c r="GI5" s="243"/>
      <c r="GJ5" s="243"/>
      <c r="GK5" s="243"/>
      <c r="GL5" s="243"/>
    </row>
    <row r="6" spans="1:12" ht="16.5" customHeight="1">
      <c r="A6" s="244" t="s">
        <v>210</v>
      </c>
      <c r="B6" s="227">
        <v>9777</v>
      </c>
      <c r="C6" s="227">
        <v>10492</v>
      </c>
      <c r="D6" s="245">
        <f>(C6/B6-1)*100</f>
        <v>7.313081722409742</v>
      </c>
      <c r="E6" s="246"/>
      <c r="F6" s="227">
        <v>386924</v>
      </c>
      <c r="G6" s="227">
        <v>396406</v>
      </c>
      <c r="H6" s="245">
        <f>(G6/F6-1)*100</f>
        <v>2.4506104558001063</v>
      </c>
      <c r="I6" s="247"/>
      <c r="J6" s="227">
        <v>16050723.56</v>
      </c>
      <c r="K6" s="227">
        <v>16412473.94</v>
      </c>
      <c r="L6" s="245">
        <f>(K6/J6-1)*100</f>
        <v>2.253794843875556</v>
      </c>
    </row>
    <row r="7" spans="1:13" ht="16.5" customHeight="1">
      <c r="A7" s="248" t="s">
        <v>211</v>
      </c>
      <c r="B7" s="249">
        <v>9179</v>
      </c>
      <c r="C7" s="249">
        <v>9825</v>
      </c>
      <c r="D7" s="250">
        <f>(C7/B7-1)*100</f>
        <v>7.037803682318344</v>
      </c>
      <c r="E7" s="251">
        <f>C7/C6*100</f>
        <v>93.64277544796035</v>
      </c>
      <c r="F7" s="249">
        <v>362398</v>
      </c>
      <c r="G7" s="249">
        <v>369469</v>
      </c>
      <c r="H7" s="250">
        <f aca="true" t="shared" si="0" ref="H7:H30">(G7/F7-1)*100</f>
        <v>1.951169708442091</v>
      </c>
      <c r="I7" s="251">
        <f>G7/G6*100</f>
        <v>93.20469417718198</v>
      </c>
      <c r="J7" s="249">
        <v>15055180.27</v>
      </c>
      <c r="K7" s="249">
        <v>15254225.98</v>
      </c>
      <c r="L7" s="250">
        <f>(K7/J7-1)*100</f>
        <v>1.3221077823733163</v>
      </c>
      <c r="M7" s="252">
        <f>K7/K6*100</f>
        <v>92.9428801274307</v>
      </c>
    </row>
    <row r="8" spans="1:13" ht="16.5" customHeight="1">
      <c r="A8" s="253" t="s">
        <v>212</v>
      </c>
      <c r="B8" s="227">
        <v>1488</v>
      </c>
      <c r="C8" s="227">
        <v>1582</v>
      </c>
      <c r="D8" s="254">
        <f aca="true" t="shared" si="1" ref="D8:D30">(C8/B8-1)*100</f>
        <v>6.317204301075274</v>
      </c>
      <c r="E8" s="255">
        <f>C8/C6*100</f>
        <v>15.078154784597789</v>
      </c>
      <c r="F8" s="227">
        <v>45022</v>
      </c>
      <c r="G8" s="227">
        <v>46121</v>
      </c>
      <c r="H8" s="254">
        <f t="shared" si="0"/>
        <v>2.441028830349601</v>
      </c>
      <c r="I8" s="255">
        <f>G8/G6*100</f>
        <v>11.634788575349516</v>
      </c>
      <c r="J8" s="227">
        <v>1758415.76</v>
      </c>
      <c r="K8" s="227">
        <v>1733115.04</v>
      </c>
      <c r="L8" s="254">
        <f aca="true" t="shared" si="2" ref="L8:L30">(K8/J8-1)*100</f>
        <v>-1.4388360577477943</v>
      </c>
      <c r="M8" s="256">
        <f>K8/K6*100</f>
        <v>10.559742829361655</v>
      </c>
    </row>
    <row r="9" spans="1:13" ht="16.5" customHeight="1">
      <c r="A9" s="253" t="s">
        <v>213</v>
      </c>
      <c r="B9" s="227">
        <v>2104</v>
      </c>
      <c r="C9" s="227">
        <v>2214</v>
      </c>
      <c r="D9" s="254">
        <f>(C9/B9-1)*100</f>
        <v>5.228136882129286</v>
      </c>
      <c r="E9" s="255">
        <f>C9/C6*100</f>
        <v>21.10179184140297</v>
      </c>
      <c r="F9" s="227">
        <v>70032</v>
      </c>
      <c r="G9" s="227">
        <v>67956</v>
      </c>
      <c r="H9" s="254">
        <f t="shared" si="0"/>
        <v>-2.9643591501028133</v>
      </c>
      <c r="I9" s="255">
        <f>G9/G6*100</f>
        <v>17.14303012567923</v>
      </c>
      <c r="J9" s="227">
        <v>2005774.46</v>
      </c>
      <c r="K9" s="227">
        <v>1823449.86</v>
      </c>
      <c r="L9" s="254">
        <f t="shared" si="2"/>
        <v>-9.089985122255461</v>
      </c>
      <c r="M9" s="256">
        <f>K9/K6*100</f>
        <v>11.110146262325156</v>
      </c>
    </row>
    <row r="10" spans="1:13" ht="16.5" customHeight="1">
      <c r="A10" s="253" t="s">
        <v>214</v>
      </c>
      <c r="B10" s="227">
        <v>562</v>
      </c>
      <c r="C10" s="227">
        <v>581</v>
      </c>
      <c r="D10" s="254">
        <f t="shared" si="1"/>
        <v>3.380782918149472</v>
      </c>
      <c r="E10" s="255">
        <f>C10/C6*100</f>
        <v>5.5375524208921085</v>
      </c>
      <c r="F10" s="227">
        <v>18552</v>
      </c>
      <c r="G10" s="227">
        <v>18069</v>
      </c>
      <c r="H10" s="254">
        <f t="shared" si="0"/>
        <v>-2.603492884864167</v>
      </c>
      <c r="I10" s="255">
        <f>G10/G6*100</f>
        <v>4.55820547620369</v>
      </c>
      <c r="J10" s="227">
        <v>596764.8</v>
      </c>
      <c r="K10" s="227">
        <v>642171.86</v>
      </c>
      <c r="L10" s="254">
        <f t="shared" si="2"/>
        <v>7.60887036232698</v>
      </c>
      <c r="M10" s="256">
        <f>K10/K6*100</f>
        <v>3.9127060450948687</v>
      </c>
    </row>
    <row r="11" spans="1:13" ht="16.5" customHeight="1">
      <c r="A11" s="253" t="s">
        <v>215</v>
      </c>
      <c r="B11" s="227">
        <v>21</v>
      </c>
      <c r="C11" s="227">
        <v>37</v>
      </c>
      <c r="D11" s="254">
        <f t="shared" si="1"/>
        <v>76.19047619047619</v>
      </c>
      <c r="E11" s="255">
        <f>C11/C6*100</f>
        <v>0.3526496378192909</v>
      </c>
      <c r="F11" s="227">
        <v>211</v>
      </c>
      <c r="G11" s="227">
        <v>327</v>
      </c>
      <c r="H11" s="254">
        <f t="shared" si="0"/>
        <v>54.97630331753554</v>
      </c>
      <c r="I11" s="255">
        <f>G11/G6*100</f>
        <v>0.08249118328178685</v>
      </c>
      <c r="J11" s="227">
        <v>3027.85</v>
      </c>
      <c r="K11" s="227">
        <v>3994.83</v>
      </c>
      <c r="L11" s="254">
        <f t="shared" si="2"/>
        <v>31.93619234770546</v>
      </c>
      <c r="M11" s="256">
        <f>K11/K6*100</f>
        <v>0.024340206202941275</v>
      </c>
    </row>
    <row r="12" spans="1:13" ht="16.5" customHeight="1">
      <c r="A12" s="253" t="s">
        <v>216</v>
      </c>
      <c r="B12" s="227">
        <v>177</v>
      </c>
      <c r="C12" s="227">
        <v>194</v>
      </c>
      <c r="D12" s="254">
        <f t="shared" si="1"/>
        <v>9.604519774011289</v>
      </c>
      <c r="E12" s="255">
        <f>C12/C6*100</f>
        <v>1.8490278307281738</v>
      </c>
      <c r="F12" s="227">
        <v>6515</v>
      </c>
      <c r="G12" s="227">
        <v>6759</v>
      </c>
      <c r="H12" s="254">
        <f t="shared" si="0"/>
        <v>3.7452033768227144</v>
      </c>
      <c r="I12" s="255">
        <f>G12/G6*100</f>
        <v>1.7050700544391357</v>
      </c>
      <c r="J12" s="227">
        <v>182873.72</v>
      </c>
      <c r="K12" s="227">
        <v>207578.49</v>
      </c>
      <c r="L12" s="254">
        <f t="shared" si="2"/>
        <v>13.509196400663793</v>
      </c>
      <c r="M12" s="256">
        <f>K12/K6*100</f>
        <v>1.264760515440002</v>
      </c>
    </row>
    <row r="13" spans="1:13" ht="16.5" customHeight="1">
      <c r="A13" s="253" t="s">
        <v>217</v>
      </c>
      <c r="B13" s="227">
        <v>351</v>
      </c>
      <c r="C13" s="227">
        <v>368</v>
      </c>
      <c r="D13" s="254">
        <f t="shared" si="1"/>
        <v>4.843304843304841</v>
      </c>
      <c r="E13" s="255">
        <f>C13/C6*100</f>
        <v>3.5074342356080828</v>
      </c>
      <c r="F13" s="227">
        <v>18402</v>
      </c>
      <c r="G13" s="227">
        <v>19429</v>
      </c>
      <c r="H13" s="254">
        <f t="shared" si="0"/>
        <v>5.5809151179219585</v>
      </c>
      <c r="I13" s="255">
        <f>G13/G6*100</f>
        <v>4.90128807333895</v>
      </c>
      <c r="J13" s="227">
        <v>763977.71</v>
      </c>
      <c r="K13" s="227">
        <v>802778.85</v>
      </c>
      <c r="L13" s="254">
        <f t="shared" si="2"/>
        <v>5.078831422974361</v>
      </c>
      <c r="M13" s="256">
        <f>K13/K6*100</f>
        <v>4.891272655997893</v>
      </c>
    </row>
    <row r="14" spans="1:13" ht="16.5" customHeight="1">
      <c r="A14" s="253" t="s">
        <v>218</v>
      </c>
      <c r="B14" s="227">
        <v>55</v>
      </c>
      <c r="C14" s="227">
        <v>56</v>
      </c>
      <c r="D14" s="254">
        <f t="shared" si="1"/>
        <v>1.8181818181818077</v>
      </c>
      <c r="E14" s="255">
        <f>C14/C6*100</f>
        <v>0.533739992375143</v>
      </c>
      <c r="F14" s="227">
        <v>649</v>
      </c>
      <c r="G14" s="227">
        <v>619</v>
      </c>
      <c r="H14" s="254">
        <f t="shared" si="0"/>
        <v>-4.6224961479198745</v>
      </c>
      <c r="I14" s="255">
        <f>G14/G6*100</f>
        <v>0.15615303501965155</v>
      </c>
      <c r="J14" s="227">
        <v>9560.1</v>
      </c>
      <c r="K14" s="227">
        <v>10336.27</v>
      </c>
      <c r="L14" s="254">
        <f t="shared" si="2"/>
        <v>8.11884812920367</v>
      </c>
      <c r="M14" s="256">
        <f>K14/K6*100</f>
        <v>0.06297813503184763</v>
      </c>
    </row>
    <row r="15" spans="1:13" ht="16.5" customHeight="1">
      <c r="A15" s="253" t="s">
        <v>219</v>
      </c>
      <c r="B15" s="227">
        <v>321</v>
      </c>
      <c r="C15" s="227">
        <v>355</v>
      </c>
      <c r="D15" s="254">
        <f t="shared" si="1"/>
        <v>10.59190031152648</v>
      </c>
      <c r="E15" s="255">
        <f>C15/C6*100</f>
        <v>3.38353030880671</v>
      </c>
      <c r="F15" s="227">
        <v>10243</v>
      </c>
      <c r="G15" s="227">
        <v>11155</v>
      </c>
      <c r="H15" s="254">
        <f t="shared" si="0"/>
        <v>8.903641511275984</v>
      </c>
      <c r="I15" s="255">
        <f>G15/G6*100</f>
        <v>2.814034096355756</v>
      </c>
      <c r="J15" s="227">
        <v>300261.51</v>
      </c>
      <c r="K15" s="227">
        <v>359476.81</v>
      </c>
      <c r="L15" s="254">
        <f t="shared" si="2"/>
        <v>19.7212423263974</v>
      </c>
      <c r="M15" s="256">
        <f>K15/K6*100</f>
        <v>2.1902658387404577</v>
      </c>
    </row>
    <row r="16" spans="1:13" ht="16.5" customHeight="1">
      <c r="A16" s="253" t="s">
        <v>220</v>
      </c>
      <c r="B16" s="227">
        <v>833</v>
      </c>
      <c r="C16" s="227">
        <v>896</v>
      </c>
      <c r="D16" s="254">
        <f t="shared" si="1"/>
        <v>7.563025210084029</v>
      </c>
      <c r="E16" s="255">
        <f>C16/C6*100</f>
        <v>8.539839878002288</v>
      </c>
      <c r="F16" s="227">
        <v>32742</v>
      </c>
      <c r="G16" s="227">
        <v>34514</v>
      </c>
      <c r="H16" s="254">
        <f t="shared" si="0"/>
        <v>5.412009040376264</v>
      </c>
      <c r="I16" s="255">
        <f>G16/G6*100</f>
        <v>8.706729968769393</v>
      </c>
      <c r="J16" s="227">
        <v>1367681.37</v>
      </c>
      <c r="K16" s="227">
        <v>1448537.85</v>
      </c>
      <c r="L16" s="254">
        <f t="shared" si="2"/>
        <v>5.911938392492688</v>
      </c>
      <c r="M16" s="256">
        <f>K16/K6*100</f>
        <v>8.825834882026323</v>
      </c>
    </row>
    <row r="17" spans="1:13" ht="16.5" customHeight="1">
      <c r="A17" s="253" t="s">
        <v>221</v>
      </c>
      <c r="B17" s="227">
        <v>589</v>
      </c>
      <c r="C17" s="227">
        <v>593</v>
      </c>
      <c r="D17" s="254">
        <f t="shared" si="1"/>
        <v>0.679117147707986</v>
      </c>
      <c r="E17" s="255">
        <f>C17/C6*100</f>
        <v>5.651925276401068</v>
      </c>
      <c r="F17" s="227">
        <v>35653</v>
      </c>
      <c r="G17" s="227">
        <v>34838</v>
      </c>
      <c r="H17" s="254">
        <f t="shared" si="0"/>
        <v>-2.285922643255822</v>
      </c>
      <c r="I17" s="255">
        <f>G17/G6*100</f>
        <v>8.788464352204558</v>
      </c>
      <c r="J17" s="227">
        <v>1786971.48</v>
      </c>
      <c r="K17" s="227">
        <v>1731682.71</v>
      </c>
      <c r="L17" s="254">
        <f t="shared" si="2"/>
        <v>-3.0939928599196254</v>
      </c>
      <c r="M17" s="256">
        <f>K17/K6*100</f>
        <v>10.551015747720967</v>
      </c>
    </row>
    <row r="18" spans="1:13" ht="16.5" customHeight="1">
      <c r="A18" s="253" t="s">
        <v>222</v>
      </c>
      <c r="B18" s="227">
        <v>582</v>
      </c>
      <c r="C18" s="227">
        <v>607</v>
      </c>
      <c r="D18" s="254">
        <f t="shared" si="1"/>
        <v>4.295532646048117</v>
      </c>
      <c r="E18" s="255">
        <f>C18/C6*100</f>
        <v>5.785360274494853</v>
      </c>
      <c r="F18" s="227">
        <v>16814</v>
      </c>
      <c r="G18" s="227">
        <v>16280</v>
      </c>
      <c r="H18" s="254">
        <f t="shared" si="0"/>
        <v>-3.1759248245509686</v>
      </c>
      <c r="I18" s="255">
        <f>G18/G6*100</f>
        <v>4.1069005010014985</v>
      </c>
      <c r="J18" s="227">
        <v>540860.3</v>
      </c>
      <c r="K18" s="227">
        <v>584247.82</v>
      </c>
      <c r="L18" s="254">
        <f t="shared" si="2"/>
        <v>8.021945777865348</v>
      </c>
      <c r="M18" s="256">
        <f>K18/K6*100</f>
        <v>3.5597791176142453</v>
      </c>
    </row>
    <row r="19" spans="1:13" s="262" customFormat="1" ht="16.5" customHeight="1">
      <c r="A19" s="257" t="s">
        <v>223</v>
      </c>
      <c r="B19" s="258">
        <v>343</v>
      </c>
      <c r="C19" s="258">
        <v>403</v>
      </c>
      <c r="D19" s="259">
        <f t="shared" si="1"/>
        <v>17.49271137026238</v>
      </c>
      <c r="E19" s="260">
        <f>C19/C6*100</f>
        <v>3.841021730842547</v>
      </c>
      <c r="F19" s="258">
        <v>20896</v>
      </c>
      <c r="G19" s="258">
        <v>21035</v>
      </c>
      <c r="H19" s="259">
        <f t="shared" si="0"/>
        <v>0.6651990811638697</v>
      </c>
      <c r="I19" s="260">
        <f>G19/G6*100</f>
        <v>5.306428257897206</v>
      </c>
      <c r="J19" s="258">
        <v>1067363.91</v>
      </c>
      <c r="K19" s="258">
        <v>1058298.48</v>
      </c>
      <c r="L19" s="259">
        <f t="shared" si="2"/>
        <v>-0.8493288854032888</v>
      </c>
      <c r="M19" s="261">
        <f>K19/K6*100</f>
        <v>6.448135021379963</v>
      </c>
    </row>
    <row r="20" spans="1:13" ht="16.5" customHeight="1">
      <c r="A20" s="253" t="s">
        <v>224</v>
      </c>
      <c r="B20" s="227">
        <v>359</v>
      </c>
      <c r="C20" s="227">
        <v>386</v>
      </c>
      <c r="D20" s="254">
        <f t="shared" si="1"/>
        <v>7.520891364902504</v>
      </c>
      <c r="E20" s="255">
        <f>C20/C6*100</f>
        <v>3.6789935188715215</v>
      </c>
      <c r="F20" s="227">
        <v>12114</v>
      </c>
      <c r="G20" s="227">
        <v>12598</v>
      </c>
      <c r="H20" s="254">
        <f t="shared" si="0"/>
        <v>3.9953772494634388</v>
      </c>
      <c r="I20" s="255">
        <f>G20/G6*100</f>
        <v>3.178054822580889</v>
      </c>
      <c r="J20" s="227">
        <v>425650.66</v>
      </c>
      <c r="K20" s="227">
        <v>475354.17</v>
      </c>
      <c r="L20" s="254">
        <f t="shared" si="2"/>
        <v>11.677066352957134</v>
      </c>
      <c r="M20" s="256">
        <f>K20/K6*100</f>
        <v>2.8962980945942634</v>
      </c>
    </row>
    <row r="21" spans="1:13" ht="16.5" customHeight="1">
      <c r="A21" s="253" t="s">
        <v>225</v>
      </c>
      <c r="B21" s="227">
        <v>157</v>
      </c>
      <c r="C21" s="227">
        <v>163</v>
      </c>
      <c r="D21" s="254">
        <f t="shared" si="1"/>
        <v>3.821656050955413</v>
      </c>
      <c r="E21" s="255">
        <f>C21/C6*100</f>
        <v>1.5535646206633624</v>
      </c>
      <c r="F21" s="227">
        <v>8290</v>
      </c>
      <c r="G21" s="227">
        <v>8199</v>
      </c>
      <c r="H21" s="254">
        <f t="shared" si="0"/>
        <v>-1.0977080820265384</v>
      </c>
      <c r="I21" s="255">
        <f>G21/G6*100</f>
        <v>2.0683339808176466</v>
      </c>
      <c r="J21" s="227">
        <v>399781.43</v>
      </c>
      <c r="K21" s="227">
        <v>413025.22</v>
      </c>
      <c r="L21" s="254">
        <f t="shared" si="2"/>
        <v>3.312757673611788</v>
      </c>
      <c r="M21" s="256">
        <f>K21/K6*100</f>
        <v>2.516532373546605</v>
      </c>
    </row>
    <row r="22" spans="1:13" ht="16.5" customHeight="1">
      <c r="A22" s="253" t="s">
        <v>226</v>
      </c>
      <c r="B22" s="227">
        <v>238</v>
      </c>
      <c r="C22" s="227">
        <v>265</v>
      </c>
      <c r="D22" s="254">
        <f t="shared" si="1"/>
        <v>11.344537815126055</v>
      </c>
      <c r="E22" s="255">
        <f>C22/C6*100</f>
        <v>2.525733892489516</v>
      </c>
      <c r="F22" s="227">
        <v>12162</v>
      </c>
      <c r="G22" s="227">
        <v>13811</v>
      </c>
      <c r="H22" s="254">
        <f t="shared" si="0"/>
        <v>13.55862522611413</v>
      </c>
      <c r="I22" s="255">
        <f>G22/G6*100</f>
        <v>3.484054227231677</v>
      </c>
      <c r="J22" s="227">
        <v>517456.31</v>
      </c>
      <c r="K22" s="227">
        <v>536952.13</v>
      </c>
      <c r="L22" s="254">
        <f t="shared" si="2"/>
        <v>3.767626294865356</v>
      </c>
      <c r="M22" s="256">
        <f>K22/K6*100</f>
        <v>3.271609947183868</v>
      </c>
    </row>
    <row r="23" spans="1:13" ht="16.5" customHeight="1">
      <c r="A23" s="253" t="s">
        <v>227</v>
      </c>
      <c r="B23" s="227">
        <v>10</v>
      </c>
      <c r="C23" s="227">
        <v>7</v>
      </c>
      <c r="D23" s="254">
        <f t="shared" si="1"/>
        <v>-30.000000000000004</v>
      </c>
      <c r="E23" s="255">
        <f>C23/C6*100</f>
        <v>0.06671749904689288</v>
      </c>
      <c r="F23" s="227">
        <v>225</v>
      </c>
      <c r="G23" s="227">
        <v>168</v>
      </c>
      <c r="H23" s="254">
        <f t="shared" si="0"/>
        <v>-25.33333333333333</v>
      </c>
      <c r="I23" s="255">
        <f>G23/G6*100</f>
        <v>0.04238079141082627</v>
      </c>
      <c r="J23" s="227">
        <v>2691.18</v>
      </c>
      <c r="K23" s="227">
        <v>2606.18</v>
      </c>
      <c r="L23" s="254">
        <f t="shared" si="2"/>
        <v>-3.1584658031049595</v>
      </c>
      <c r="M23" s="256">
        <f>K23/K6*100</f>
        <v>0.015879263598696687</v>
      </c>
    </row>
    <row r="24" spans="1:13" ht="16.5" customHeight="1">
      <c r="A24" s="253" t="s">
        <v>228</v>
      </c>
      <c r="B24" s="227">
        <v>109</v>
      </c>
      <c r="C24" s="227">
        <v>116</v>
      </c>
      <c r="D24" s="254">
        <f t="shared" si="1"/>
        <v>6.422018348623859</v>
      </c>
      <c r="E24" s="255">
        <f>C24/C6*100</f>
        <v>1.1056042699199389</v>
      </c>
      <c r="F24" s="227">
        <v>7263</v>
      </c>
      <c r="G24" s="227">
        <v>7170</v>
      </c>
      <c r="H24" s="254">
        <f t="shared" si="0"/>
        <v>-1.280462618752587</v>
      </c>
      <c r="I24" s="255">
        <f>G24/G6*100</f>
        <v>1.8087516334263358</v>
      </c>
      <c r="J24" s="227">
        <v>386589.94</v>
      </c>
      <c r="K24" s="227">
        <v>380092.79</v>
      </c>
      <c r="L24" s="254">
        <f t="shared" si="2"/>
        <v>-1.6806309031218047</v>
      </c>
      <c r="M24" s="256">
        <f>K24/K6*100</f>
        <v>2.3158774928723513</v>
      </c>
    </row>
    <row r="25" spans="1:13" ht="16.5" customHeight="1">
      <c r="A25" s="253" t="s">
        <v>229</v>
      </c>
      <c r="B25" s="227">
        <v>213</v>
      </c>
      <c r="C25" s="227">
        <v>221</v>
      </c>
      <c r="D25" s="254">
        <f t="shared" si="1"/>
        <v>3.7558685446009488</v>
      </c>
      <c r="E25" s="255">
        <f>C25/C6*100</f>
        <v>2.1063667556233323</v>
      </c>
      <c r="F25" s="227">
        <v>21479</v>
      </c>
      <c r="G25" s="227">
        <v>22705</v>
      </c>
      <c r="H25" s="254">
        <f t="shared" si="0"/>
        <v>5.707900740257932</v>
      </c>
      <c r="I25" s="255">
        <f>G25/G6*100</f>
        <v>5.727713505850063</v>
      </c>
      <c r="J25" s="227">
        <v>1750419.01</v>
      </c>
      <c r="K25" s="227">
        <v>1631556.18</v>
      </c>
      <c r="L25" s="254">
        <f t="shared" si="2"/>
        <v>-6.790535827190314</v>
      </c>
      <c r="M25" s="256">
        <f>K25/K6*100</f>
        <v>9.94095214386674</v>
      </c>
    </row>
    <row r="26" spans="1:13" ht="16.5" customHeight="1">
      <c r="A26" s="253" t="s">
        <v>230</v>
      </c>
      <c r="B26" s="227">
        <v>67</v>
      </c>
      <c r="C26" s="227">
        <v>75</v>
      </c>
      <c r="D26" s="254">
        <f t="shared" si="1"/>
        <v>11.940298507462677</v>
      </c>
      <c r="E26" s="255">
        <f>C26/C6*100</f>
        <v>0.714830346930995</v>
      </c>
      <c r="F26" s="227">
        <v>1050</v>
      </c>
      <c r="G26" s="227">
        <v>1110</v>
      </c>
      <c r="H26" s="254">
        <f t="shared" si="0"/>
        <v>5.714285714285716</v>
      </c>
      <c r="I26" s="255">
        <f>G26/G6*100</f>
        <v>0.28001594325010215</v>
      </c>
      <c r="J26" s="227">
        <v>14657.45</v>
      </c>
      <c r="K26" s="227">
        <v>16071.21</v>
      </c>
      <c r="L26" s="254">
        <f t="shared" si="2"/>
        <v>9.645333942807222</v>
      </c>
      <c r="M26" s="256">
        <f>K26/K6*100</f>
        <v>0.09792070384240927</v>
      </c>
    </row>
    <row r="27" spans="1:13" ht="16.5" customHeight="1">
      <c r="A27" s="253" t="s">
        <v>231</v>
      </c>
      <c r="B27" s="263">
        <v>122</v>
      </c>
      <c r="C27" s="263">
        <v>132</v>
      </c>
      <c r="D27" s="254">
        <f t="shared" si="1"/>
        <v>8.196721311475418</v>
      </c>
      <c r="E27" s="255">
        <f>C27/C6*100</f>
        <v>1.2581014105985513</v>
      </c>
      <c r="F27" s="263">
        <v>3706</v>
      </c>
      <c r="G27" s="263">
        <v>3946</v>
      </c>
      <c r="H27" s="254">
        <f t="shared" si="0"/>
        <v>6.475984889368602</v>
      </c>
      <c r="I27" s="255">
        <f>G27/G6*100</f>
        <v>0.9954440649233361</v>
      </c>
      <c r="J27" s="263">
        <v>108152.44</v>
      </c>
      <c r="K27" s="263">
        <v>133565.51</v>
      </c>
      <c r="L27" s="254">
        <f t="shared" si="2"/>
        <v>23.497454148977127</v>
      </c>
      <c r="M27" s="256">
        <f>K27/K6*100</f>
        <v>0.8138048565273153</v>
      </c>
    </row>
    <row r="28" spans="1:13" ht="16.5" customHeight="1">
      <c r="A28" s="253" t="s">
        <v>232</v>
      </c>
      <c r="B28" s="263">
        <v>184</v>
      </c>
      <c r="C28" s="263">
        <v>191</v>
      </c>
      <c r="D28" s="254">
        <f t="shared" si="1"/>
        <v>3.8043478260869623</v>
      </c>
      <c r="E28" s="255">
        <f>C28/C6*100</f>
        <v>1.8204346168509342</v>
      </c>
      <c r="F28" s="263">
        <v>7727</v>
      </c>
      <c r="G28" s="263">
        <v>7810</v>
      </c>
      <c r="H28" s="254">
        <f t="shared" si="0"/>
        <v>1.0741555584314666</v>
      </c>
      <c r="I28" s="255">
        <f>G28/G6*100</f>
        <v>1.9702022673723407</v>
      </c>
      <c r="J28" s="263">
        <v>254046.2</v>
      </c>
      <c r="K28" s="263">
        <v>268955.86</v>
      </c>
      <c r="L28" s="254">
        <f t="shared" si="2"/>
        <v>5.86887739316706</v>
      </c>
      <c r="M28" s="256">
        <f>K28/K6*100</f>
        <v>1.6387283293380204</v>
      </c>
    </row>
    <row r="29" spans="1:13" ht="16.5" customHeight="1">
      <c r="A29" s="253" t="s">
        <v>233</v>
      </c>
      <c r="B29" s="263">
        <v>101</v>
      </c>
      <c r="C29" s="263">
        <v>107</v>
      </c>
      <c r="D29" s="254">
        <f t="shared" si="1"/>
        <v>5.940594059405946</v>
      </c>
      <c r="E29" s="255">
        <f>C29/C6*100</f>
        <v>1.0198246282882195</v>
      </c>
      <c r="F29" s="263">
        <v>3170</v>
      </c>
      <c r="G29" s="263">
        <v>3146</v>
      </c>
      <c r="H29" s="254">
        <f t="shared" si="0"/>
        <v>-0.7570977917981114</v>
      </c>
      <c r="I29" s="255">
        <f>G29/G6*100</f>
        <v>0.7936307724908301</v>
      </c>
      <c r="J29" s="263">
        <v>107665.42</v>
      </c>
      <c r="K29" s="263">
        <v>114965.96</v>
      </c>
      <c r="L29" s="254">
        <f t="shared" si="2"/>
        <v>6.7807658206321175</v>
      </c>
      <c r="M29" s="256">
        <f>K29/K6*100</f>
        <v>0.7004791624973024</v>
      </c>
    </row>
    <row r="30" spans="1:13" ht="16.5" customHeight="1" thickBot="1">
      <c r="A30" s="253" t="s">
        <v>234</v>
      </c>
      <c r="B30" s="264">
        <v>193</v>
      </c>
      <c r="C30" s="264">
        <v>276</v>
      </c>
      <c r="D30" s="265">
        <f t="shared" si="1"/>
        <v>43.005181347150256</v>
      </c>
      <c r="E30" s="266">
        <f>C30/C6*100</f>
        <v>2.6305756767060617</v>
      </c>
      <c r="F30" s="264">
        <v>9481</v>
      </c>
      <c r="G30" s="264">
        <v>11704</v>
      </c>
      <c r="H30" s="265">
        <f t="shared" si="0"/>
        <v>23.446893787575142</v>
      </c>
      <c r="I30" s="266">
        <f>G30/G6*100</f>
        <v>2.952528468287564</v>
      </c>
      <c r="J30" s="264">
        <v>704537.26</v>
      </c>
      <c r="K30" s="264">
        <v>875411.9</v>
      </c>
      <c r="L30" s="265">
        <f t="shared" si="2"/>
        <v>24.25345680085109</v>
      </c>
      <c r="M30" s="256">
        <f>K30/K6*100</f>
        <v>5.333820502626796</v>
      </c>
    </row>
    <row r="31" spans="1:13" s="227" customFormat="1" ht="16.5" customHeight="1">
      <c r="A31" s="267" t="s">
        <v>235</v>
      </c>
      <c r="B31" s="232"/>
      <c r="C31" s="268"/>
      <c r="D31" s="268"/>
      <c r="E31" s="268"/>
      <c r="F31" s="263"/>
      <c r="G31" s="268"/>
      <c r="H31" s="263"/>
      <c r="I31" s="263"/>
      <c r="J31" s="263"/>
      <c r="K31" s="268"/>
      <c r="L31" s="269"/>
      <c r="M31" s="232"/>
    </row>
    <row r="32" spans="1:4" ht="16.5" customHeight="1">
      <c r="A32" s="243"/>
      <c r="D32" s="263"/>
    </row>
  </sheetData>
  <sheetProtection/>
  <mergeCells count="3">
    <mergeCell ref="B3:E3"/>
    <mergeCell ref="F3:I3"/>
    <mergeCell ref="J3:M3"/>
  </mergeCells>
  <printOptions/>
  <pageMargins left="0.7874015748031497" right="0.7874015748031497" top="0.9055118110236221" bottom="0.7874015748031497" header="0" footer="0"/>
  <pageSetup firstPageNumber="80" useFirstPageNumber="1" horizontalDpi="600" verticalDpi="600" orientation="landscape" pageOrder="overThenDown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J44"/>
  <sheetViews>
    <sheetView zoomScaleSheetLayoutView="100" zoomScalePageLayoutView="0" workbookViewId="0" topLeftCell="A34">
      <selection activeCell="A1" sqref="A1:A16384"/>
    </sheetView>
  </sheetViews>
  <sheetFormatPr defaultColWidth="11.875" defaultRowHeight="20.25" customHeight="1"/>
  <cols>
    <col min="1" max="1" width="18.125" style="16" customWidth="1"/>
    <col min="2" max="2" width="13.50390625" style="16" customWidth="1"/>
    <col min="3" max="3" width="16.375" style="16" customWidth="1"/>
    <col min="4" max="4" width="13.50390625" style="177" customWidth="1"/>
    <col min="5" max="5" width="16.00390625" style="16" customWidth="1"/>
    <col min="6" max="6" width="13.625" style="16" customWidth="1"/>
  </cols>
  <sheetData>
    <row r="1" spans="1:6" s="139" customFormat="1" ht="20.25" customHeight="1">
      <c r="A1" s="136" t="s">
        <v>105</v>
      </c>
      <c r="B1" s="137"/>
      <c r="C1" s="137"/>
      <c r="D1" s="138"/>
      <c r="E1" s="137"/>
      <c r="F1" s="137"/>
    </row>
    <row r="2" spans="1:6" s="139" customFormat="1" ht="20.25" customHeight="1" thickBot="1">
      <c r="A2" s="137"/>
      <c r="B2" s="137"/>
      <c r="C2" s="137"/>
      <c r="D2" s="137"/>
      <c r="E2" s="140"/>
      <c r="F2" s="141" t="s">
        <v>106</v>
      </c>
    </row>
    <row r="3" spans="1:6" s="139" customFormat="1" ht="20.25" customHeight="1">
      <c r="A3" s="142"/>
      <c r="B3" s="143"/>
      <c r="C3" s="391" t="s">
        <v>107</v>
      </c>
      <c r="D3" s="392"/>
      <c r="E3" s="393" t="s">
        <v>108</v>
      </c>
      <c r="F3" s="394"/>
    </row>
    <row r="4" spans="1:6" s="139" customFormat="1" ht="20.25" customHeight="1">
      <c r="A4" s="144" t="s">
        <v>109</v>
      </c>
      <c r="B4" s="145" t="s">
        <v>4</v>
      </c>
      <c r="C4" s="146" t="s">
        <v>110</v>
      </c>
      <c r="D4" s="147" t="s">
        <v>111</v>
      </c>
      <c r="E4" s="148" t="s">
        <v>59</v>
      </c>
      <c r="F4" s="149" t="s">
        <v>112</v>
      </c>
    </row>
    <row r="5" spans="1:244" s="139" customFormat="1" ht="20.25" customHeight="1">
      <c r="A5" s="150"/>
      <c r="B5" s="151"/>
      <c r="C5" s="152" t="s">
        <v>113</v>
      </c>
      <c r="D5" s="152" t="s">
        <v>114</v>
      </c>
      <c r="E5" s="153" t="s">
        <v>113</v>
      </c>
      <c r="F5" s="154" t="s">
        <v>114</v>
      </c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5"/>
      <c r="FK5" s="155"/>
      <c r="FL5" s="155"/>
      <c r="FM5" s="155"/>
      <c r="FN5" s="155"/>
      <c r="FO5" s="155"/>
      <c r="FP5" s="155"/>
      <c r="FQ5" s="155"/>
      <c r="FR5" s="155"/>
      <c r="FS5" s="155"/>
      <c r="FT5" s="155"/>
      <c r="FU5" s="155"/>
      <c r="FV5" s="155"/>
      <c r="FW5" s="155"/>
      <c r="FX5" s="155"/>
      <c r="FY5" s="155"/>
      <c r="FZ5" s="155"/>
      <c r="GA5" s="155"/>
      <c r="GB5" s="155"/>
      <c r="GC5" s="155"/>
      <c r="GD5" s="155"/>
      <c r="GE5" s="155"/>
      <c r="GF5" s="155"/>
      <c r="GG5" s="155"/>
      <c r="GH5" s="155"/>
      <c r="GI5" s="155"/>
      <c r="GJ5" s="155"/>
      <c r="GK5" s="155"/>
      <c r="GL5" s="155"/>
      <c r="GM5" s="155"/>
      <c r="GN5" s="155"/>
      <c r="GO5" s="155"/>
      <c r="GP5" s="155"/>
      <c r="GQ5" s="155"/>
      <c r="GR5" s="155"/>
      <c r="GS5" s="155"/>
      <c r="GT5" s="155"/>
      <c r="GU5" s="155"/>
      <c r="GV5" s="155"/>
      <c r="GW5" s="155"/>
      <c r="GX5" s="155"/>
      <c r="GY5" s="155"/>
      <c r="GZ5" s="155"/>
      <c r="HA5" s="155"/>
      <c r="HB5" s="155"/>
      <c r="HC5" s="155"/>
      <c r="HD5" s="155"/>
      <c r="HE5" s="155"/>
      <c r="HF5" s="155"/>
      <c r="HG5" s="155"/>
      <c r="HH5" s="155"/>
      <c r="HI5" s="155"/>
      <c r="HJ5" s="155"/>
      <c r="HK5" s="155"/>
      <c r="HL5" s="155"/>
      <c r="HM5" s="155"/>
      <c r="HN5" s="155"/>
      <c r="HO5" s="155"/>
      <c r="HP5" s="155"/>
      <c r="HQ5" s="155"/>
      <c r="HR5" s="155"/>
      <c r="HS5" s="155"/>
      <c r="HT5" s="155"/>
      <c r="HU5" s="155"/>
      <c r="HV5" s="155"/>
      <c r="HW5" s="155"/>
      <c r="HX5" s="155"/>
      <c r="HY5" s="155"/>
      <c r="HZ5" s="155"/>
      <c r="IA5" s="155"/>
      <c r="IB5" s="155"/>
      <c r="IC5" s="155"/>
      <c r="ID5" s="155"/>
      <c r="IE5" s="155"/>
      <c r="IF5" s="155"/>
      <c r="IG5" s="155"/>
      <c r="IH5" s="155"/>
      <c r="II5" s="155"/>
      <c r="IJ5" s="155"/>
    </row>
    <row r="6" spans="1:244" s="139" customFormat="1" ht="20.25" customHeight="1">
      <c r="A6" s="395" t="s">
        <v>115</v>
      </c>
      <c r="B6" s="156" t="s">
        <v>116</v>
      </c>
      <c r="C6" s="157">
        <v>748168</v>
      </c>
      <c r="D6" s="158" t="s">
        <v>117</v>
      </c>
      <c r="E6" s="157">
        <v>436917</v>
      </c>
      <c r="F6" s="159">
        <v>28.6</v>
      </c>
      <c r="G6" s="155"/>
      <c r="H6" s="155"/>
      <c r="I6" s="160"/>
      <c r="J6" s="161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</row>
    <row r="7" spans="1:244" s="139" customFormat="1" ht="20.25" customHeight="1">
      <c r="A7" s="396"/>
      <c r="B7" s="162" t="s">
        <v>118</v>
      </c>
      <c r="C7" s="157">
        <v>951813</v>
      </c>
      <c r="D7" s="158" t="s">
        <v>119</v>
      </c>
      <c r="E7" s="157">
        <v>445511</v>
      </c>
      <c r="F7" s="159">
        <v>27.7</v>
      </c>
      <c r="G7" s="155"/>
      <c r="H7" s="155"/>
      <c r="I7" s="155"/>
      <c r="J7" s="161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5"/>
      <c r="FZ7" s="155"/>
      <c r="GA7" s="155"/>
      <c r="GB7" s="155"/>
      <c r="GC7" s="155"/>
      <c r="GD7" s="155"/>
      <c r="GE7" s="155"/>
      <c r="GF7" s="155"/>
      <c r="GG7" s="155"/>
      <c r="GH7" s="155"/>
      <c r="GI7" s="155"/>
      <c r="GJ7" s="155"/>
      <c r="GK7" s="155"/>
      <c r="GL7" s="155"/>
      <c r="GM7" s="155"/>
      <c r="GN7" s="155"/>
      <c r="GO7" s="155"/>
      <c r="GP7" s="155"/>
      <c r="GQ7" s="155"/>
      <c r="GR7" s="155"/>
      <c r="GS7" s="155"/>
      <c r="GT7" s="155"/>
      <c r="GU7" s="155"/>
      <c r="GV7" s="155"/>
      <c r="GW7" s="155"/>
      <c r="GX7" s="155"/>
      <c r="GY7" s="155"/>
      <c r="GZ7" s="155"/>
      <c r="HA7" s="155"/>
      <c r="HB7" s="155"/>
      <c r="HC7" s="155"/>
      <c r="HD7" s="155"/>
      <c r="HE7" s="155"/>
      <c r="HF7" s="155"/>
      <c r="HG7" s="155"/>
      <c r="HH7" s="155"/>
      <c r="HI7" s="155"/>
      <c r="HJ7" s="155"/>
      <c r="HK7" s="155"/>
      <c r="HL7" s="155"/>
      <c r="HM7" s="155"/>
      <c r="HN7" s="155"/>
      <c r="HO7" s="155"/>
      <c r="HP7" s="155"/>
      <c r="HQ7" s="155"/>
      <c r="HR7" s="155"/>
      <c r="HS7" s="155"/>
      <c r="HT7" s="155"/>
      <c r="HU7" s="155"/>
      <c r="HV7" s="155"/>
      <c r="HW7" s="155"/>
      <c r="HX7" s="155"/>
      <c r="HY7" s="155"/>
      <c r="HZ7" s="155"/>
      <c r="IA7" s="155"/>
      <c r="IB7" s="155"/>
      <c r="IC7" s="155"/>
      <c r="ID7" s="155"/>
      <c r="IE7" s="155"/>
      <c r="IF7" s="155"/>
      <c r="IG7" s="155"/>
      <c r="IH7" s="155"/>
      <c r="II7" s="155"/>
      <c r="IJ7" s="155"/>
    </row>
    <row r="8" spans="1:244" s="139" customFormat="1" ht="20.25" customHeight="1">
      <c r="A8" s="396"/>
      <c r="B8" s="162" t="s">
        <v>120</v>
      </c>
      <c r="C8" s="157">
        <v>543523</v>
      </c>
      <c r="D8" s="158" t="s">
        <v>121</v>
      </c>
      <c r="E8" s="157">
        <v>339949</v>
      </c>
      <c r="F8" s="159">
        <v>27.2</v>
      </c>
      <c r="G8" s="155"/>
      <c r="H8" s="155"/>
      <c r="I8" s="155"/>
      <c r="J8" s="161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5"/>
      <c r="FS8" s="155"/>
      <c r="FT8" s="155"/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5"/>
      <c r="HB8" s="155"/>
      <c r="HC8" s="155"/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5"/>
    </row>
    <row r="9" spans="1:244" s="139" customFormat="1" ht="20.25" customHeight="1">
      <c r="A9" s="396"/>
      <c r="B9" s="162" t="s">
        <v>122</v>
      </c>
      <c r="C9" s="157">
        <v>615638</v>
      </c>
      <c r="D9" s="158" t="s">
        <v>117</v>
      </c>
      <c r="E9" s="157">
        <v>299047</v>
      </c>
      <c r="F9" s="159">
        <v>25.3</v>
      </c>
      <c r="G9" s="160"/>
      <c r="H9" s="155"/>
      <c r="I9" s="155"/>
      <c r="J9" s="161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</row>
    <row r="10" spans="1:244" s="139" customFormat="1" ht="20.25" customHeight="1">
      <c r="A10" s="396"/>
      <c r="B10" s="162" t="s">
        <v>123</v>
      </c>
      <c r="C10" s="157">
        <v>486618</v>
      </c>
      <c r="D10" s="158" t="s">
        <v>124</v>
      </c>
      <c r="E10" s="157">
        <v>186241</v>
      </c>
      <c r="F10" s="159">
        <v>18.8</v>
      </c>
      <c r="G10" s="155"/>
      <c r="H10" s="155"/>
      <c r="I10" s="155"/>
      <c r="J10" s="161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</row>
    <row r="11" spans="1:244" s="139" customFormat="1" ht="20.25" customHeight="1">
      <c r="A11" s="396"/>
      <c r="B11" s="162" t="s">
        <v>125</v>
      </c>
      <c r="C11" s="157">
        <v>364506</v>
      </c>
      <c r="D11" s="158" t="s">
        <v>126</v>
      </c>
      <c r="E11" s="157">
        <v>88788</v>
      </c>
      <c r="F11" s="159">
        <v>8.3</v>
      </c>
      <c r="G11" s="155"/>
      <c r="H11" s="155"/>
      <c r="I11" s="155"/>
      <c r="J11" s="161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</row>
    <row r="12" spans="1:244" s="139" customFormat="1" ht="20.25" customHeight="1">
      <c r="A12" s="396"/>
      <c r="B12" s="162" t="s">
        <v>127</v>
      </c>
      <c r="C12" s="157">
        <v>246697</v>
      </c>
      <c r="D12" s="158" t="s">
        <v>128</v>
      </c>
      <c r="E12" s="157">
        <v>80990</v>
      </c>
      <c r="F12" s="159">
        <v>8.1</v>
      </c>
      <c r="G12" s="155"/>
      <c r="H12" s="155"/>
      <c r="I12" s="155"/>
      <c r="J12" s="161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5"/>
      <c r="HM12" s="155"/>
      <c r="HN12" s="155"/>
      <c r="HO12" s="155"/>
      <c r="HP12" s="155"/>
      <c r="HQ12" s="155"/>
      <c r="HR12" s="155"/>
      <c r="HS12" s="155"/>
      <c r="HT12" s="155"/>
      <c r="HU12" s="155"/>
      <c r="HV12" s="155"/>
      <c r="HW12" s="155"/>
      <c r="HX12" s="155"/>
      <c r="HY12" s="155"/>
      <c r="HZ12" s="155"/>
      <c r="IA12" s="155"/>
      <c r="IB12" s="155"/>
      <c r="IC12" s="155"/>
      <c r="ID12" s="155"/>
      <c r="IE12" s="155"/>
      <c r="IF12" s="155"/>
      <c r="IG12" s="155"/>
      <c r="IH12" s="155"/>
      <c r="II12" s="155"/>
      <c r="IJ12" s="155"/>
    </row>
    <row r="13" spans="1:244" s="139" customFormat="1" ht="20.25" customHeight="1">
      <c r="A13" s="397"/>
      <c r="B13" s="163" t="s">
        <v>129</v>
      </c>
      <c r="C13" s="164">
        <v>230870</v>
      </c>
      <c r="D13" s="165" t="s">
        <v>130</v>
      </c>
      <c r="E13" s="164">
        <v>71358</v>
      </c>
      <c r="F13" s="166">
        <v>7.1</v>
      </c>
      <c r="G13" s="155"/>
      <c r="H13" s="155"/>
      <c r="I13" s="155"/>
      <c r="J13" s="161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55"/>
      <c r="IF13" s="155"/>
      <c r="IG13" s="155"/>
      <c r="IH13" s="155"/>
      <c r="II13" s="155"/>
      <c r="IJ13" s="155"/>
    </row>
    <row r="14" spans="1:10" s="139" customFormat="1" ht="20.25" customHeight="1">
      <c r="A14" s="398" t="s">
        <v>131</v>
      </c>
      <c r="B14" s="156" t="s">
        <v>116</v>
      </c>
      <c r="C14" s="167">
        <v>1524826</v>
      </c>
      <c r="D14" s="168">
        <v>7.9</v>
      </c>
      <c r="E14" s="157">
        <v>286428</v>
      </c>
      <c r="F14" s="159">
        <v>18.8</v>
      </c>
      <c r="G14" s="169"/>
      <c r="J14" s="161"/>
    </row>
    <row r="15" spans="1:10" s="139" customFormat="1" ht="20.25" customHeight="1">
      <c r="A15" s="399"/>
      <c r="B15" s="162" t="s">
        <v>118</v>
      </c>
      <c r="C15" s="157">
        <v>1594782</v>
      </c>
      <c r="D15" s="168">
        <v>8.3</v>
      </c>
      <c r="E15" s="157">
        <v>365062</v>
      </c>
      <c r="F15" s="159">
        <v>22.7</v>
      </c>
      <c r="G15" s="169"/>
      <c r="J15" s="161"/>
    </row>
    <row r="16" spans="1:10" s="139" customFormat="1" ht="20.25" customHeight="1">
      <c r="A16" s="399"/>
      <c r="B16" s="162" t="s">
        <v>120</v>
      </c>
      <c r="C16" s="157">
        <v>1454430</v>
      </c>
      <c r="D16" s="168">
        <v>9.7</v>
      </c>
      <c r="E16" s="157">
        <v>333071</v>
      </c>
      <c r="F16" s="159">
        <v>26.7</v>
      </c>
      <c r="G16" s="169"/>
      <c r="J16" s="161"/>
    </row>
    <row r="17" spans="1:10" s="139" customFormat="1" ht="20.25" customHeight="1">
      <c r="A17" s="399"/>
      <c r="B17" s="162" t="s">
        <v>122</v>
      </c>
      <c r="C17" s="157">
        <v>1403912</v>
      </c>
      <c r="D17" s="168">
        <v>8.9</v>
      </c>
      <c r="E17" s="157">
        <v>240240</v>
      </c>
      <c r="F17" s="159">
        <v>20.4</v>
      </c>
      <c r="G17" s="169"/>
      <c r="J17" s="161"/>
    </row>
    <row r="18" spans="1:10" s="139" customFormat="1" ht="20.25" customHeight="1">
      <c r="A18" s="399"/>
      <c r="B18" s="162" t="s">
        <v>123</v>
      </c>
      <c r="C18" s="157">
        <v>1598382</v>
      </c>
      <c r="D18" s="168">
        <v>10.7</v>
      </c>
      <c r="E18" s="157">
        <v>235438</v>
      </c>
      <c r="F18" s="159">
        <v>23.7</v>
      </c>
      <c r="G18" s="169"/>
      <c r="J18" s="161"/>
    </row>
    <row r="19" spans="1:10" s="139" customFormat="1" ht="20.25" customHeight="1">
      <c r="A19" s="399"/>
      <c r="B19" s="162" t="s">
        <v>132</v>
      </c>
      <c r="C19" s="157">
        <v>1575488</v>
      </c>
      <c r="D19" s="158" t="s">
        <v>133</v>
      </c>
      <c r="E19" s="157">
        <v>256749</v>
      </c>
      <c r="F19" s="170" t="s">
        <v>134</v>
      </c>
      <c r="G19" s="169"/>
      <c r="J19" s="161"/>
    </row>
    <row r="20" spans="1:10" s="139" customFormat="1" ht="20.25" customHeight="1">
      <c r="A20" s="399"/>
      <c r="B20" s="162" t="s">
        <v>135</v>
      </c>
      <c r="C20" s="157">
        <v>1554961</v>
      </c>
      <c r="D20" s="168">
        <v>10.6</v>
      </c>
      <c r="E20" s="157">
        <v>231771</v>
      </c>
      <c r="F20" s="159">
        <v>23.2</v>
      </c>
      <c r="G20" s="169"/>
      <c r="J20" s="161"/>
    </row>
    <row r="21" spans="1:10" s="139" customFormat="1" ht="20.25" customHeight="1">
      <c r="A21" s="400"/>
      <c r="B21" s="163" t="s">
        <v>136</v>
      </c>
      <c r="C21" s="164">
        <v>1420184</v>
      </c>
      <c r="D21" s="171">
        <v>9.6</v>
      </c>
      <c r="E21" s="164">
        <v>236279</v>
      </c>
      <c r="F21" s="166">
        <v>23.4</v>
      </c>
      <c r="G21" s="169"/>
      <c r="J21" s="161"/>
    </row>
    <row r="22" spans="1:10" s="139" customFormat="1" ht="20.25" customHeight="1">
      <c r="A22" s="401" t="s">
        <v>137</v>
      </c>
      <c r="B22" s="156" t="s">
        <v>116</v>
      </c>
      <c r="C22" s="157">
        <v>5877799</v>
      </c>
      <c r="D22" s="168">
        <v>30.3</v>
      </c>
      <c r="E22" s="157">
        <v>190393</v>
      </c>
      <c r="F22" s="159">
        <v>12.5</v>
      </c>
      <c r="G22" s="169"/>
      <c r="J22" s="161"/>
    </row>
    <row r="23" spans="1:6" s="139" customFormat="1" ht="20.25" customHeight="1">
      <c r="A23" s="402"/>
      <c r="B23" s="162" t="s">
        <v>118</v>
      </c>
      <c r="C23" s="157">
        <v>5489658</v>
      </c>
      <c r="D23" s="168">
        <v>28.6</v>
      </c>
      <c r="E23" s="157">
        <v>179280</v>
      </c>
      <c r="F23" s="159">
        <v>11.1</v>
      </c>
    </row>
    <row r="24" spans="1:6" s="139" customFormat="1" ht="20.25" customHeight="1">
      <c r="A24" s="402"/>
      <c r="B24" s="162" t="s">
        <v>120</v>
      </c>
      <c r="C24" s="157">
        <v>3952914</v>
      </c>
      <c r="D24" s="168">
        <v>26.3</v>
      </c>
      <c r="E24" s="157">
        <v>89335</v>
      </c>
      <c r="F24" s="159">
        <v>7.2</v>
      </c>
    </row>
    <row r="25" spans="1:6" s="139" customFormat="1" ht="20.25" customHeight="1">
      <c r="A25" s="402"/>
      <c r="B25" s="162" t="s">
        <v>122</v>
      </c>
      <c r="C25" s="157">
        <v>4357651</v>
      </c>
      <c r="D25" s="168">
        <v>27.6</v>
      </c>
      <c r="E25" s="157">
        <v>70529</v>
      </c>
      <c r="F25" s="170" t="s">
        <v>138</v>
      </c>
    </row>
    <row r="26" spans="1:6" s="139" customFormat="1" ht="20.25" customHeight="1">
      <c r="A26" s="402"/>
      <c r="B26" s="162" t="s">
        <v>123</v>
      </c>
      <c r="C26" s="157">
        <v>3895402</v>
      </c>
      <c r="D26" s="168">
        <v>26.1</v>
      </c>
      <c r="E26" s="157">
        <v>57880</v>
      </c>
      <c r="F26" s="170" t="s">
        <v>139</v>
      </c>
    </row>
    <row r="27" spans="1:7" s="139" customFormat="1" ht="20.25" customHeight="1">
      <c r="A27" s="402"/>
      <c r="B27" s="162" t="s">
        <v>125</v>
      </c>
      <c r="C27" s="157">
        <v>4494056</v>
      </c>
      <c r="D27" s="168">
        <v>28.6</v>
      </c>
      <c r="E27" s="157">
        <v>135955</v>
      </c>
      <c r="F27" s="170" t="s">
        <v>140</v>
      </c>
      <c r="G27" s="169"/>
    </row>
    <row r="28" spans="1:6" s="139" customFormat="1" ht="20.25" customHeight="1">
      <c r="A28" s="402"/>
      <c r="B28" s="162" t="s">
        <v>127</v>
      </c>
      <c r="C28" s="157">
        <v>4281537</v>
      </c>
      <c r="D28" s="168">
        <v>29.3</v>
      </c>
      <c r="E28" s="157">
        <v>142199</v>
      </c>
      <c r="F28" s="170" t="s">
        <v>141</v>
      </c>
    </row>
    <row r="29" spans="1:6" s="139" customFormat="1" ht="20.25" customHeight="1">
      <c r="A29" s="403"/>
      <c r="B29" s="163" t="s">
        <v>136</v>
      </c>
      <c r="C29" s="164">
        <v>4095166</v>
      </c>
      <c r="D29" s="171">
        <v>27.8</v>
      </c>
      <c r="E29" s="164">
        <v>136578</v>
      </c>
      <c r="F29" s="172" t="s">
        <v>142</v>
      </c>
    </row>
    <row r="30" spans="1:6" s="139" customFormat="1" ht="20.25" customHeight="1">
      <c r="A30" s="401" t="s">
        <v>143</v>
      </c>
      <c r="B30" s="156" t="s">
        <v>116</v>
      </c>
      <c r="C30" s="157">
        <v>2011006</v>
      </c>
      <c r="D30" s="168">
        <v>10.4</v>
      </c>
      <c r="E30" s="157">
        <v>180095</v>
      </c>
      <c r="F30" s="159">
        <v>11.8</v>
      </c>
    </row>
    <row r="31" spans="1:6" s="139" customFormat="1" ht="20.25" customHeight="1">
      <c r="A31" s="402"/>
      <c r="B31" s="162" t="s">
        <v>118</v>
      </c>
      <c r="C31" s="157">
        <v>2041323</v>
      </c>
      <c r="D31" s="168">
        <v>10.6</v>
      </c>
      <c r="E31" s="157">
        <v>193066</v>
      </c>
      <c r="F31" s="170" t="s">
        <v>144</v>
      </c>
    </row>
    <row r="32" spans="1:6" s="139" customFormat="1" ht="21.75" customHeight="1">
      <c r="A32" s="402"/>
      <c r="B32" s="162" t="s">
        <v>120</v>
      </c>
      <c r="C32" s="157">
        <v>1666720</v>
      </c>
      <c r="D32" s="168">
        <v>11.1</v>
      </c>
      <c r="E32" s="157">
        <v>153944</v>
      </c>
      <c r="F32" s="159">
        <v>12.3</v>
      </c>
    </row>
    <row r="33" spans="1:6" s="139" customFormat="1" ht="20.25" customHeight="1">
      <c r="A33" s="402"/>
      <c r="B33" s="162" t="s">
        <v>122</v>
      </c>
      <c r="C33" s="157">
        <v>1894927</v>
      </c>
      <c r="D33" s="158" t="s">
        <v>144</v>
      </c>
      <c r="E33" s="157">
        <v>174134</v>
      </c>
      <c r="F33" s="170" t="s">
        <v>145</v>
      </c>
    </row>
    <row r="34" spans="1:6" s="139" customFormat="1" ht="20.25" customHeight="1">
      <c r="A34" s="402"/>
      <c r="B34" s="162" t="s">
        <v>123</v>
      </c>
      <c r="C34" s="167">
        <v>1498769</v>
      </c>
      <c r="D34" s="158" t="s">
        <v>133</v>
      </c>
      <c r="E34" s="167">
        <v>183845</v>
      </c>
      <c r="F34" s="170" t="s">
        <v>146</v>
      </c>
    </row>
    <row r="35" spans="1:6" s="139" customFormat="1" ht="20.25" customHeight="1">
      <c r="A35" s="402"/>
      <c r="B35" s="162" t="s">
        <v>125</v>
      </c>
      <c r="C35" s="167">
        <v>1845729</v>
      </c>
      <c r="D35" s="158" t="s">
        <v>147</v>
      </c>
      <c r="E35" s="167">
        <v>211353</v>
      </c>
      <c r="F35" s="170" t="s">
        <v>148</v>
      </c>
    </row>
    <row r="36" spans="1:6" s="139" customFormat="1" ht="20.25" customHeight="1">
      <c r="A36" s="402"/>
      <c r="B36" s="162" t="s">
        <v>127</v>
      </c>
      <c r="C36" s="167">
        <v>1702552</v>
      </c>
      <c r="D36" s="158" t="s">
        <v>149</v>
      </c>
      <c r="E36" s="167">
        <v>199775</v>
      </c>
      <c r="F36" s="170" t="s">
        <v>150</v>
      </c>
    </row>
    <row r="37" spans="1:6" s="139" customFormat="1" ht="20.25" customHeight="1">
      <c r="A37" s="403"/>
      <c r="B37" s="163" t="s">
        <v>151</v>
      </c>
      <c r="C37" s="173">
        <v>1926539</v>
      </c>
      <c r="D37" s="165" t="s">
        <v>152</v>
      </c>
      <c r="E37" s="173">
        <v>214329</v>
      </c>
      <c r="F37" s="172" t="s">
        <v>153</v>
      </c>
    </row>
    <row r="38" spans="1:6" s="139" customFormat="1" ht="20.25" customHeight="1">
      <c r="A38" s="174" t="s">
        <v>154</v>
      </c>
      <c r="B38" s="175"/>
      <c r="C38" s="175"/>
      <c r="D38" s="175"/>
      <c r="E38" s="175"/>
      <c r="F38" s="175"/>
    </row>
    <row r="39" spans="1:6" s="139" customFormat="1" ht="20.25" customHeight="1">
      <c r="A39" s="176"/>
      <c r="B39" s="137"/>
      <c r="C39" s="137"/>
      <c r="D39" s="138"/>
      <c r="E39" s="137"/>
      <c r="F39" s="137"/>
    </row>
    <row r="40" spans="1:6" s="139" customFormat="1" ht="20.25" customHeight="1">
      <c r="A40" s="137"/>
      <c r="B40" s="137"/>
      <c r="C40" s="137"/>
      <c r="D40" s="138"/>
      <c r="E40" s="137"/>
      <c r="F40" s="137"/>
    </row>
    <row r="41" spans="1:6" s="139" customFormat="1" ht="20.25" customHeight="1">
      <c r="A41" s="16"/>
      <c r="B41" s="16"/>
      <c r="C41" s="16"/>
      <c r="D41" s="177"/>
      <c r="E41" s="16"/>
      <c r="F41" s="16"/>
    </row>
    <row r="42" spans="1:6" s="137" customFormat="1" ht="20.25" customHeight="1">
      <c r="A42" s="16"/>
      <c r="B42" s="16"/>
      <c r="C42" s="16"/>
      <c r="D42" s="177"/>
      <c r="E42" s="16"/>
      <c r="F42" s="16"/>
    </row>
    <row r="43" spans="1:6" s="137" customFormat="1" ht="20.25" customHeight="1">
      <c r="A43" s="16"/>
      <c r="B43" s="16"/>
      <c r="C43" s="16"/>
      <c r="D43" s="177"/>
      <c r="E43" s="22"/>
      <c r="F43" s="16"/>
    </row>
    <row r="44" spans="1:6" s="137" customFormat="1" ht="20.25" customHeight="1">
      <c r="A44" s="16"/>
      <c r="B44" s="16"/>
      <c r="C44" s="16"/>
      <c r="D44" s="177"/>
      <c r="E44" s="16"/>
      <c r="F44" s="16"/>
    </row>
  </sheetData>
  <sheetProtection/>
  <mergeCells count="6">
    <mergeCell ref="C3:D3"/>
    <mergeCell ref="E3:F3"/>
    <mergeCell ref="A6:A13"/>
    <mergeCell ref="A14:A21"/>
    <mergeCell ref="A22:A29"/>
    <mergeCell ref="A30:A37"/>
  </mergeCells>
  <printOptions/>
  <pageMargins left="0.7874015748031497" right="0.7874015748031497" top="0.7874015748031497" bottom="0.7874015748031497" header="0" footer="0"/>
  <pageSetup firstPageNumber="8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J:\行政係\統計\伸びゆく\１６年版\Ｅ工業\E１.jsd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PCUSER</cp:lastModifiedBy>
  <cp:lastPrinted>2013-02-28T05:34:12Z</cp:lastPrinted>
  <dcterms:created xsi:type="dcterms:W3CDTF">2004-03-30T04:46:06Z</dcterms:created>
  <dcterms:modified xsi:type="dcterms:W3CDTF">2020-10-14T02:29:06Z</dcterms:modified>
  <cp:category/>
  <cp:version/>
  <cp:contentType/>
  <cp:contentStatus/>
  <cp:revision>32</cp:revision>
</cp:coreProperties>
</file>