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3"/>
  </bookViews>
  <sheets>
    <sheet name="J1.2" sheetId="1" r:id="rId1"/>
    <sheet name="J3" sheetId="2" r:id="rId2"/>
    <sheet name="J4.5.6" sheetId="3" r:id="rId3"/>
    <sheet name="J7" sheetId="4" r:id="rId4"/>
    <sheet name="J8" sheetId="5" r:id="rId5"/>
    <sheet name="J9.10" sheetId="6" r:id="rId6"/>
    <sheet name="J11" sheetId="7" r:id="rId7"/>
  </sheets>
  <definedNames>
    <definedName name="_xlnm.Print_Area" localSheetId="0">'J1.2'!$A$1:$O$36</definedName>
    <definedName name="_xlnm.Print_Area" localSheetId="6">'J11'!$A$1:$T$35</definedName>
    <definedName name="_xlnm.Print_Area" localSheetId="1">'J3'!$A$1:$G$45</definedName>
    <definedName name="_xlnm.Print_Area" localSheetId="2">'J4.5.6'!$A$1:$J$41</definedName>
    <definedName name="_xlnm.Print_Area" localSheetId="3">'J7'!$A$1:$L$46</definedName>
    <definedName name="_xlnm.Print_Area" localSheetId="4">'J8'!$A$1:$I$33</definedName>
  </definedNames>
  <calcPr fullCalcOnLoad="1"/>
</workbook>
</file>

<file path=xl/sharedStrings.xml><?xml version="1.0" encoding="utf-8"?>
<sst xmlns="http://schemas.openxmlformats.org/spreadsheetml/2006/main" count="512" uniqueCount="279">
  <si>
    <t>種　類　別　保　護　状　況　（　年　間　の　べ　数　）</t>
  </si>
  <si>
    <t>年度</t>
  </si>
  <si>
    <t>世帯</t>
  </si>
  <si>
    <t>人員</t>
  </si>
  <si>
    <t>生活扶助</t>
  </si>
  <si>
    <t>住宅扶助</t>
  </si>
  <si>
    <t>教育扶助</t>
  </si>
  <si>
    <t>介護扶助</t>
  </si>
  <si>
    <t>医療扶助</t>
  </si>
  <si>
    <t>葬祭扶助</t>
  </si>
  <si>
    <t>　資料：福祉課</t>
  </si>
  <si>
    <t>生 活 扶 助 費</t>
  </si>
  <si>
    <t>住 宅 扶 助 費</t>
  </si>
  <si>
    <t>教 育 扶 助 費</t>
  </si>
  <si>
    <t>介 護 扶 助 費</t>
  </si>
  <si>
    <t>医 療 扶 助 費</t>
  </si>
  <si>
    <t>出 産 扶 助 費</t>
  </si>
  <si>
    <t>生 業 扶 助 費</t>
  </si>
  <si>
    <t>葬 祭 扶 助 費</t>
  </si>
  <si>
    <t>施 設 事 務 費</t>
  </si>
  <si>
    <t>１　生活保護の状況</t>
  </si>
  <si>
    <t>２　生活保護費の支出状況</t>
  </si>
  <si>
    <t>　資料：福祉課</t>
  </si>
  <si>
    <t>（各年度４月１日現在）（単位：人）</t>
  </si>
  <si>
    <t>合　　　計</t>
  </si>
  <si>
    <t>小　　　計</t>
  </si>
  <si>
    <t>支出額</t>
  </si>
  <si>
    <t>構成比</t>
  </si>
  <si>
    <t>円</t>
  </si>
  <si>
    <t>％</t>
  </si>
  <si>
    <t>支出額</t>
  </si>
  <si>
    <t>構成比</t>
  </si>
  <si>
    <t>円</t>
  </si>
  <si>
    <t>％</t>
  </si>
  <si>
    <t>　　　　  　年　度
 区　分</t>
  </si>
  <si>
    <t>平成17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</si>
  <si>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</si>
  <si>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</si>
  <si>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</si>
  <si>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</si>
  <si>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</si>
  <si>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</si>
  <si>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</si>
  <si>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</si>
  <si>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</si>
  <si>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</si>
  <si>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</si>
  <si>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平成25(2013)</t>
  </si>
  <si>
    <t>26(2014)</t>
  </si>
  <si>
    <t>27(2015)</t>
  </si>
  <si>
    <t>28(2016)</t>
  </si>
  <si>
    <t>９  22世紀の丘公園コミュニティセンター「たまり～な」利用状況</t>
  </si>
  <si>
    <t>（１） 研修室</t>
  </si>
  <si>
    <t>（単位：件、人)</t>
  </si>
  <si>
    <t>老人</t>
  </si>
  <si>
    <t>公共</t>
  </si>
  <si>
    <t>一般</t>
  </si>
  <si>
    <t>合計</t>
  </si>
  <si>
    <t>年度</t>
  </si>
  <si>
    <t>件 数</t>
  </si>
  <si>
    <t>人 数</t>
  </si>
  <si>
    <t>平成24
(2012)</t>
  </si>
  <si>
    <t>25
(2013)</t>
  </si>
  <si>
    <t>26
(2014)</t>
  </si>
  <si>
    <t>27
(2015)</t>
  </si>
  <si>
    <t xml:space="preserve">
28
(2016)</t>
  </si>
  <si>
    <t>（２）　プール・浴室</t>
  </si>
  <si>
    <t>（単位：人）</t>
  </si>
  <si>
    <t>一　　般</t>
  </si>
  <si>
    <t>減　　免</t>
  </si>
  <si>
    <t>教　　室</t>
  </si>
  <si>
    <t>合　　計</t>
  </si>
  <si>
    <t>年度</t>
  </si>
  <si>
    <t>男</t>
  </si>
  <si>
    <t>女</t>
  </si>
  <si>
    <t>総数</t>
  </si>
  <si>
    <t>-</t>
  </si>
  <si>
    <t>25
(2013)</t>
  </si>
  <si>
    <t>26
(2014)</t>
  </si>
  <si>
    <t xml:space="preserve">
28
(2016)</t>
  </si>
  <si>
    <t>-</t>
  </si>
  <si>
    <t>-</t>
  </si>
  <si>
    <t>　資料:維持管理課</t>
  </si>
  <si>
    <t>10  養護老人ホーム入所者数</t>
  </si>
  <si>
    <t xml:space="preserve">（１）「ききょう荘」男女別入荘者数 </t>
  </si>
  <si>
    <t>（各年４月１日現在）（単位：人、歳）</t>
  </si>
  <si>
    <t>入荘者数</t>
  </si>
  <si>
    <t>平均年齢</t>
  </si>
  <si>
    <t>年</t>
  </si>
  <si>
    <t>男</t>
  </si>
  <si>
    <t>女</t>
  </si>
  <si>
    <t>計</t>
  </si>
  <si>
    <t>昭 和 55 (1980)</t>
  </si>
  <si>
    <t>昭 和 60 (1985)</t>
  </si>
  <si>
    <t>平 成 元 (1989)</t>
  </si>
  <si>
    <t xml:space="preserve">      ５ (1993)</t>
  </si>
  <si>
    <t xml:space="preserve">      10 (1998)</t>
  </si>
  <si>
    <t xml:space="preserve">      15 (2003)</t>
  </si>
  <si>
    <t xml:space="preserve">      20 (2008)</t>
  </si>
  <si>
    <t xml:space="preserve">      24 (2012)</t>
  </si>
  <si>
    <t xml:space="preserve">      25 (2013)</t>
  </si>
  <si>
    <t xml:space="preserve">      26 (2014)</t>
  </si>
  <si>
    <t xml:space="preserve">      27 (2015)</t>
  </si>
  <si>
    <t xml:space="preserve">      28 (2016)</t>
  </si>
  <si>
    <t xml:space="preserve">      29 (2017)</t>
  </si>
  <si>
    <t>（２）小笠老人ホーム市別入所者数</t>
  </si>
  <si>
    <t>（平成29年４月１日現在）（単位：人、歳）</t>
  </si>
  <si>
    <t>総　数</t>
  </si>
  <si>
    <t>掛川市</t>
  </si>
  <si>
    <t>菊川市</t>
  </si>
  <si>
    <t>御前崎市</t>
  </si>
  <si>
    <t>磐田市</t>
  </si>
  <si>
    <t>平均年齢</t>
  </si>
  <si>
    <t>計</t>
  </si>
  <si>
    <t>　資料：健康長寿課</t>
  </si>
  <si>
    <t xml:space="preserve"> </t>
  </si>
  <si>
    <t xml:space="preserve"> </t>
  </si>
  <si>
    <t>１１　国民年金の状況</t>
  </si>
  <si>
    <t>（１）被保険者数の推移</t>
  </si>
  <si>
    <t>（各年度末現在）  (単位：人）</t>
  </si>
  <si>
    <t>年度</t>
  </si>
  <si>
    <t>第１号被保険者</t>
  </si>
  <si>
    <t>任意加入者</t>
  </si>
  <si>
    <t>第３号被保険者</t>
  </si>
  <si>
    <t>合　　　　計</t>
  </si>
  <si>
    <t>計</t>
  </si>
  <si>
    <t>平成10
(1998)</t>
  </si>
  <si>
    <t>15
(2003)</t>
  </si>
  <si>
    <t>20
(2008)</t>
  </si>
  <si>
    <t>24
(2012)</t>
  </si>
  <si>
    <t>25
(2013)</t>
  </si>
  <si>
    <t>26
(2014)</t>
  </si>
  <si>
    <t>27
(2015)</t>
  </si>
  <si>
    <t>28
(2016)</t>
  </si>
  <si>
    <t>　　注：第３号被保険者とは、厚生年金や共済年金に加入している者に扶養されている配偶者</t>
  </si>
  <si>
    <t>（２）受給権者数と受給金額の推移</t>
  </si>
  <si>
    <t>（単位：人、千円）</t>
  </si>
  <si>
    <r>
      <t xml:space="preserve">老齢基礎年金
</t>
    </r>
    <r>
      <rPr>
        <sz val="8"/>
        <rFont val="ＭＳ ゴシック"/>
        <family val="3"/>
      </rPr>
      <t>（注1）</t>
    </r>
  </si>
  <si>
    <r>
      <t xml:space="preserve">障害基礎年金
</t>
    </r>
    <r>
      <rPr>
        <sz val="8"/>
        <rFont val="ＭＳ ゴシック"/>
        <family val="3"/>
      </rPr>
      <t>（注2）</t>
    </r>
  </si>
  <si>
    <r>
      <t xml:space="preserve">遺族基礎年金
</t>
    </r>
    <r>
      <rPr>
        <sz val="8"/>
        <rFont val="ＭＳ ゴシック"/>
        <family val="3"/>
      </rPr>
      <t>（注3）</t>
    </r>
  </si>
  <si>
    <t xml:space="preserve">老齢福祉年金 </t>
  </si>
  <si>
    <t>合　　計</t>
  </si>
  <si>
    <t>受給権者</t>
  </si>
  <si>
    <t>年金額</t>
  </si>
  <si>
    <t>年金額</t>
  </si>
  <si>
    <t>受給権者</t>
  </si>
  <si>
    <t>20
(2008)</t>
  </si>
  <si>
    <t xml:space="preserve">- </t>
  </si>
  <si>
    <t>25
(2013)</t>
  </si>
  <si>
    <t>26
(2014)</t>
  </si>
  <si>
    <t xml:space="preserve">- </t>
  </si>
  <si>
    <t>27
(2015)</t>
  </si>
  <si>
    <t>　（注1）：老齢基礎年金に含む…老齢年金､通算老齢年金</t>
  </si>
  <si>
    <t>　（注2）：障害基礎年金に含む…障害年金</t>
  </si>
  <si>
    <t>　（注3）：遺族基礎年金に含む…寡婦年金</t>
  </si>
  <si>
    <t xml:space="preserve">   資 料 ：国保年金課</t>
  </si>
  <si>
    <t>８ 老人福祉センター利用状況</t>
  </si>
  <si>
    <t>（１）老人福祉センター「山王荘」</t>
  </si>
  <si>
    <t>(単位：件、人)</t>
  </si>
  <si>
    <t>公共</t>
  </si>
  <si>
    <t>平成元
(1989)</t>
  </si>
  <si>
    <t>･･･</t>
  </si>
  <si>
    <t>･･･</t>
  </si>
  <si>
    <t>5
(1993)</t>
  </si>
  <si>
    <t>･･･</t>
  </si>
  <si>
    <t>10
(1998)</t>
  </si>
  <si>
    <t>15
(2003)</t>
  </si>
  <si>
    <t>20
(2008)</t>
  </si>
  <si>
    <t>24
(2012)</t>
  </si>
  <si>
    <t>25
(2013)</t>
  </si>
  <si>
    <t>26
(2014)</t>
  </si>
  <si>
    <t>27
(2015)</t>
  </si>
  <si>
    <t>28
(2016)</t>
  </si>
  <si>
    <t>（２）大須賀老人福祉センター</t>
  </si>
  <si>
    <t>合計</t>
  </si>
  <si>
    <t>･･･</t>
  </si>
  <si>
    <t>5
(1993)</t>
  </si>
  <si>
    <t>10
(1998)</t>
  </si>
  <si>
    <t>15
(2003)</t>
  </si>
  <si>
    <t>20
(2008)</t>
  </si>
  <si>
    <t>25
(2013)</t>
  </si>
  <si>
    <t>26
(2014)</t>
  </si>
  <si>
    <t>　資料:健康長寿課</t>
  </si>
  <si>
    <t>４ 身体障がい者の状況</t>
  </si>
  <si>
    <t>（単位：人）</t>
  </si>
  <si>
    <t xml:space="preserve"> 総数</t>
  </si>
  <si>
    <t>肢体不自由者</t>
  </si>
  <si>
    <t>聴 覚・平 衡・言語機能障がい者</t>
  </si>
  <si>
    <t>視覚障がい者</t>
  </si>
  <si>
    <t>内部障がい者</t>
  </si>
  <si>
    <t>15
(2003)</t>
  </si>
  <si>
    <t>20
(2008)</t>
  </si>
  <si>
    <t>24
(2012)</t>
  </si>
  <si>
    <t>28
(2016)</t>
  </si>
  <si>
    <t>　資料：福祉課</t>
  </si>
  <si>
    <t>５ 各種相談件数</t>
  </si>
  <si>
    <t>（単位：件）</t>
  </si>
  <si>
    <t>内　　容</t>
  </si>
  <si>
    <t>平成25(2013)</t>
  </si>
  <si>
    <t>26(2014)</t>
  </si>
  <si>
    <t>27(2015)</t>
  </si>
  <si>
    <t>28(2016)</t>
  </si>
  <si>
    <t xml:space="preserve"> 　   総　   　数</t>
  </si>
  <si>
    <t>学校生活</t>
  </si>
  <si>
    <t>言語・知能</t>
  </si>
  <si>
    <t>－</t>
  </si>
  <si>
    <t>心身障害</t>
  </si>
  <si>
    <t>環境福祉</t>
  </si>
  <si>
    <t>非行</t>
  </si>
  <si>
    <t>生活習慣・生活</t>
  </si>
  <si>
    <t>家族関係</t>
  </si>
  <si>
    <t>人権身の上</t>
  </si>
  <si>
    <t>結                　婚</t>
  </si>
  <si>
    <t>法                　律</t>
  </si>
  <si>
    <t>心        配        事</t>
  </si>
  <si>
    <t>子育て</t>
  </si>
  <si>
    <t xml:space="preserve">　資料：福祉課・こども政策課・こども希望課 </t>
  </si>
  <si>
    <t>６ 福祉館利用状況</t>
  </si>
  <si>
    <t xml:space="preserve"> 　   総   　　数</t>
  </si>
  <si>
    <t xml:space="preserve"> </t>
  </si>
  <si>
    <t>つくし会館</t>
  </si>
  <si>
    <t>千浜会館</t>
  </si>
  <si>
    <t>浜野会館</t>
  </si>
  <si>
    <t>睦三会館</t>
  </si>
  <si>
    <t xml:space="preserve">　資料：福祉課 </t>
  </si>
  <si>
    <t>３　児童手当（子ども手当）の支給状況</t>
  </si>
  <si>
    <t/>
  </si>
  <si>
    <t>区　　　分</t>
  </si>
  <si>
    <t>受給者数　　　（人）</t>
  </si>
  <si>
    <t>算定基礎児童数（人）</t>
  </si>
  <si>
    <t>支給額　　　　　　(千円）</t>
  </si>
  <si>
    <t>平成
24
(2012)</t>
  </si>
  <si>
    <t>子ども手当</t>
  </si>
  <si>
    <t>３歳未満被用者</t>
  </si>
  <si>
    <t>３歳未満非被用者</t>
  </si>
  <si>
    <t>３歳以上小学校修了前被用者</t>
  </si>
  <si>
    <t>３歳以上小学校修了前非被用者</t>
  </si>
  <si>
    <t>中学生</t>
  </si>
  <si>
    <t>児童手当</t>
  </si>
  <si>
    <t>特例給付</t>
  </si>
  <si>
    <t>資料：こども希望課</t>
  </si>
  <si>
    <t>７　児童館利用状況</t>
  </si>
  <si>
    <t xml:space="preserve"> （１）大東児童館</t>
  </si>
  <si>
    <t>(単位：日、人)</t>
  </si>
  <si>
    <t>区分</t>
  </si>
  <si>
    <t>開館日数</t>
  </si>
  <si>
    <t>来館者</t>
  </si>
  <si>
    <t>年度・月</t>
  </si>
  <si>
    <t>幼児</t>
  </si>
  <si>
    <t>小学生</t>
  </si>
  <si>
    <t>高校生</t>
  </si>
  <si>
    <t>大人</t>
  </si>
  <si>
    <t>利用者数</t>
  </si>
  <si>
    <t>日平均利用者数</t>
  </si>
  <si>
    <t>平成23 (2011)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</si>
  <si>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</si>
  <si>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</si>
  <si>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</si>
  <si>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</si>
  <si>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</si>
  <si>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</si>
  <si>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</si>
  <si>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</si>
  <si>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</si>
  <si>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</si>
  <si>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</si>
  <si>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</si>
  <si>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</si>
  <si>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</si>
  <si>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平成29年1月</t>
  </si>
  <si>
    <t>2月</t>
  </si>
  <si>
    <t>3月</t>
  </si>
  <si>
    <t>（２）大須賀児童館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</si>
  <si>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</si>
  <si>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</si>
  <si>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</si>
  <si>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</si>
  <si>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</si>
  <si>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　資料：こども希望課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</si>
</sst>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_);\(#,##0\)"/>
    <numFmt numFmtId="180" formatCode="0_);\(0\)"/>
    <numFmt numFmtId="181" formatCode="0.0_);\(0.0\)"/>
    <numFmt numFmtId="182" formatCode="0_);[Red]\(0\)"/>
    <numFmt numFmtId="183" formatCode="0.0_ "/>
    <numFmt numFmtId="184" formatCode="#,##0_)"/>
    <numFmt numFmtId="185" formatCode="0.0%"/>
    <numFmt numFmtId="186" formatCode="#,##0;[Red]#,##0"/>
    <numFmt numFmtId="187" formatCode="0.0_);[Red]\(0.0\)"/>
    <numFmt numFmtId="188" formatCode="#,###_)"/>
    <numFmt numFmtId="189" formatCode="#,##0_ "/>
    <numFmt numFmtId="190" formatCode="#,##0&quot; &quot;"/>
    <numFmt numFmtId="191" formatCode="#,##0_);[Red]\(#,##0\)"/>
  </numFmts>
  <fonts count="52">
    <font>
      <sz val="10.45"/>
      <color indexed="8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.95"/>
      <name val="ＭＳ ゴシック"/>
      <family val="3"/>
    </font>
    <font>
      <sz val="10"/>
      <name val="ＭＳ Ｐ明朝"/>
      <family val="1"/>
    </font>
    <font>
      <b/>
      <sz val="12"/>
      <name val="ＭＳ ゴシック"/>
      <family val="3"/>
    </font>
    <font>
      <sz val="8"/>
      <name val="ＭＳ ゴシック"/>
      <family val="3"/>
    </font>
    <font>
      <sz val="10.5"/>
      <name val="ＭＳ Ｐゴシック"/>
      <family val="3"/>
    </font>
    <font>
      <sz val="10.9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ashed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ashed"/>
      <bottom style="double">
        <color indexed="8"/>
      </bottom>
    </border>
    <border>
      <left>
        <color indexed="63"/>
      </left>
      <right style="thin"/>
      <top style="dashed"/>
      <bottom style="double">
        <color indexed="8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98">
    <xf numFmtId="0" fontId="0" fillId="0" borderId="0" xfId="0" applyAlignment="1">
      <alignment/>
    </xf>
    <xf numFmtId="38" fontId="2" fillId="0" borderId="0" xfId="49" applyFont="1" applyFill="1" applyBorder="1" applyAlignment="1">
      <alignment horizontal="center"/>
    </xf>
    <xf numFmtId="38" fontId="2" fillId="0" borderId="10" xfId="49" applyFont="1" applyFill="1" applyBorder="1" applyAlignment="1">
      <alignment/>
    </xf>
    <xf numFmtId="38" fontId="2" fillId="0" borderId="10" xfId="49" applyFont="1" applyFill="1" applyBorder="1" applyAlignment="1">
      <alignment horizontal="center"/>
    </xf>
    <xf numFmtId="38" fontId="2" fillId="0" borderId="11" xfId="49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2" fillId="0" borderId="17" xfId="49" applyFont="1" applyFill="1" applyBorder="1" applyAlignment="1">
      <alignment horizontal="center"/>
    </xf>
    <xf numFmtId="38" fontId="2" fillId="0" borderId="18" xfId="49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23" xfId="0" applyNumberFormat="1" applyFont="1" applyFill="1" applyBorder="1" applyAlignment="1">
      <alignment horizontal="right"/>
    </xf>
    <xf numFmtId="178" fontId="2" fillId="0" borderId="24" xfId="0" applyNumberFormat="1" applyFont="1" applyFill="1" applyBorder="1" applyAlignment="1">
      <alignment/>
    </xf>
    <xf numFmtId="178" fontId="2" fillId="0" borderId="25" xfId="0" applyNumberFormat="1" applyFont="1" applyFill="1" applyBorder="1" applyAlignment="1">
      <alignment/>
    </xf>
    <xf numFmtId="178" fontId="2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184" fontId="4" fillId="0" borderId="33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3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84" fontId="4" fillId="0" borderId="3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184" fontId="4" fillId="0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4" xfId="0" applyFont="1" applyFill="1" applyBorder="1" applyAlignment="1">
      <alignment horizontal="center"/>
    </xf>
    <xf numFmtId="187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87" fontId="4" fillId="0" borderId="38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87" fontId="4" fillId="0" borderId="39" xfId="0" applyNumberFormat="1" applyFont="1" applyFill="1" applyBorder="1" applyAlignment="1">
      <alignment horizontal="right"/>
    </xf>
    <xf numFmtId="187" fontId="4" fillId="0" borderId="19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35" xfId="0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83" fontId="4" fillId="0" borderId="49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83" fontId="4" fillId="0" borderId="5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 wrapText="1"/>
    </xf>
    <xf numFmtId="184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4" fontId="12" fillId="0" borderId="38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49" xfId="0" applyNumberFormat="1" applyFont="1" applyFill="1" applyBorder="1" applyAlignment="1">
      <alignment horizontal="right" vertical="center"/>
    </xf>
    <xf numFmtId="184" fontId="12" fillId="0" borderId="39" xfId="0" applyNumberFormat="1" applyFont="1" applyFill="1" applyBorder="1" applyAlignment="1">
      <alignment horizontal="right" vertical="center"/>
    </xf>
    <xf numFmtId="184" fontId="12" fillId="0" borderId="1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28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vertical="center"/>
    </xf>
    <xf numFmtId="184" fontId="4" fillId="0" borderId="4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9" fontId="4" fillId="0" borderId="0" xfId="0" applyNumberFormat="1" applyFont="1" applyFill="1" applyBorder="1" applyAlignment="1">
      <alignment vertical="center"/>
    </xf>
    <xf numFmtId="189" fontId="4" fillId="0" borderId="28" xfId="0" applyNumberFormat="1" applyFont="1" applyFill="1" applyBorder="1" applyAlignment="1">
      <alignment vertical="center"/>
    </xf>
    <xf numFmtId="189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4" fillId="0" borderId="0" xfId="49" applyFont="1" applyFill="1" applyBorder="1" applyAlignment="1">
      <alignment horizontal="distributed"/>
    </xf>
    <xf numFmtId="0" fontId="6" fillId="0" borderId="28" xfId="0" applyFont="1" applyFill="1" applyBorder="1" applyAlignment="1">
      <alignment horizontal="center" wrapText="1"/>
    </xf>
    <xf numFmtId="38" fontId="4" fillId="0" borderId="55" xfId="49" applyFont="1" applyFill="1" applyBorder="1" applyAlignment="1">
      <alignment horizontal="distributed"/>
    </xf>
    <xf numFmtId="38" fontId="4" fillId="0" borderId="56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distributed"/>
    </xf>
    <xf numFmtId="38" fontId="4" fillId="0" borderId="0" xfId="49" applyFont="1" applyFill="1" applyBorder="1" applyAlignment="1">
      <alignment horizontal="right"/>
    </xf>
    <xf numFmtId="38" fontId="4" fillId="0" borderId="55" xfId="49" applyFont="1" applyFill="1" applyBorder="1" applyAlignment="1">
      <alignment horizontal="center"/>
    </xf>
    <xf numFmtId="38" fontId="4" fillId="0" borderId="56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 wrapText="1"/>
    </xf>
    <xf numFmtId="38" fontId="4" fillId="0" borderId="57" xfId="49" applyFont="1" applyFill="1" applyBorder="1" applyAlignment="1">
      <alignment horizontal="center"/>
    </xf>
    <xf numFmtId="38" fontId="4" fillId="0" borderId="5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center"/>
    </xf>
    <xf numFmtId="38" fontId="4" fillId="0" borderId="19" xfId="49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4" fillId="0" borderId="59" xfId="49" applyFont="1" applyFill="1" applyBorder="1" applyAlignment="1">
      <alignment horizontal="right"/>
    </xf>
    <xf numFmtId="38" fontId="4" fillId="0" borderId="60" xfId="49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38" fontId="6" fillId="0" borderId="0" xfId="49" applyFont="1" applyFill="1" applyBorder="1" applyAlignment="1">
      <alignment/>
    </xf>
    <xf numFmtId="3" fontId="4" fillId="0" borderId="61" xfId="0" applyNumberFormat="1" applyFont="1" applyFill="1" applyBorder="1" applyAlignment="1">
      <alignment horizontal="right"/>
    </xf>
    <xf numFmtId="38" fontId="4" fillId="0" borderId="60" xfId="49" applyFont="1" applyFill="1" applyBorder="1" applyAlignment="1">
      <alignment/>
    </xf>
    <xf numFmtId="38" fontId="4" fillId="0" borderId="19" xfId="49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65" xfId="0" applyNumberFormat="1" applyFont="1" applyFill="1" applyBorder="1" applyAlignment="1">
      <alignment/>
    </xf>
    <xf numFmtId="184" fontId="4" fillId="0" borderId="65" xfId="0" applyNumberFormat="1" applyFont="1" applyFill="1" applyBorder="1" applyAlignment="1">
      <alignment/>
    </xf>
    <xf numFmtId="184" fontId="4" fillId="0" borderId="66" xfId="0" applyNumberFormat="1" applyFont="1" applyFill="1" applyBorder="1" applyAlignment="1">
      <alignment/>
    </xf>
    <xf numFmtId="184" fontId="4" fillId="0" borderId="67" xfId="0" applyNumberFormat="1" applyFont="1" applyFill="1" applyBorder="1" applyAlignment="1">
      <alignment/>
    </xf>
    <xf numFmtId="184" fontId="4" fillId="0" borderId="67" xfId="0" applyNumberFormat="1" applyFont="1" applyFill="1" applyBorder="1" applyAlignment="1">
      <alignment/>
    </xf>
    <xf numFmtId="184" fontId="4" fillId="0" borderId="68" xfId="0" applyNumberFormat="1" applyFont="1" applyFill="1" applyBorder="1" applyAlignment="1">
      <alignment/>
    </xf>
    <xf numFmtId="184" fontId="4" fillId="0" borderId="6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shrinkToFit="1"/>
    </xf>
    <xf numFmtId="189" fontId="4" fillId="0" borderId="38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/>
    </xf>
    <xf numFmtId="191" fontId="4" fillId="0" borderId="0" xfId="49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>
      <alignment horizontal="right"/>
    </xf>
    <xf numFmtId="189" fontId="4" fillId="0" borderId="69" xfId="0" applyNumberFormat="1" applyFont="1" applyFill="1" applyBorder="1" applyAlignment="1">
      <alignment horizontal="right"/>
    </xf>
    <xf numFmtId="189" fontId="4" fillId="0" borderId="67" xfId="0" applyNumberFormat="1" applyFont="1" applyFill="1" applyBorder="1" applyAlignment="1">
      <alignment horizontal="right"/>
    </xf>
    <xf numFmtId="191" fontId="4" fillId="0" borderId="38" xfId="0" applyNumberFormat="1" applyFont="1" applyFill="1" applyBorder="1" applyAlignment="1">
      <alignment horizontal="right"/>
    </xf>
    <xf numFmtId="191" fontId="4" fillId="0" borderId="38" xfId="49" applyNumberFormat="1" applyFont="1" applyFill="1" applyBorder="1" applyAlignment="1">
      <alignment horizontal="right"/>
    </xf>
    <xf numFmtId="191" fontId="4" fillId="0" borderId="0" xfId="0" applyNumberFormat="1" applyFont="1" applyFill="1" applyBorder="1" applyAlignment="1">
      <alignment horizontal="right"/>
    </xf>
    <xf numFmtId="191" fontId="4" fillId="0" borderId="11" xfId="0" applyNumberFormat="1" applyFont="1" applyFill="1" applyBorder="1" applyAlignment="1">
      <alignment horizontal="right"/>
    </xf>
    <xf numFmtId="191" fontId="4" fillId="0" borderId="70" xfId="0" applyNumberFormat="1" applyFont="1" applyFill="1" applyBorder="1" applyAlignment="1">
      <alignment horizontal="right"/>
    </xf>
    <xf numFmtId="191" fontId="4" fillId="0" borderId="39" xfId="49" applyNumberFormat="1" applyFont="1" applyFill="1" applyBorder="1" applyAlignment="1">
      <alignment horizontal="right"/>
    </xf>
    <xf numFmtId="191" fontId="4" fillId="0" borderId="19" xfId="49" applyNumberFormat="1" applyFont="1" applyFill="1" applyBorder="1" applyAlignment="1">
      <alignment horizontal="right"/>
    </xf>
    <xf numFmtId="191" fontId="4" fillId="0" borderId="19" xfId="0" applyNumberFormat="1" applyFont="1" applyFill="1" applyBorder="1" applyAlignment="1">
      <alignment horizontal="right"/>
    </xf>
    <xf numFmtId="190" fontId="4" fillId="0" borderId="19" xfId="49" applyNumberFormat="1" applyFont="1" applyFill="1" applyBorder="1" applyAlignment="1">
      <alignment horizontal="right"/>
    </xf>
    <xf numFmtId="190" fontId="4" fillId="0" borderId="0" xfId="0" applyNumberFormat="1" applyFont="1" applyFill="1" applyAlignment="1">
      <alignment/>
    </xf>
    <xf numFmtId="0" fontId="6" fillId="0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191" fontId="4" fillId="0" borderId="0" xfId="0" applyNumberFormat="1" applyFont="1" applyFill="1" applyAlignment="1">
      <alignment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center"/>
    </xf>
    <xf numFmtId="3" fontId="2" fillId="0" borderId="7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0" fontId="2" fillId="0" borderId="73" xfId="0" applyFont="1" applyFill="1" applyBorder="1" applyAlignment="1">
      <alignment horizontal="center" shrinkToFit="1"/>
    </xf>
    <xf numFmtId="3" fontId="2" fillId="0" borderId="4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8" fontId="2" fillId="0" borderId="25" xfId="49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8" fontId="2" fillId="0" borderId="26" xfId="49" applyFont="1" applyFill="1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7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left" vertical="justify" wrapText="1"/>
    </xf>
    <xf numFmtId="0" fontId="2" fillId="0" borderId="75" xfId="0" applyFont="1" applyFill="1" applyBorder="1" applyAlignment="1">
      <alignment horizontal="left" vertical="justify"/>
    </xf>
    <xf numFmtId="0" fontId="2" fillId="0" borderId="76" xfId="0" applyFont="1" applyFill="1" applyBorder="1" applyAlignment="1">
      <alignment horizontal="left" vertical="justify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wrapText="1"/>
    </xf>
    <xf numFmtId="0" fontId="2" fillId="0" borderId="28" xfId="0" applyFont="1" applyFill="1" applyBorder="1" applyAlignment="1">
      <alignment horizontal="distributed" wrapText="1"/>
    </xf>
    <xf numFmtId="0" fontId="2" fillId="0" borderId="83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distributed"/>
    </xf>
    <xf numFmtId="0" fontId="4" fillId="0" borderId="85" xfId="0" applyFont="1" applyFill="1" applyBorder="1" applyAlignment="1">
      <alignment horizontal="distributed"/>
    </xf>
    <xf numFmtId="0" fontId="2" fillId="0" borderId="8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distributed"/>
    </xf>
    <xf numFmtId="0" fontId="2" fillId="0" borderId="90" xfId="0" applyFont="1" applyFill="1" applyBorder="1" applyAlignment="1">
      <alignment horizontal="distributed" vertical="center" wrapText="1"/>
    </xf>
    <xf numFmtId="0" fontId="2" fillId="0" borderId="91" xfId="0" applyFont="1" applyFill="1" applyBorder="1" applyAlignment="1">
      <alignment horizontal="distributed" vertical="center" wrapText="1"/>
    </xf>
    <xf numFmtId="0" fontId="4" fillId="0" borderId="92" xfId="0" applyFont="1" applyFill="1" applyBorder="1" applyAlignment="1">
      <alignment horizontal="distributed"/>
    </xf>
    <xf numFmtId="0" fontId="4" fillId="0" borderId="93" xfId="0" applyFont="1" applyFill="1" applyBorder="1" applyAlignment="1">
      <alignment horizontal="distributed"/>
    </xf>
    <xf numFmtId="0" fontId="4" fillId="0" borderId="94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left"/>
    </xf>
    <xf numFmtId="0" fontId="4" fillId="0" borderId="96" xfId="0" applyFont="1" applyFill="1" applyBorder="1" applyAlignment="1">
      <alignment horizontal="distributed"/>
    </xf>
    <xf numFmtId="0" fontId="4" fillId="0" borderId="9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2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40" xfId="0" applyFont="1" applyFill="1" applyBorder="1" applyAlignment="1">
      <alignment horizontal="distributed"/>
    </xf>
    <xf numFmtId="38" fontId="6" fillId="0" borderId="0" xfId="49" applyFont="1" applyFill="1" applyBorder="1" applyAlignment="1">
      <alignment horizontal="center"/>
    </xf>
    <xf numFmtId="38" fontId="6" fillId="0" borderId="19" xfId="49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8" fontId="6" fillId="0" borderId="0" xfId="49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38" fontId="4" fillId="0" borderId="105" xfId="49" applyFont="1" applyFill="1" applyBorder="1" applyAlignment="1">
      <alignment horizontal="distributed" vertical="center"/>
    </xf>
    <xf numFmtId="0" fontId="4" fillId="0" borderId="106" xfId="0" applyFont="1" applyFill="1" applyBorder="1" applyAlignment="1">
      <alignment horizontal="distributed" vertical="center"/>
    </xf>
    <xf numFmtId="0" fontId="4" fillId="0" borderId="107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38" fontId="5" fillId="0" borderId="108" xfId="49" applyFont="1" applyFill="1" applyBorder="1" applyAlignment="1">
      <alignment horizontal="distributed" vertical="center"/>
    </xf>
    <xf numFmtId="0" fontId="5" fillId="0" borderId="106" xfId="0" applyFont="1" applyFill="1" applyBorder="1" applyAlignment="1">
      <alignment horizontal="distributed" vertical="center"/>
    </xf>
    <xf numFmtId="0" fontId="5" fillId="0" borderId="109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38" fontId="4" fillId="0" borderId="108" xfId="49" applyFont="1" applyFill="1" applyBorder="1" applyAlignment="1">
      <alignment horizontal="distributed" vertical="center"/>
    </xf>
    <xf numFmtId="0" fontId="4" fillId="0" borderId="109" xfId="0" applyFont="1" applyFill="1" applyBorder="1" applyAlignment="1">
      <alignment horizontal="distributed" vertical="center"/>
    </xf>
    <xf numFmtId="38" fontId="4" fillId="0" borderId="38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2" fillId="0" borderId="110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11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111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112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0" fontId="4" fillId="0" borderId="29" xfId="0" applyFont="1" applyFill="1" applyBorder="1" applyAlignment="1">
      <alignment horizontal="distributed"/>
    </xf>
    <xf numFmtId="0" fontId="4" fillId="0" borderId="35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184" fontId="12" fillId="0" borderId="114" xfId="0" applyNumberFormat="1" applyFont="1" applyFill="1" applyBorder="1" applyAlignment="1">
      <alignment horizontal="right" vertical="center"/>
    </xf>
    <xf numFmtId="184" fontId="12" fillId="0" borderId="19" xfId="0" applyNumberFormat="1" applyFont="1" applyFill="1" applyBorder="1" applyAlignment="1">
      <alignment horizontal="right" vertical="center"/>
    </xf>
    <xf numFmtId="184" fontId="12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/>
    </xf>
    <xf numFmtId="184" fontId="12" fillId="0" borderId="116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188" fontId="4" fillId="0" borderId="0" xfId="49" applyNumberFormat="1" applyFont="1" applyFill="1" applyBorder="1" applyAlignment="1">
      <alignment horizontal="right" vertical="center"/>
    </xf>
    <xf numFmtId="188" fontId="4" fillId="0" borderId="19" xfId="49" applyNumberFormat="1" applyFont="1" applyFill="1" applyBorder="1" applyAlignment="1">
      <alignment horizontal="right" vertical="center"/>
    </xf>
    <xf numFmtId="188" fontId="4" fillId="0" borderId="120" xfId="49" applyNumberFormat="1" applyFont="1" applyFill="1" applyBorder="1" applyAlignment="1">
      <alignment horizontal="right" vertical="center"/>
    </xf>
    <xf numFmtId="188" fontId="4" fillId="0" borderId="114" xfId="49" applyNumberFormat="1" applyFont="1" applyFill="1" applyBorder="1" applyAlignment="1">
      <alignment horizontal="right" vertical="center"/>
    </xf>
    <xf numFmtId="188" fontId="4" fillId="0" borderId="115" xfId="49" applyNumberFormat="1" applyFont="1" applyFill="1" applyBorder="1" applyAlignment="1">
      <alignment horizontal="right" vertical="center"/>
    </xf>
    <xf numFmtId="188" fontId="4" fillId="0" borderId="116" xfId="49" applyNumberFormat="1" applyFont="1" applyFill="1" applyBorder="1" applyAlignment="1">
      <alignment horizontal="right" vertical="center"/>
    </xf>
    <xf numFmtId="188" fontId="4" fillId="0" borderId="0" xfId="49" applyNumberFormat="1" applyFont="1" applyFill="1" applyBorder="1" applyAlignment="1">
      <alignment vertical="center"/>
    </xf>
    <xf numFmtId="188" fontId="4" fillId="0" borderId="115" xfId="49" applyNumberFormat="1" applyFont="1" applyFill="1" applyBorder="1" applyAlignment="1">
      <alignment vertical="center"/>
    </xf>
    <xf numFmtId="188" fontId="4" fillId="0" borderId="49" xfId="49" applyNumberFormat="1" applyFont="1" applyFill="1" applyBorder="1" applyAlignment="1">
      <alignment horizontal="right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14850" y="1400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209550</xdr:rowOff>
    </xdr:from>
    <xdr:to>
      <xdr:col>10</xdr:col>
      <xdr:colOff>0</xdr:colOff>
      <xdr:row>18</xdr:row>
      <xdr:rowOff>209550</xdr:rowOff>
    </xdr:to>
    <xdr:sp>
      <xdr:nvSpPr>
        <xdr:cNvPr id="2" name="Line 3"/>
        <xdr:cNvSpPr>
          <a:spLocks/>
        </xdr:cNvSpPr>
      </xdr:nvSpPr>
      <xdr:spPr>
        <a:xfrm flipH="1">
          <a:off x="49815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57150</xdr:rowOff>
    </xdr:from>
    <xdr:to>
      <xdr:col>9</xdr:col>
      <xdr:colOff>0</xdr:colOff>
      <xdr:row>18</xdr:row>
      <xdr:rowOff>57150</xdr:rowOff>
    </xdr:to>
    <xdr:sp>
      <xdr:nvSpPr>
        <xdr:cNvPr id="3" name="Line 4"/>
        <xdr:cNvSpPr>
          <a:spLocks/>
        </xdr:cNvSpPr>
      </xdr:nvSpPr>
      <xdr:spPr>
        <a:xfrm flipH="1">
          <a:off x="44862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9525" y="6953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5553075"/>
          <a:ext cx="1057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>
      <xdr:nvSpPr>
        <xdr:cNvPr id="3" name="Line 10"/>
        <xdr:cNvSpPr>
          <a:spLocks/>
        </xdr:cNvSpPr>
      </xdr:nvSpPr>
      <xdr:spPr>
        <a:xfrm>
          <a:off x="9525" y="5553075"/>
          <a:ext cx="1057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69532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>
          <a:off x="9525" y="5553075"/>
          <a:ext cx="1057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9525</xdr:colOff>
      <xdr:row>27</xdr:row>
      <xdr:rowOff>0</xdr:rowOff>
    </xdr:to>
    <xdr:sp>
      <xdr:nvSpPr>
        <xdr:cNvPr id="6" name="Line 10"/>
        <xdr:cNvSpPr>
          <a:spLocks/>
        </xdr:cNvSpPr>
      </xdr:nvSpPr>
      <xdr:spPr>
        <a:xfrm>
          <a:off x="9525" y="5553075"/>
          <a:ext cx="1057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3">
      <selection activeCell="H19" sqref="H19"/>
    </sheetView>
  </sheetViews>
  <sheetFormatPr defaultColWidth="11.875" defaultRowHeight="23.25" customHeight="1"/>
  <cols>
    <col min="1" max="3" width="6.625" style="6" customWidth="1"/>
    <col min="4" max="15" width="6.50390625" style="6" customWidth="1"/>
    <col min="16" max="16" width="5.625" style="6" customWidth="1"/>
    <col min="17" max="18" width="5.00390625" style="6" customWidth="1"/>
    <col min="19" max="19" width="5.625" style="6" customWidth="1"/>
    <col min="20" max="21" width="5.00390625" style="6" customWidth="1"/>
    <col min="22" max="22" width="5.625" style="6" customWidth="1"/>
    <col min="23" max="24" width="5.00390625" style="6" customWidth="1"/>
    <col min="25" max="25" width="5.625" style="6" customWidth="1"/>
    <col min="26" max="27" width="5.00390625" style="6" customWidth="1"/>
    <col min="28" max="28" width="5.625" style="6" customWidth="1"/>
    <col min="29" max="45" width="5.00390625" style="6" customWidth="1"/>
    <col min="46" max="16384" width="11.875" style="6" customWidth="1"/>
  </cols>
  <sheetData>
    <row r="1" ht="19.5" customHeight="1">
      <c r="A1" s="5" t="s">
        <v>20</v>
      </c>
    </row>
    <row r="2" spans="1:15" ht="23.25" customHeight="1" thickBot="1">
      <c r="A2" s="5"/>
      <c r="B2" s="7"/>
      <c r="G2" s="7"/>
      <c r="M2" s="8"/>
      <c r="O2" s="9" t="s">
        <v>23</v>
      </c>
    </row>
    <row r="3" spans="1:15" ht="22.5" customHeight="1">
      <c r="A3" s="10"/>
      <c r="B3" s="11"/>
      <c r="C3" s="11"/>
      <c r="D3" s="246" t="s">
        <v>0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22.5" customHeight="1">
      <c r="A4" s="12" t="s">
        <v>1</v>
      </c>
      <c r="B4" s="13" t="s">
        <v>2</v>
      </c>
      <c r="C4" s="13" t="s">
        <v>3</v>
      </c>
      <c r="D4" s="248" t="s">
        <v>4</v>
      </c>
      <c r="E4" s="249"/>
      <c r="F4" s="248" t="s">
        <v>5</v>
      </c>
      <c r="G4" s="249"/>
      <c r="H4" s="248" t="s">
        <v>6</v>
      </c>
      <c r="I4" s="249"/>
      <c r="J4" s="248" t="s">
        <v>7</v>
      </c>
      <c r="K4" s="249"/>
      <c r="L4" s="248" t="s">
        <v>8</v>
      </c>
      <c r="M4" s="249"/>
      <c r="N4" s="248" t="s">
        <v>9</v>
      </c>
      <c r="O4" s="249"/>
    </row>
    <row r="5" spans="1:15" ht="22.5" customHeight="1">
      <c r="A5" s="14"/>
      <c r="B5" s="15"/>
      <c r="C5" s="15"/>
      <c r="D5" s="16" t="s">
        <v>2</v>
      </c>
      <c r="E5" s="16" t="s">
        <v>3</v>
      </c>
      <c r="F5" s="16" t="s">
        <v>2</v>
      </c>
      <c r="G5" s="16" t="s">
        <v>3</v>
      </c>
      <c r="H5" s="16" t="s">
        <v>2</v>
      </c>
      <c r="I5" s="16" t="s">
        <v>3</v>
      </c>
      <c r="J5" s="16" t="s">
        <v>2</v>
      </c>
      <c r="K5" s="16" t="s">
        <v>3</v>
      </c>
      <c r="L5" s="16" t="s">
        <v>2</v>
      </c>
      <c r="M5" s="16" t="s">
        <v>3</v>
      </c>
      <c r="N5" s="16" t="s">
        <v>2</v>
      </c>
      <c r="O5" s="16" t="s">
        <v>3</v>
      </c>
    </row>
    <row r="6" spans="1:15" ht="27" customHeight="1">
      <c r="A6" s="39" t="s">
        <v>35</v>
      </c>
      <c r="B6" s="2">
        <v>1287</v>
      </c>
      <c r="C6" s="2">
        <v>1530</v>
      </c>
      <c r="D6" s="3">
        <v>1036</v>
      </c>
      <c r="E6" s="1">
        <v>1267</v>
      </c>
      <c r="F6" s="1">
        <v>669</v>
      </c>
      <c r="G6" s="1">
        <v>867</v>
      </c>
      <c r="H6" s="1">
        <v>54</v>
      </c>
      <c r="I6" s="1">
        <v>78</v>
      </c>
      <c r="J6" s="1">
        <v>340</v>
      </c>
      <c r="K6" s="1">
        <v>329</v>
      </c>
      <c r="L6" s="1">
        <v>1245</v>
      </c>
      <c r="M6" s="1">
        <v>1428</v>
      </c>
      <c r="N6" s="1">
        <v>2</v>
      </c>
      <c r="O6" s="1">
        <v>2</v>
      </c>
    </row>
    <row r="7" spans="1:15" ht="27" customHeight="1">
      <c r="A7" s="39" t="s">
        <v>36</v>
      </c>
      <c r="B7" s="2">
        <v>1335</v>
      </c>
      <c r="C7" s="2">
        <v>1617</v>
      </c>
      <c r="D7" s="3">
        <v>1074</v>
      </c>
      <c r="E7" s="1">
        <v>1337</v>
      </c>
      <c r="F7" s="1">
        <v>732</v>
      </c>
      <c r="G7" s="1">
        <v>977</v>
      </c>
      <c r="H7" s="1">
        <v>72</v>
      </c>
      <c r="I7" s="1">
        <v>116</v>
      </c>
      <c r="J7" s="1">
        <v>387</v>
      </c>
      <c r="K7" s="1">
        <v>411</v>
      </c>
      <c r="L7" s="1">
        <v>1278</v>
      </c>
      <c r="M7" s="1">
        <v>1492</v>
      </c>
      <c r="N7" s="1">
        <v>3</v>
      </c>
      <c r="O7" s="1">
        <v>3</v>
      </c>
    </row>
    <row r="8" spans="1:15" ht="27" customHeight="1">
      <c r="A8" s="39" t="s">
        <v>37</v>
      </c>
      <c r="B8" s="2">
        <v>1337</v>
      </c>
      <c r="C8" s="2">
        <v>1624</v>
      </c>
      <c r="D8" s="3">
        <v>1089</v>
      </c>
      <c r="E8" s="1">
        <v>1352</v>
      </c>
      <c r="F8" s="1">
        <v>704</v>
      </c>
      <c r="G8" s="1">
        <v>955</v>
      </c>
      <c r="H8" s="1">
        <v>79</v>
      </c>
      <c r="I8" s="1">
        <v>111</v>
      </c>
      <c r="J8" s="1">
        <v>375</v>
      </c>
      <c r="K8" s="1">
        <v>399</v>
      </c>
      <c r="L8" s="1">
        <v>1286</v>
      </c>
      <c r="M8" s="1">
        <v>1497</v>
      </c>
      <c r="N8" s="1">
        <v>4</v>
      </c>
      <c r="O8" s="1">
        <v>4</v>
      </c>
    </row>
    <row r="9" spans="1:15" ht="27" customHeight="1">
      <c r="A9" s="39" t="s">
        <v>38</v>
      </c>
      <c r="B9" s="2">
        <v>1333</v>
      </c>
      <c r="C9" s="2">
        <v>1639</v>
      </c>
      <c r="D9" s="3">
        <v>1113</v>
      </c>
      <c r="E9" s="1">
        <v>1382</v>
      </c>
      <c r="F9" s="1">
        <v>749</v>
      </c>
      <c r="G9" s="1">
        <v>1003</v>
      </c>
      <c r="H9" s="1">
        <v>68</v>
      </c>
      <c r="I9" s="1">
        <v>96</v>
      </c>
      <c r="J9" s="1">
        <v>362</v>
      </c>
      <c r="K9" s="1">
        <v>383</v>
      </c>
      <c r="L9" s="1">
        <v>1276</v>
      </c>
      <c r="M9" s="1">
        <v>1483</v>
      </c>
      <c r="N9" s="1">
        <v>4</v>
      </c>
      <c r="O9" s="1">
        <v>4</v>
      </c>
    </row>
    <row r="10" spans="1:15" ht="27" customHeight="1">
      <c r="A10" s="39" t="s">
        <v>39</v>
      </c>
      <c r="B10" s="2">
        <v>1672</v>
      </c>
      <c r="C10" s="2">
        <v>2186</v>
      </c>
      <c r="D10" s="3">
        <v>1482</v>
      </c>
      <c r="E10" s="1">
        <v>1953</v>
      </c>
      <c r="F10" s="1">
        <v>1034</v>
      </c>
      <c r="G10" s="1">
        <v>1468</v>
      </c>
      <c r="H10" s="1">
        <v>81</v>
      </c>
      <c r="I10" s="1">
        <v>141</v>
      </c>
      <c r="J10" s="1">
        <v>350</v>
      </c>
      <c r="K10" s="1">
        <v>370</v>
      </c>
      <c r="L10" s="1">
        <v>1324</v>
      </c>
      <c r="M10" s="1">
        <v>1710</v>
      </c>
      <c r="N10" s="1">
        <v>5</v>
      </c>
      <c r="O10" s="1">
        <v>5</v>
      </c>
    </row>
    <row r="11" spans="1:16" ht="27" customHeight="1">
      <c r="A11" s="39" t="s">
        <v>40</v>
      </c>
      <c r="B11" s="2">
        <v>2178</v>
      </c>
      <c r="C11" s="2">
        <v>2735</v>
      </c>
      <c r="D11" s="3">
        <v>1942</v>
      </c>
      <c r="E11" s="1">
        <v>2445</v>
      </c>
      <c r="F11" s="1">
        <v>1378</v>
      </c>
      <c r="G11" s="1">
        <v>1793</v>
      </c>
      <c r="H11" s="1">
        <v>109</v>
      </c>
      <c r="I11" s="1">
        <v>174</v>
      </c>
      <c r="J11" s="1">
        <v>424</v>
      </c>
      <c r="K11" s="1">
        <v>444</v>
      </c>
      <c r="L11" s="1">
        <v>1805</v>
      </c>
      <c r="M11" s="1">
        <v>2114</v>
      </c>
      <c r="N11" s="1">
        <v>7</v>
      </c>
      <c r="O11" s="1">
        <v>7</v>
      </c>
      <c r="P11" s="17"/>
    </row>
    <row r="12" spans="1:16" ht="27" customHeight="1">
      <c r="A12" s="39" t="s">
        <v>41</v>
      </c>
      <c r="B12" s="2">
        <v>2470</v>
      </c>
      <c r="C12" s="2">
        <v>3092</v>
      </c>
      <c r="D12" s="3">
        <v>1940</v>
      </c>
      <c r="E12" s="1">
        <v>2521</v>
      </c>
      <c r="F12" s="1">
        <v>1589</v>
      </c>
      <c r="G12" s="1">
        <v>2104</v>
      </c>
      <c r="H12" s="1">
        <v>97</v>
      </c>
      <c r="I12" s="1">
        <v>149</v>
      </c>
      <c r="J12" s="1">
        <v>493</v>
      </c>
      <c r="K12" s="1">
        <v>515</v>
      </c>
      <c r="L12" s="1">
        <v>2090</v>
      </c>
      <c r="M12" s="1">
        <v>2533</v>
      </c>
      <c r="N12" s="1">
        <v>4</v>
      </c>
      <c r="O12" s="1">
        <v>4</v>
      </c>
      <c r="P12" s="17"/>
    </row>
    <row r="13" spans="1:15" ht="27" customHeight="1">
      <c r="A13" s="39" t="s">
        <v>42</v>
      </c>
      <c r="B13" s="2">
        <v>2581</v>
      </c>
      <c r="C13" s="2">
        <v>3192</v>
      </c>
      <c r="D13" s="3">
        <v>1971</v>
      </c>
      <c r="E13" s="1">
        <v>2505</v>
      </c>
      <c r="F13" s="1">
        <v>1619</v>
      </c>
      <c r="G13" s="1">
        <v>2122</v>
      </c>
      <c r="H13" s="1">
        <v>67</v>
      </c>
      <c r="I13" s="1">
        <v>92</v>
      </c>
      <c r="J13" s="1">
        <v>600</v>
      </c>
      <c r="K13" s="1">
        <v>600</v>
      </c>
      <c r="L13" s="1">
        <v>2222</v>
      </c>
      <c r="M13" s="1">
        <v>2650</v>
      </c>
      <c r="N13" s="1">
        <v>6</v>
      </c>
      <c r="O13" s="1">
        <v>6</v>
      </c>
    </row>
    <row r="14" spans="1:15" ht="27" customHeight="1">
      <c r="A14" s="39" t="s">
        <v>43</v>
      </c>
      <c r="B14" s="2">
        <v>2593</v>
      </c>
      <c r="C14" s="2">
        <v>3219</v>
      </c>
      <c r="D14" s="3">
        <v>1983</v>
      </c>
      <c r="E14" s="1">
        <v>2536</v>
      </c>
      <c r="F14" s="1">
        <v>1701</v>
      </c>
      <c r="G14" s="1">
        <v>2273</v>
      </c>
      <c r="H14" s="1">
        <v>88</v>
      </c>
      <c r="I14" s="1">
        <v>114</v>
      </c>
      <c r="J14" s="1">
        <v>551</v>
      </c>
      <c r="K14" s="1">
        <v>551</v>
      </c>
      <c r="L14" s="1">
        <v>2230</v>
      </c>
      <c r="M14" s="1">
        <v>2682</v>
      </c>
      <c r="N14" s="1">
        <v>8</v>
      </c>
      <c r="O14" s="1">
        <v>8</v>
      </c>
    </row>
    <row r="15" spans="1:15" ht="27" customHeight="1">
      <c r="A15" s="39" t="s">
        <v>44</v>
      </c>
      <c r="B15" s="2">
        <v>2608</v>
      </c>
      <c r="C15" s="2">
        <v>3319</v>
      </c>
      <c r="D15" s="3">
        <v>1964</v>
      </c>
      <c r="E15" s="1">
        <v>2570</v>
      </c>
      <c r="F15" s="1">
        <v>1758</v>
      </c>
      <c r="G15" s="1">
        <v>2407</v>
      </c>
      <c r="H15" s="1">
        <v>90</v>
      </c>
      <c r="I15" s="1">
        <v>137</v>
      </c>
      <c r="J15" s="1">
        <v>527</v>
      </c>
      <c r="K15" s="1">
        <v>527</v>
      </c>
      <c r="L15" s="1">
        <v>2236</v>
      </c>
      <c r="M15" s="1">
        <v>2814</v>
      </c>
      <c r="N15" s="1">
        <v>6</v>
      </c>
      <c r="O15" s="1">
        <v>6</v>
      </c>
    </row>
    <row r="16" spans="1:15" ht="27" customHeight="1">
      <c r="A16" s="40" t="s">
        <v>45</v>
      </c>
      <c r="B16" s="4">
        <v>2633</v>
      </c>
      <c r="C16" s="4">
        <v>3396</v>
      </c>
      <c r="D16" s="1">
        <v>2069</v>
      </c>
      <c r="E16" s="1">
        <v>2693</v>
      </c>
      <c r="F16" s="1">
        <v>1877</v>
      </c>
      <c r="G16" s="1">
        <v>2536</v>
      </c>
      <c r="H16" s="1">
        <v>121</v>
      </c>
      <c r="I16" s="1">
        <v>200</v>
      </c>
      <c r="J16" s="1">
        <v>602</v>
      </c>
      <c r="K16" s="1">
        <v>602</v>
      </c>
      <c r="L16" s="1">
        <v>2312</v>
      </c>
      <c r="M16" s="1">
        <v>2854</v>
      </c>
      <c r="N16" s="1">
        <v>7</v>
      </c>
      <c r="O16" s="1">
        <v>7</v>
      </c>
    </row>
    <row r="17" spans="1:15" ht="27" customHeight="1" thickBot="1">
      <c r="A17" s="41" t="s">
        <v>46</v>
      </c>
      <c r="B17" s="18">
        <v>2817</v>
      </c>
      <c r="C17" s="18">
        <v>3553</v>
      </c>
      <c r="D17" s="19">
        <v>2170</v>
      </c>
      <c r="E17" s="20">
        <v>2782</v>
      </c>
      <c r="F17" s="20">
        <v>2074</v>
      </c>
      <c r="G17" s="20">
        <v>2735</v>
      </c>
      <c r="H17" s="20">
        <v>111</v>
      </c>
      <c r="I17" s="20">
        <v>216</v>
      </c>
      <c r="J17" s="20">
        <v>591</v>
      </c>
      <c r="K17" s="20">
        <v>591</v>
      </c>
      <c r="L17" s="20">
        <v>2475</v>
      </c>
      <c r="M17" s="20">
        <v>2957</v>
      </c>
      <c r="N17" s="20">
        <v>8</v>
      </c>
      <c r="O17" s="20">
        <v>8</v>
      </c>
    </row>
    <row r="18" spans="1:15" ht="19.5" customHeight="1">
      <c r="A18" s="21" t="s">
        <v>10</v>
      </c>
      <c r="B18" s="22"/>
      <c r="C18" s="22"/>
      <c r="D18" s="22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0" ht="21" customHeight="1">
      <c r="A19" s="23"/>
      <c r="B19" s="17"/>
      <c r="C19" s="17"/>
      <c r="D19" s="17"/>
      <c r="E19" s="23"/>
      <c r="F19" s="17"/>
      <c r="G19" s="17"/>
      <c r="H19" s="17"/>
      <c r="I19" s="17"/>
      <c r="J19" s="17"/>
    </row>
    <row r="20" ht="22.5" customHeight="1">
      <c r="A20" s="5" t="s">
        <v>21</v>
      </c>
    </row>
    <row r="21" spans="7:11" ht="15" customHeight="1" thickBot="1">
      <c r="G21" s="24"/>
      <c r="H21" s="24"/>
      <c r="I21" s="24"/>
      <c r="K21" s="7"/>
    </row>
    <row r="22" spans="1:15" s="25" customFormat="1" ht="22.5" customHeight="1">
      <c r="A22" s="250" t="s">
        <v>34</v>
      </c>
      <c r="B22" s="251"/>
      <c r="C22" s="251"/>
      <c r="D22" s="234" t="s">
        <v>47</v>
      </c>
      <c r="E22" s="235"/>
      <c r="F22" s="245"/>
      <c r="G22" s="234" t="s">
        <v>48</v>
      </c>
      <c r="H22" s="235"/>
      <c r="I22" s="245"/>
      <c r="J22" s="234" t="s">
        <v>49</v>
      </c>
      <c r="K22" s="235"/>
      <c r="L22" s="235"/>
      <c r="M22" s="234" t="s">
        <v>50</v>
      </c>
      <c r="N22" s="235"/>
      <c r="O22" s="235"/>
    </row>
    <row r="23" spans="1:15" s="25" customFormat="1" ht="22.5" customHeight="1">
      <c r="A23" s="252"/>
      <c r="B23" s="252"/>
      <c r="C23" s="252"/>
      <c r="D23" s="236" t="s">
        <v>26</v>
      </c>
      <c r="E23" s="237"/>
      <c r="F23" s="26" t="s">
        <v>27</v>
      </c>
      <c r="G23" s="236" t="s">
        <v>26</v>
      </c>
      <c r="H23" s="237"/>
      <c r="I23" s="26" t="s">
        <v>27</v>
      </c>
      <c r="J23" s="236" t="s">
        <v>30</v>
      </c>
      <c r="K23" s="237"/>
      <c r="L23" s="26" t="s">
        <v>31</v>
      </c>
      <c r="M23" s="236" t="s">
        <v>30</v>
      </c>
      <c r="N23" s="237"/>
      <c r="O23" s="26" t="s">
        <v>31</v>
      </c>
    </row>
    <row r="24" spans="1:15" s="25" customFormat="1" ht="22.5" customHeight="1">
      <c r="A24" s="27"/>
      <c r="B24" s="27"/>
      <c r="C24" s="28"/>
      <c r="D24" s="238" t="s">
        <v>28</v>
      </c>
      <c r="E24" s="238"/>
      <c r="F24" s="29" t="s">
        <v>29</v>
      </c>
      <c r="G24" s="238" t="s">
        <v>28</v>
      </c>
      <c r="H24" s="238"/>
      <c r="I24" s="29" t="s">
        <v>29</v>
      </c>
      <c r="J24" s="238" t="s">
        <v>32</v>
      </c>
      <c r="K24" s="238"/>
      <c r="L24" s="29" t="s">
        <v>33</v>
      </c>
      <c r="M24" s="238" t="s">
        <v>32</v>
      </c>
      <c r="N24" s="238"/>
      <c r="O24" s="29" t="s">
        <v>33</v>
      </c>
    </row>
    <row r="25" spans="1:15" s="25" customFormat="1" ht="22.5" customHeight="1">
      <c r="A25" s="253" t="s">
        <v>11</v>
      </c>
      <c r="B25" s="253"/>
      <c r="C25" s="254"/>
      <c r="D25" s="239">
        <v>109929970</v>
      </c>
      <c r="E25" s="239"/>
      <c r="F25" s="30">
        <f>D25/D35*100</f>
        <v>23.295477518639565</v>
      </c>
      <c r="G25" s="239">
        <v>113254497</v>
      </c>
      <c r="H25" s="239"/>
      <c r="I25" s="30">
        <f>G25/G35*100</f>
        <v>25.504479229561376</v>
      </c>
      <c r="J25" s="230">
        <v>114187445</v>
      </c>
      <c r="K25" s="230"/>
      <c r="L25" s="30">
        <f>J25/J35*100</f>
        <v>24.654308375795082</v>
      </c>
      <c r="M25" s="230">
        <v>125005363</v>
      </c>
      <c r="N25" s="230"/>
      <c r="O25" s="30">
        <f>M25/M35*100</f>
        <v>24.19856892512255</v>
      </c>
    </row>
    <row r="26" spans="1:15" s="25" customFormat="1" ht="22.5" customHeight="1">
      <c r="A26" s="253" t="s">
        <v>12</v>
      </c>
      <c r="B26" s="253"/>
      <c r="C26" s="254"/>
      <c r="D26" s="239">
        <v>55152902</v>
      </c>
      <c r="E26" s="239"/>
      <c r="F26" s="30">
        <f>D26/D35*100</f>
        <v>11.687560622719456</v>
      </c>
      <c r="G26" s="239">
        <v>57035813</v>
      </c>
      <c r="H26" s="239"/>
      <c r="I26" s="30">
        <f>G26/G35*100</f>
        <v>12.84424677635226</v>
      </c>
      <c r="J26" s="230">
        <v>62713612</v>
      </c>
      <c r="K26" s="230"/>
      <c r="L26" s="30">
        <f>J26/J35*100</f>
        <v>13.540549310022332</v>
      </c>
      <c r="M26" s="230">
        <v>69008001</v>
      </c>
      <c r="N26" s="230"/>
      <c r="O26" s="42">
        <f>M26/M35*100</f>
        <v>13.358585811901733</v>
      </c>
    </row>
    <row r="27" spans="1:15" s="25" customFormat="1" ht="22.5" customHeight="1">
      <c r="A27" s="253" t="s">
        <v>13</v>
      </c>
      <c r="B27" s="253"/>
      <c r="C27" s="254"/>
      <c r="D27" s="239">
        <v>1155169</v>
      </c>
      <c r="E27" s="239"/>
      <c r="F27" s="42">
        <f>D27/D35*100</f>
        <v>0.2447941491272066</v>
      </c>
      <c r="G27" s="239">
        <v>1280032</v>
      </c>
      <c r="H27" s="239"/>
      <c r="I27" s="30">
        <f>G27/G35*100</f>
        <v>0.28825830692774973</v>
      </c>
      <c r="J27" s="230">
        <v>2240593</v>
      </c>
      <c r="K27" s="230"/>
      <c r="L27" s="30">
        <f>J27/J35*100</f>
        <v>0.4837683404392473</v>
      </c>
      <c r="M27" s="230">
        <v>2240030</v>
      </c>
      <c r="N27" s="230"/>
      <c r="O27" s="30">
        <f>M27/M35*100</f>
        <v>0.4336255585237752</v>
      </c>
    </row>
    <row r="28" spans="1:15" s="25" customFormat="1" ht="22.5" customHeight="1">
      <c r="A28" s="253" t="s">
        <v>14</v>
      </c>
      <c r="B28" s="253"/>
      <c r="C28" s="254"/>
      <c r="D28" s="239">
        <v>27477979</v>
      </c>
      <c r="E28" s="239"/>
      <c r="F28" s="31">
        <f>D28/D35*100</f>
        <v>5.822912914941668</v>
      </c>
      <c r="G28" s="239">
        <v>20868090</v>
      </c>
      <c r="H28" s="239"/>
      <c r="I28" s="31">
        <f>G28/G35*100</f>
        <v>4.699413992943851</v>
      </c>
      <c r="J28" s="230">
        <v>23903934</v>
      </c>
      <c r="K28" s="230"/>
      <c r="L28" s="43">
        <f>J28/J35*100</f>
        <v>5.161118722208495</v>
      </c>
      <c r="M28" s="230">
        <v>19951427</v>
      </c>
      <c r="N28" s="230"/>
      <c r="O28" s="31">
        <f>M28/M35*100</f>
        <v>3.8622021473914767</v>
      </c>
    </row>
    <row r="29" spans="1:15" s="25" customFormat="1" ht="22.5" customHeight="1">
      <c r="A29" s="253" t="s">
        <v>15</v>
      </c>
      <c r="B29" s="253"/>
      <c r="C29" s="254"/>
      <c r="D29" s="239">
        <v>245595527</v>
      </c>
      <c r="E29" s="239"/>
      <c r="F29" s="30">
        <f>D29/D35*100</f>
        <v>52.04463421491825</v>
      </c>
      <c r="G29" s="239">
        <v>221060968</v>
      </c>
      <c r="H29" s="239"/>
      <c r="I29" s="30">
        <f>G29/G35*100</f>
        <v>49.782083856879716</v>
      </c>
      <c r="J29" s="230">
        <v>232818293</v>
      </c>
      <c r="K29" s="230"/>
      <c r="L29" s="30">
        <f>J29/J35*100</f>
        <v>50.2679956728011</v>
      </c>
      <c r="M29" s="230">
        <v>275664169</v>
      </c>
      <c r="N29" s="230"/>
      <c r="O29" s="30">
        <f>M29/M35*100</f>
        <v>53.36313765780698</v>
      </c>
    </row>
    <row r="30" spans="1:15" s="25" customFormat="1" ht="22.5" customHeight="1">
      <c r="A30" s="253" t="s">
        <v>16</v>
      </c>
      <c r="B30" s="253"/>
      <c r="C30" s="254"/>
      <c r="D30" s="244">
        <v>380460</v>
      </c>
      <c r="E30" s="244"/>
      <c r="F30" s="30">
        <f>D30/D35*100</f>
        <v>0.08062403161523295</v>
      </c>
      <c r="G30" s="244">
        <v>436380</v>
      </c>
      <c r="H30" s="244"/>
      <c r="I30" s="30">
        <f>G30/G35*100</f>
        <v>0.09827110570449131</v>
      </c>
      <c r="J30" s="231">
        <v>0</v>
      </c>
      <c r="K30" s="231"/>
      <c r="L30" s="31">
        <f>J30/J35*100</f>
        <v>0</v>
      </c>
      <c r="M30" s="231">
        <v>762850</v>
      </c>
      <c r="N30" s="231"/>
      <c r="O30" s="31">
        <f>M30/M35*100</f>
        <v>0.14767269068711666</v>
      </c>
    </row>
    <row r="31" spans="1:15" s="25" customFormat="1" ht="22.5" customHeight="1">
      <c r="A31" s="253" t="s">
        <v>17</v>
      </c>
      <c r="B31" s="253"/>
      <c r="C31" s="254"/>
      <c r="D31" s="239">
        <v>852572</v>
      </c>
      <c r="E31" s="239"/>
      <c r="F31" s="31">
        <f>D31/D35*100</f>
        <v>0.18067021995022442</v>
      </c>
      <c r="G31" s="239">
        <v>844706</v>
      </c>
      <c r="H31" s="239"/>
      <c r="I31" s="31">
        <f>G31/G35*100</f>
        <v>0.19022455798895008</v>
      </c>
      <c r="J31" s="230">
        <v>243830</v>
      </c>
      <c r="K31" s="230"/>
      <c r="L31" s="31">
        <f>J31/J35*100</f>
        <v>0.05264554269753662</v>
      </c>
      <c r="M31" s="230">
        <v>58285</v>
      </c>
      <c r="N31" s="230"/>
      <c r="O31" s="31">
        <f>M31/M35*100</f>
        <v>0.011282824640097784</v>
      </c>
    </row>
    <row r="32" spans="1:15" s="25" customFormat="1" ht="22.5" customHeight="1">
      <c r="A32" s="261" t="s">
        <v>18</v>
      </c>
      <c r="B32" s="261"/>
      <c r="C32" s="262"/>
      <c r="D32" s="242">
        <v>663042</v>
      </c>
      <c r="E32" s="242"/>
      <c r="F32" s="32">
        <f>D32/D35*100</f>
        <v>0.14050654252806416</v>
      </c>
      <c r="G32" s="242">
        <v>562061</v>
      </c>
      <c r="H32" s="242"/>
      <c r="I32" s="32">
        <f>G32/G35*100</f>
        <v>0.1265739858457585</v>
      </c>
      <c r="J32" s="232">
        <v>744505</v>
      </c>
      <c r="K32" s="232"/>
      <c r="L32" s="44">
        <f>J32/J35*100</f>
        <v>0.1607467078129414</v>
      </c>
      <c r="M32" s="232">
        <v>1350342</v>
      </c>
      <c r="N32" s="232"/>
      <c r="O32" s="32">
        <f>M32/M35*100</f>
        <v>0.26139953659018483</v>
      </c>
    </row>
    <row r="33" spans="1:15" s="25" customFormat="1" ht="22.5" customHeight="1">
      <c r="A33" s="259" t="s">
        <v>25</v>
      </c>
      <c r="B33" s="259"/>
      <c r="C33" s="260"/>
      <c r="D33" s="241">
        <v>441207621</v>
      </c>
      <c r="E33" s="241"/>
      <c r="F33" s="33">
        <f>SUM(F25:F32)</f>
        <v>93.49718021443967</v>
      </c>
      <c r="G33" s="241">
        <f>SUM(G25:H32)</f>
        <v>415342547</v>
      </c>
      <c r="H33" s="241"/>
      <c r="I33" s="33">
        <f>SUM(I25:I32)</f>
        <v>93.53355181220415</v>
      </c>
      <c r="J33" s="233">
        <f>SUM(J25:K32)</f>
        <v>436852212</v>
      </c>
      <c r="K33" s="233"/>
      <c r="L33" s="33">
        <f>SUM(L25:L32)</f>
        <v>94.32113267177672</v>
      </c>
      <c r="M33" s="233">
        <f>SUM(M25:N32)</f>
        <v>494040467</v>
      </c>
      <c r="N33" s="233"/>
      <c r="O33" s="33">
        <f>SUM(O25:O32)</f>
        <v>95.6364751526639</v>
      </c>
    </row>
    <row r="34" spans="1:15" s="25" customFormat="1" ht="22.5" customHeight="1" thickBot="1">
      <c r="A34" s="257" t="s">
        <v>19</v>
      </c>
      <c r="B34" s="257"/>
      <c r="C34" s="258"/>
      <c r="D34" s="240">
        <v>30686419</v>
      </c>
      <c r="E34" s="240"/>
      <c r="F34" s="34">
        <f>D34/D35*100</f>
        <v>6.502819785560335</v>
      </c>
      <c r="G34" s="240">
        <v>28714734</v>
      </c>
      <c r="H34" s="240"/>
      <c r="I34" s="34">
        <f>G34/G35*100</f>
        <v>6.4664481877958435</v>
      </c>
      <c r="J34" s="228">
        <v>26301908</v>
      </c>
      <c r="K34" s="228"/>
      <c r="L34" s="34">
        <f>J34/J35*100</f>
        <v>5.678867328223271</v>
      </c>
      <c r="M34" s="228">
        <v>22541168</v>
      </c>
      <c r="N34" s="228"/>
      <c r="O34" s="34">
        <f>M34/M35*100</f>
        <v>4.363524847336085</v>
      </c>
    </row>
    <row r="35" spans="1:15" s="25" customFormat="1" ht="22.5" customHeight="1" thickBot="1" thickTop="1">
      <c r="A35" s="255" t="s">
        <v>24</v>
      </c>
      <c r="B35" s="255"/>
      <c r="C35" s="256"/>
      <c r="D35" s="243">
        <v>471894040</v>
      </c>
      <c r="E35" s="243"/>
      <c r="F35" s="35">
        <f>SUM(F33:F34)</f>
        <v>100</v>
      </c>
      <c r="G35" s="243">
        <f>G33+G34</f>
        <v>444057281</v>
      </c>
      <c r="H35" s="243"/>
      <c r="I35" s="35">
        <f>SUM(I33:I34)</f>
        <v>100</v>
      </c>
      <c r="J35" s="229">
        <f>J33+J34</f>
        <v>463154120</v>
      </c>
      <c r="K35" s="229"/>
      <c r="L35" s="35">
        <f>SUM(L33:L34)</f>
        <v>100</v>
      </c>
      <c r="M35" s="229">
        <f>M33+M34</f>
        <v>516581635</v>
      </c>
      <c r="N35" s="229"/>
      <c r="O35" s="35">
        <f>SUM(O33:O34)</f>
        <v>99.99999999999999</v>
      </c>
    </row>
    <row r="36" spans="1:14" s="25" customFormat="1" ht="19.5" customHeight="1">
      <c r="A36" s="36" t="s">
        <v>22</v>
      </c>
      <c r="B36" s="37"/>
      <c r="C36" s="37"/>
      <c r="D36" s="38"/>
      <c r="E36" s="38"/>
      <c r="F36" s="30"/>
      <c r="G36" s="38"/>
      <c r="H36" s="38"/>
      <c r="I36" s="30"/>
      <c r="J36" s="38"/>
      <c r="K36" s="38"/>
      <c r="L36" s="30"/>
      <c r="M36" s="38"/>
      <c r="N36" s="30"/>
    </row>
    <row r="37" ht="19.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6" customHeight="1"/>
    <row r="49" ht="13.5" customHeight="1"/>
    <row r="50" ht="13.5" customHeight="1"/>
    <row r="51" ht="13.5" customHeight="1"/>
    <row r="52" ht="13.5" customHeight="1"/>
  </sheetData>
  <sheetProtection/>
  <mergeCells count="75">
    <mergeCell ref="J35:K35"/>
    <mergeCell ref="A35:C35"/>
    <mergeCell ref="A34:C34"/>
    <mergeCell ref="A25:C25"/>
    <mergeCell ref="A33:C33"/>
    <mergeCell ref="A32:C32"/>
    <mergeCell ref="A31:C31"/>
    <mergeCell ref="A30:C30"/>
    <mergeCell ref="A29:C29"/>
    <mergeCell ref="A28:C28"/>
    <mergeCell ref="J33:K33"/>
    <mergeCell ref="J32:K32"/>
    <mergeCell ref="J31:K31"/>
    <mergeCell ref="J30:K30"/>
    <mergeCell ref="J29:K29"/>
    <mergeCell ref="J28:K28"/>
    <mergeCell ref="J34:K34"/>
    <mergeCell ref="A22:C23"/>
    <mergeCell ref="J27:K27"/>
    <mergeCell ref="J26:K26"/>
    <mergeCell ref="J25:K25"/>
    <mergeCell ref="J23:K23"/>
    <mergeCell ref="J24:K24"/>
    <mergeCell ref="J22:L22"/>
    <mergeCell ref="A26:C26"/>
    <mergeCell ref="A27:C27"/>
    <mergeCell ref="D3:O3"/>
    <mergeCell ref="D4:E4"/>
    <mergeCell ref="F4:G4"/>
    <mergeCell ref="H4:I4"/>
    <mergeCell ref="J4:K4"/>
    <mergeCell ref="L4:M4"/>
    <mergeCell ref="N4:O4"/>
    <mergeCell ref="D22:F22"/>
    <mergeCell ref="D28:E28"/>
    <mergeCell ref="D30:E30"/>
    <mergeCell ref="D29:E29"/>
    <mergeCell ref="G22:I22"/>
    <mergeCell ref="D25:E25"/>
    <mergeCell ref="D23:E23"/>
    <mergeCell ref="D24:E24"/>
    <mergeCell ref="D27:E27"/>
    <mergeCell ref="G28:H28"/>
    <mergeCell ref="D35:E35"/>
    <mergeCell ref="G35:H35"/>
    <mergeCell ref="G27:H27"/>
    <mergeCell ref="G26:H26"/>
    <mergeCell ref="G34:H34"/>
    <mergeCell ref="G33:H33"/>
    <mergeCell ref="G32:H32"/>
    <mergeCell ref="G31:H31"/>
    <mergeCell ref="G30:H30"/>
    <mergeCell ref="D31:E31"/>
    <mergeCell ref="G25:H25"/>
    <mergeCell ref="G23:H23"/>
    <mergeCell ref="G24:H24"/>
    <mergeCell ref="D34:E34"/>
    <mergeCell ref="D33:E33"/>
    <mergeCell ref="D32:E32"/>
    <mergeCell ref="D26:E26"/>
    <mergeCell ref="G29:H29"/>
    <mergeCell ref="M22:O22"/>
    <mergeCell ref="M23:N23"/>
    <mergeCell ref="M24:N24"/>
    <mergeCell ref="M25:N25"/>
    <mergeCell ref="M26:N26"/>
    <mergeCell ref="M27:N27"/>
    <mergeCell ref="M34:N34"/>
    <mergeCell ref="M35:N35"/>
    <mergeCell ref="M28:N28"/>
    <mergeCell ref="M29:N29"/>
    <mergeCell ref="M30:N30"/>
    <mergeCell ref="M31:N31"/>
    <mergeCell ref="M32:N32"/>
    <mergeCell ref="M33:N33"/>
  </mergeCells>
  <printOptions/>
  <pageMargins left="0.7874015748031497" right="0.7874015748031497" top="0.7874015748031497" bottom="0.7874015748031497" header="0" footer="0"/>
  <pageSetup firstPageNumber="134" useFirstPageNumber="1" horizontalDpi="600" verticalDpi="600" orientation="portrait" pageOrder="overThenDown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pane xSplit="4" ySplit="3" topLeftCell="E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5" sqref="A45"/>
    </sheetView>
  </sheetViews>
  <sheetFormatPr defaultColWidth="11.875" defaultRowHeight="15" customHeight="1"/>
  <cols>
    <col min="1" max="1" width="8.50390625" style="6" customWidth="1"/>
    <col min="2" max="2" width="3.125" style="6" bestFit="1" customWidth="1"/>
    <col min="3" max="3" width="6.00390625" style="6" customWidth="1"/>
    <col min="4" max="4" width="24.375" style="6" customWidth="1"/>
    <col min="5" max="5" width="11.875" style="6" customWidth="1"/>
    <col min="6" max="6" width="16.50390625" style="6" customWidth="1"/>
    <col min="7" max="7" width="14.125" style="6" customWidth="1"/>
    <col min="8" max="16384" width="11.875" style="6" customWidth="1"/>
  </cols>
  <sheetData>
    <row r="1" spans="1:2" ht="19.5" customHeight="1">
      <c r="A1" s="5" t="s">
        <v>225</v>
      </c>
      <c r="B1" s="5"/>
    </row>
    <row r="2" ht="8.25" customHeight="1" thickBot="1">
      <c r="D2" s="190" t="s">
        <v>226</v>
      </c>
    </row>
    <row r="3" spans="1:7" ht="30" customHeight="1">
      <c r="A3" s="191" t="s">
        <v>58</v>
      </c>
      <c r="B3" s="192"/>
      <c r="C3" s="279" t="s">
        <v>227</v>
      </c>
      <c r="D3" s="279"/>
      <c r="E3" s="193" t="s">
        <v>228</v>
      </c>
      <c r="F3" s="193" t="s">
        <v>229</v>
      </c>
      <c r="G3" s="194" t="s">
        <v>230</v>
      </c>
    </row>
    <row r="4" spans="1:7" ht="19.5" customHeight="1">
      <c r="A4" s="280" t="s">
        <v>231</v>
      </c>
      <c r="B4" s="282" t="s">
        <v>232</v>
      </c>
      <c r="C4" s="284" t="s">
        <v>233</v>
      </c>
      <c r="D4" s="270"/>
      <c r="E4" s="54"/>
      <c r="F4" s="54">
        <v>2487</v>
      </c>
      <c r="G4" s="55">
        <v>74610</v>
      </c>
    </row>
    <row r="5" spans="1:7" ht="19.5" customHeight="1">
      <c r="A5" s="281"/>
      <c r="B5" s="283"/>
      <c r="C5" s="284" t="s">
        <v>234</v>
      </c>
      <c r="D5" s="270"/>
      <c r="E5" s="195"/>
      <c r="F5" s="195">
        <v>486</v>
      </c>
      <c r="G5" s="196">
        <v>14547</v>
      </c>
    </row>
    <row r="6" spans="1:7" ht="19.5" customHeight="1">
      <c r="A6" s="281"/>
      <c r="B6" s="283"/>
      <c r="C6" s="284" t="s">
        <v>235</v>
      </c>
      <c r="D6" s="270"/>
      <c r="E6" s="195"/>
      <c r="F6" s="195">
        <v>8360</v>
      </c>
      <c r="G6" s="196">
        <v>177125</v>
      </c>
    </row>
    <row r="7" spans="1:7" ht="19.5" customHeight="1">
      <c r="A7" s="281"/>
      <c r="B7" s="283"/>
      <c r="C7" s="284" t="s">
        <v>236</v>
      </c>
      <c r="D7" s="270"/>
      <c r="E7" s="195"/>
      <c r="F7" s="195">
        <v>1825</v>
      </c>
      <c r="G7" s="196">
        <v>39127</v>
      </c>
    </row>
    <row r="8" spans="1:7" ht="19.5" customHeight="1">
      <c r="A8" s="281"/>
      <c r="B8" s="283"/>
      <c r="C8" s="285" t="s">
        <v>237</v>
      </c>
      <c r="D8" s="286"/>
      <c r="E8" s="195"/>
      <c r="F8" s="197">
        <v>3050</v>
      </c>
      <c r="G8" s="198">
        <v>61000</v>
      </c>
    </row>
    <row r="9" spans="1:7" ht="19.5" customHeight="1">
      <c r="A9" s="281"/>
      <c r="B9" s="283"/>
      <c r="C9" s="287" t="s">
        <v>57</v>
      </c>
      <c r="D9" s="288"/>
      <c r="E9" s="199">
        <v>9599</v>
      </c>
      <c r="F9" s="200">
        <f>SUM(F4:F8)</f>
        <v>16208</v>
      </c>
      <c r="G9" s="201">
        <f>SUM(G4:G8)</f>
        <v>366409</v>
      </c>
    </row>
    <row r="10" spans="1:7" ht="19.5" customHeight="1">
      <c r="A10" s="264"/>
      <c r="B10" s="266" t="s">
        <v>238</v>
      </c>
      <c r="C10" s="269" t="s">
        <v>233</v>
      </c>
      <c r="D10" s="270"/>
      <c r="E10" s="54"/>
      <c r="F10" s="54">
        <v>2513</v>
      </c>
      <c r="G10" s="55">
        <v>376980</v>
      </c>
    </row>
    <row r="11" spans="1:7" ht="19.5" customHeight="1">
      <c r="A11" s="264"/>
      <c r="B11" s="267"/>
      <c r="C11" s="269" t="s">
        <v>234</v>
      </c>
      <c r="D11" s="270"/>
      <c r="E11" s="195"/>
      <c r="F11" s="195">
        <v>480</v>
      </c>
      <c r="G11" s="196">
        <v>72015</v>
      </c>
    </row>
    <row r="12" spans="1:7" ht="19.5" customHeight="1">
      <c r="A12" s="264"/>
      <c r="B12" s="267"/>
      <c r="C12" s="269" t="s">
        <v>235</v>
      </c>
      <c r="D12" s="270"/>
      <c r="E12" s="195"/>
      <c r="F12" s="195">
        <v>7721</v>
      </c>
      <c r="G12" s="196">
        <v>817265</v>
      </c>
    </row>
    <row r="13" spans="1:7" ht="19.5" customHeight="1">
      <c r="A13" s="264"/>
      <c r="B13" s="267"/>
      <c r="C13" s="269" t="s">
        <v>236</v>
      </c>
      <c r="D13" s="270"/>
      <c r="E13" s="195"/>
      <c r="F13" s="195">
        <v>1603</v>
      </c>
      <c r="G13" s="196">
        <v>171335</v>
      </c>
    </row>
    <row r="14" spans="1:7" ht="19.5" customHeight="1">
      <c r="A14" s="264"/>
      <c r="B14" s="267"/>
      <c r="C14" s="271" t="s">
        <v>237</v>
      </c>
      <c r="D14" s="272"/>
      <c r="E14" s="195"/>
      <c r="F14" s="54">
        <v>2811</v>
      </c>
      <c r="G14" s="55">
        <v>281090</v>
      </c>
    </row>
    <row r="15" spans="1:7" ht="19.5" customHeight="1">
      <c r="A15" s="264"/>
      <c r="B15" s="267"/>
      <c r="C15" s="277" t="s">
        <v>239</v>
      </c>
      <c r="D15" s="278"/>
      <c r="E15" s="54"/>
      <c r="F15" s="54">
        <v>501</v>
      </c>
      <c r="G15" s="55">
        <v>25065</v>
      </c>
    </row>
    <row r="16" spans="1:7" ht="19.5" customHeight="1">
      <c r="A16" s="265"/>
      <c r="B16" s="268"/>
      <c r="C16" s="275" t="s">
        <v>57</v>
      </c>
      <c r="D16" s="276"/>
      <c r="E16" s="202">
        <v>9448</v>
      </c>
      <c r="F16" s="202">
        <f>SUM(F10:F15)</f>
        <v>15629</v>
      </c>
      <c r="G16" s="203">
        <f>SUM(G10:G15)</f>
        <v>1743750</v>
      </c>
    </row>
    <row r="17" spans="1:7" ht="19.5" customHeight="1">
      <c r="A17" s="263" t="s">
        <v>62</v>
      </c>
      <c r="B17" s="266" t="s">
        <v>238</v>
      </c>
      <c r="C17" s="269" t="s">
        <v>233</v>
      </c>
      <c r="D17" s="270"/>
      <c r="E17" s="54"/>
      <c r="F17" s="54">
        <v>2512</v>
      </c>
      <c r="G17" s="55">
        <v>452145</v>
      </c>
    </row>
    <row r="18" spans="1:7" ht="19.5" customHeight="1">
      <c r="A18" s="264"/>
      <c r="B18" s="267"/>
      <c r="C18" s="269" t="s">
        <v>234</v>
      </c>
      <c r="D18" s="270"/>
      <c r="E18" s="195"/>
      <c r="F18" s="195">
        <v>457</v>
      </c>
      <c r="G18" s="196">
        <v>82215</v>
      </c>
    </row>
    <row r="19" spans="1:7" ht="19.5" customHeight="1">
      <c r="A19" s="264"/>
      <c r="B19" s="267"/>
      <c r="C19" s="269" t="s">
        <v>235</v>
      </c>
      <c r="D19" s="270"/>
      <c r="E19" s="195"/>
      <c r="F19" s="195">
        <v>7775</v>
      </c>
      <c r="G19" s="196">
        <v>987565</v>
      </c>
    </row>
    <row r="20" spans="1:7" ht="19.5" customHeight="1">
      <c r="A20" s="264"/>
      <c r="B20" s="267"/>
      <c r="C20" s="269" t="s">
        <v>236</v>
      </c>
      <c r="D20" s="270"/>
      <c r="E20" s="195"/>
      <c r="F20" s="195">
        <v>1560</v>
      </c>
      <c r="G20" s="196">
        <v>199645</v>
      </c>
    </row>
    <row r="21" spans="1:7" ht="19.5" customHeight="1">
      <c r="A21" s="264"/>
      <c r="B21" s="267"/>
      <c r="C21" s="271" t="s">
        <v>237</v>
      </c>
      <c r="D21" s="272"/>
      <c r="E21" s="195"/>
      <c r="F21" s="54">
        <v>2809</v>
      </c>
      <c r="G21" s="55">
        <v>337240</v>
      </c>
    </row>
    <row r="22" spans="1:7" ht="19.5" customHeight="1">
      <c r="A22" s="264"/>
      <c r="B22" s="267"/>
      <c r="C22" s="277" t="s">
        <v>239</v>
      </c>
      <c r="D22" s="278"/>
      <c r="E22" s="54"/>
      <c r="F22" s="54">
        <v>610</v>
      </c>
      <c r="G22" s="55">
        <v>36585</v>
      </c>
    </row>
    <row r="23" spans="1:7" ht="19.5" customHeight="1">
      <c r="A23" s="265"/>
      <c r="B23" s="268"/>
      <c r="C23" s="275" t="s">
        <v>57</v>
      </c>
      <c r="D23" s="276"/>
      <c r="E23" s="202">
        <v>9492</v>
      </c>
      <c r="F23" s="202">
        <f>SUM(F17:F22)</f>
        <v>15723</v>
      </c>
      <c r="G23" s="203">
        <f>SUM(G17:G22)</f>
        <v>2095395</v>
      </c>
    </row>
    <row r="24" spans="1:7" ht="19.5" customHeight="1">
      <c r="A24" s="263" t="s">
        <v>63</v>
      </c>
      <c r="B24" s="266" t="s">
        <v>238</v>
      </c>
      <c r="C24" s="269" t="s">
        <v>233</v>
      </c>
      <c r="D24" s="270"/>
      <c r="E24" s="54"/>
      <c r="F24" s="54">
        <v>2440</v>
      </c>
      <c r="G24" s="55">
        <v>453915</v>
      </c>
    </row>
    <row r="25" spans="1:7" ht="19.5" customHeight="1">
      <c r="A25" s="264"/>
      <c r="B25" s="267"/>
      <c r="C25" s="269" t="s">
        <v>234</v>
      </c>
      <c r="D25" s="270"/>
      <c r="E25" s="195"/>
      <c r="F25" s="195">
        <v>406</v>
      </c>
      <c r="G25" s="196">
        <v>75675</v>
      </c>
    </row>
    <row r="26" spans="1:7" ht="19.5" customHeight="1">
      <c r="A26" s="264"/>
      <c r="B26" s="267"/>
      <c r="C26" s="269" t="s">
        <v>235</v>
      </c>
      <c r="D26" s="270"/>
      <c r="E26" s="195"/>
      <c r="F26" s="195">
        <v>8126</v>
      </c>
      <c r="G26" s="196">
        <v>991845</v>
      </c>
    </row>
    <row r="27" spans="1:7" ht="19.5" customHeight="1">
      <c r="A27" s="264"/>
      <c r="B27" s="267"/>
      <c r="C27" s="269" t="s">
        <v>236</v>
      </c>
      <c r="D27" s="270"/>
      <c r="E27" s="195"/>
      <c r="F27" s="195">
        <v>1499</v>
      </c>
      <c r="G27" s="196">
        <v>193295</v>
      </c>
    </row>
    <row r="28" spans="1:7" ht="19.5" customHeight="1">
      <c r="A28" s="264"/>
      <c r="B28" s="267"/>
      <c r="C28" s="271" t="s">
        <v>237</v>
      </c>
      <c r="D28" s="272"/>
      <c r="E28" s="195"/>
      <c r="F28" s="54">
        <v>2822</v>
      </c>
      <c r="G28" s="55">
        <v>341820</v>
      </c>
    </row>
    <row r="29" spans="1:7" ht="19.5" customHeight="1">
      <c r="A29" s="264"/>
      <c r="B29" s="267"/>
      <c r="C29" s="273" t="s">
        <v>239</v>
      </c>
      <c r="D29" s="274"/>
      <c r="E29" s="54"/>
      <c r="F29" s="54">
        <v>692</v>
      </c>
      <c r="G29" s="55">
        <v>39730</v>
      </c>
    </row>
    <row r="30" spans="1:7" ht="19.5" customHeight="1">
      <c r="A30" s="265"/>
      <c r="B30" s="268"/>
      <c r="C30" s="275" t="s">
        <v>57</v>
      </c>
      <c r="D30" s="276"/>
      <c r="E30" s="202">
        <v>9374</v>
      </c>
      <c r="F30" s="202">
        <v>15985</v>
      </c>
      <c r="G30" s="203">
        <v>2096280</v>
      </c>
    </row>
    <row r="31" spans="1:7" ht="19.5" customHeight="1">
      <c r="A31" s="263" t="s">
        <v>64</v>
      </c>
      <c r="B31" s="266" t="s">
        <v>238</v>
      </c>
      <c r="C31" s="269" t="s">
        <v>233</v>
      </c>
      <c r="D31" s="270"/>
      <c r="E31" s="54"/>
      <c r="F31" s="54">
        <v>2994</v>
      </c>
      <c r="G31" s="55">
        <v>438570</v>
      </c>
    </row>
    <row r="32" spans="1:7" ht="19.5" customHeight="1">
      <c r="A32" s="264"/>
      <c r="B32" s="267"/>
      <c r="C32" s="269" t="s">
        <v>234</v>
      </c>
      <c r="D32" s="270"/>
      <c r="E32" s="195"/>
      <c r="F32" s="195">
        <v>497</v>
      </c>
      <c r="G32" s="196">
        <v>69720</v>
      </c>
    </row>
    <row r="33" spans="1:7" ht="19.5" customHeight="1">
      <c r="A33" s="264"/>
      <c r="B33" s="267"/>
      <c r="C33" s="269" t="s">
        <v>235</v>
      </c>
      <c r="D33" s="270"/>
      <c r="E33" s="195"/>
      <c r="F33" s="195">
        <v>7678</v>
      </c>
      <c r="G33" s="196">
        <v>999825</v>
      </c>
    </row>
    <row r="34" spans="1:7" ht="19.5" customHeight="1">
      <c r="A34" s="264"/>
      <c r="B34" s="267"/>
      <c r="C34" s="269" t="s">
        <v>236</v>
      </c>
      <c r="D34" s="270"/>
      <c r="E34" s="195"/>
      <c r="F34" s="195">
        <v>1370</v>
      </c>
      <c r="G34" s="196">
        <v>182760</v>
      </c>
    </row>
    <row r="35" spans="1:7" ht="19.5" customHeight="1">
      <c r="A35" s="264"/>
      <c r="B35" s="267"/>
      <c r="C35" s="271" t="s">
        <v>237</v>
      </c>
      <c r="D35" s="272"/>
      <c r="E35" s="195"/>
      <c r="F35" s="54">
        <v>2834</v>
      </c>
      <c r="G35" s="55">
        <v>340550</v>
      </c>
    </row>
    <row r="36" spans="1:7" ht="19.5" customHeight="1">
      <c r="A36" s="264"/>
      <c r="B36" s="267"/>
      <c r="C36" s="273" t="s">
        <v>239</v>
      </c>
      <c r="D36" s="274"/>
      <c r="E36" s="54"/>
      <c r="F36" s="54">
        <v>682</v>
      </c>
      <c r="G36" s="55">
        <v>39730</v>
      </c>
    </row>
    <row r="37" spans="1:7" ht="19.5" customHeight="1">
      <c r="A37" s="265"/>
      <c r="B37" s="268"/>
      <c r="C37" s="275" t="s">
        <v>57</v>
      </c>
      <c r="D37" s="276"/>
      <c r="E37" s="202">
        <v>9385</v>
      </c>
      <c r="F37" s="202">
        <v>16055</v>
      </c>
      <c r="G37" s="203">
        <v>2071155</v>
      </c>
    </row>
    <row r="38" spans="1:7" ht="19.5" customHeight="1">
      <c r="A38" s="263" t="s">
        <v>193</v>
      </c>
      <c r="B38" s="266" t="s">
        <v>238</v>
      </c>
      <c r="C38" s="269" t="s">
        <v>233</v>
      </c>
      <c r="D38" s="270"/>
      <c r="E38" s="54"/>
      <c r="F38" s="54">
        <v>2400</v>
      </c>
      <c r="G38" s="55">
        <v>431955</v>
      </c>
    </row>
    <row r="39" spans="1:7" ht="19.5" customHeight="1">
      <c r="A39" s="264"/>
      <c r="B39" s="267"/>
      <c r="C39" s="269" t="s">
        <v>234</v>
      </c>
      <c r="D39" s="270"/>
      <c r="E39" s="195"/>
      <c r="F39" s="195">
        <v>382</v>
      </c>
      <c r="G39" s="196">
        <v>68715</v>
      </c>
    </row>
    <row r="40" spans="1:7" ht="19.5" customHeight="1">
      <c r="A40" s="264"/>
      <c r="B40" s="267"/>
      <c r="C40" s="269" t="s">
        <v>235</v>
      </c>
      <c r="D40" s="270"/>
      <c r="E40" s="195"/>
      <c r="F40" s="195">
        <v>7878</v>
      </c>
      <c r="G40" s="196">
        <v>1003680</v>
      </c>
    </row>
    <row r="41" spans="1:7" ht="19.5" customHeight="1">
      <c r="A41" s="264"/>
      <c r="B41" s="267"/>
      <c r="C41" s="269" t="s">
        <v>236</v>
      </c>
      <c r="D41" s="270"/>
      <c r="E41" s="195"/>
      <c r="F41" s="195">
        <v>1426</v>
      </c>
      <c r="G41" s="196">
        <v>183240</v>
      </c>
    </row>
    <row r="42" spans="1:7" ht="19.5" customHeight="1">
      <c r="A42" s="264"/>
      <c r="B42" s="267"/>
      <c r="C42" s="271" t="s">
        <v>237</v>
      </c>
      <c r="D42" s="272"/>
      <c r="E42" s="195"/>
      <c r="F42" s="54">
        <v>2894</v>
      </c>
      <c r="G42" s="55">
        <v>347310</v>
      </c>
    </row>
    <row r="43" spans="1:7" ht="19.5" customHeight="1">
      <c r="A43" s="264"/>
      <c r="B43" s="267"/>
      <c r="C43" s="273" t="s">
        <v>239</v>
      </c>
      <c r="D43" s="274"/>
      <c r="E43" s="54"/>
      <c r="F43" s="54">
        <v>643</v>
      </c>
      <c r="G43" s="55">
        <v>38570</v>
      </c>
    </row>
    <row r="44" spans="1:7" ht="19.5" customHeight="1">
      <c r="A44" s="265"/>
      <c r="B44" s="268"/>
      <c r="C44" s="275" t="s">
        <v>57</v>
      </c>
      <c r="D44" s="276"/>
      <c r="E44" s="202">
        <v>9350</v>
      </c>
      <c r="F44" s="202">
        <v>15623</v>
      </c>
      <c r="G44" s="203">
        <v>2073470</v>
      </c>
    </row>
    <row r="45" ht="15" customHeight="1">
      <c r="A45" s="6" t="s">
        <v>240</v>
      </c>
    </row>
  </sheetData>
  <sheetProtection/>
  <mergeCells count="53">
    <mergeCell ref="C3:D3"/>
    <mergeCell ref="A4:A16"/>
    <mergeCell ref="B4:B9"/>
    <mergeCell ref="C4:D4"/>
    <mergeCell ref="C5:D5"/>
    <mergeCell ref="C6:D6"/>
    <mergeCell ref="C7:D7"/>
    <mergeCell ref="C8:D8"/>
    <mergeCell ref="C9:D9"/>
    <mergeCell ref="B10:B16"/>
    <mergeCell ref="C10:D10"/>
    <mergeCell ref="C11:D11"/>
    <mergeCell ref="C12:D12"/>
    <mergeCell ref="C13:D13"/>
    <mergeCell ref="C14:D14"/>
    <mergeCell ref="C15:D15"/>
    <mergeCell ref="C16:D16"/>
    <mergeCell ref="A17:A23"/>
    <mergeCell ref="B17:B23"/>
    <mergeCell ref="C17:D17"/>
    <mergeCell ref="C18:D18"/>
    <mergeCell ref="C19:D19"/>
    <mergeCell ref="C20:D20"/>
    <mergeCell ref="C21:D21"/>
    <mergeCell ref="C22:D22"/>
    <mergeCell ref="C23:D23"/>
    <mergeCell ref="A24:A30"/>
    <mergeCell ref="B24:B30"/>
    <mergeCell ref="C24:D24"/>
    <mergeCell ref="C25:D25"/>
    <mergeCell ref="C26:D26"/>
    <mergeCell ref="C27:D27"/>
    <mergeCell ref="C28:D28"/>
    <mergeCell ref="C29:D29"/>
    <mergeCell ref="C30:D30"/>
    <mergeCell ref="A31:A37"/>
    <mergeCell ref="B31:B37"/>
    <mergeCell ref="C31:D31"/>
    <mergeCell ref="C32:D32"/>
    <mergeCell ref="C33:D33"/>
    <mergeCell ref="C34:D34"/>
    <mergeCell ref="C35:D35"/>
    <mergeCell ref="C36:D36"/>
    <mergeCell ref="C37:D37"/>
    <mergeCell ref="A38:A44"/>
    <mergeCell ref="B38:B44"/>
    <mergeCell ref="C38:D38"/>
    <mergeCell ref="C39:D39"/>
    <mergeCell ref="C40:D40"/>
    <mergeCell ref="C41:D41"/>
    <mergeCell ref="C42:D42"/>
    <mergeCell ref="C43:D43"/>
    <mergeCell ref="C44:D44"/>
  </mergeCells>
  <printOptions/>
  <pageMargins left="0.7874015748031497" right="0.7874015748031497" top="0.7086614173228347" bottom="0.5511811023622047" header="0" footer="0"/>
  <pageSetup firstPageNumber="135" useFirstPageNumber="1" horizontalDpi="600" verticalDpi="600" orientation="portrait" pageOrder="overThenDown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zoomScalePageLayoutView="0" workbookViewId="0" topLeftCell="A25">
      <selection activeCell="I33" sqref="I33:J34"/>
    </sheetView>
  </sheetViews>
  <sheetFormatPr defaultColWidth="11.875" defaultRowHeight="15" customHeight="1"/>
  <cols>
    <col min="1" max="1" width="10.00390625" style="6" customWidth="1"/>
    <col min="2" max="2" width="12.875" style="6" customWidth="1"/>
    <col min="3" max="3" width="11.50390625" style="162" customWidth="1"/>
    <col min="4" max="4" width="3.375" style="162" customWidth="1"/>
    <col min="5" max="5" width="11.50390625" style="162" customWidth="1"/>
    <col min="6" max="6" width="3.375" style="162" customWidth="1"/>
    <col min="7" max="7" width="11.50390625" style="162" customWidth="1"/>
    <col min="8" max="8" width="3.375" style="162" customWidth="1"/>
    <col min="9" max="9" width="11.50390625" style="162" customWidth="1"/>
    <col min="10" max="10" width="3.375" style="162" customWidth="1"/>
    <col min="11" max="11" width="11.50390625" style="162" customWidth="1"/>
    <col min="12" max="12" width="3.375" style="162" customWidth="1"/>
    <col min="13" max="13" width="5.125" style="6" customWidth="1"/>
    <col min="14" max="16384" width="11.875" style="6" customWidth="1"/>
  </cols>
  <sheetData>
    <row r="1" spans="1:10" ht="19.5" customHeight="1">
      <c r="A1" s="5" t="s">
        <v>183</v>
      </c>
      <c r="I1" s="297" t="s">
        <v>184</v>
      </c>
      <c r="J1" s="297"/>
    </row>
    <row r="2" spans="1:11" ht="7.5" customHeight="1" thickBot="1">
      <c r="A2" s="25"/>
      <c r="B2" s="25"/>
      <c r="C2" s="163"/>
      <c r="D2" s="163"/>
      <c r="E2" s="163"/>
      <c r="F2" s="163"/>
      <c r="G2" s="163"/>
      <c r="H2" s="163"/>
      <c r="I2" s="298"/>
      <c r="J2" s="298"/>
      <c r="K2" s="163"/>
    </row>
    <row r="3" spans="1:11" ht="18" customHeight="1">
      <c r="A3" s="311" t="s">
        <v>120</v>
      </c>
      <c r="B3" s="312" t="s">
        <v>185</v>
      </c>
      <c r="C3" s="314" t="s">
        <v>186</v>
      </c>
      <c r="D3" s="315"/>
      <c r="E3" s="318" t="s">
        <v>187</v>
      </c>
      <c r="F3" s="319"/>
      <c r="G3" s="322" t="s">
        <v>188</v>
      </c>
      <c r="H3" s="315"/>
      <c r="I3" s="324" t="s">
        <v>189</v>
      </c>
      <c r="J3" s="325"/>
      <c r="K3" s="164"/>
    </row>
    <row r="4" spans="1:11" ht="15" customHeight="1">
      <c r="A4" s="265"/>
      <c r="B4" s="313"/>
      <c r="C4" s="316"/>
      <c r="D4" s="317"/>
      <c r="E4" s="320"/>
      <c r="F4" s="321"/>
      <c r="G4" s="323"/>
      <c r="H4" s="317"/>
      <c r="I4" s="323"/>
      <c r="J4" s="326"/>
      <c r="K4" s="164"/>
    </row>
    <row r="5" spans="1:11" ht="25.5" customHeight="1">
      <c r="A5" s="165" t="s">
        <v>126</v>
      </c>
      <c r="B5" s="166">
        <v>3460</v>
      </c>
      <c r="C5" s="167">
        <v>1950</v>
      </c>
      <c r="D5" s="164"/>
      <c r="E5" s="168">
        <v>438</v>
      </c>
      <c r="F5" s="169"/>
      <c r="G5" s="170">
        <v>353</v>
      </c>
      <c r="H5" s="164"/>
      <c r="I5" s="170">
        <v>719</v>
      </c>
      <c r="J5" s="164"/>
      <c r="K5" s="164"/>
    </row>
    <row r="6" spans="1:12" ht="25.5" customHeight="1">
      <c r="A6" s="165" t="s">
        <v>190</v>
      </c>
      <c r="B6" s="171">
        <v>4153</v>
      </c>
      <c r="C6" s="172">
        <v>2249</v>
      </c>
      <c r="D6" s="173"/>
      <c r="E6" s="174">
        <v>483</v>
      </c>
      <c r="F6" s="173"/>
      <c r="G6" s="174">
        <v>392</v>
      </c>
      <c r="H6" s="173"/>
      <c r="I6" s="174">
        <v>1029</v>
      </c>
      <c r="J6" s="173"/>
      <c r="K6" s="173"/>
      <c r="L6" s="6"/>
    </row>
    <row r="7" spans="1:11" ht="25.5" customHeight="1">
      <c r="A7" s="165" t="s">
        <v>191</v>
      </c>
      <c r="B7" s="171">
        <v>3597</v>
      </c>
      <c r="C7" s="172">
        <v>1963</v>
      </c>
      <c r="D7" s="173"/>
      <c r="E7" s="174">
        <v>345</v>
      </c>
      <c r="F7" s="173"/>
      <c r="G7" s="174">
        <v>280</v>
      </c>
      <c r="H7" s="173"/>
      <c r="I7" s="174">
        <v>1009</v>
      </c>
      <c r="J7" s="173"/>
      <c r="K7" s="173"/>
    </row>
    <row r="8" spans="1:11" ht="25.5" customHeight="1">
      <c r="A8" s="165" t="s">
        <v>192</v>
      </c>
      <c r="B8" s="171">
        <v>4012</v>
      </c>
      <c r="C8" s="172">
        <v>2198</v>
      </c>
      <c r="D8" s="173"/>
      <c r="E8" s="174">
        <v>386</v>
      </c>
      <c r="F8" s="173"/>
      <c r="G8" s="174">
        <v>301</v>
      </c>
      <c r="H8" s="173"/>
      <c r="I8" s="174">
        <v>1127</v>
      </c>
      <c r="J8" s="173"/>
      <c r="K8" s="173"/>
    </row>
    <row r="9" spans="1:11" ht="25.5" customHeight="1">
      <c r="A9" s="165" t="s">
        <v>62</v>
      </c>
      <c r="B9" s="171">
        <v>4025</v>
      </c>
      <c r="C9" s="172">
        <v>2204</v>
      </c>
      <c r="D9" s="173"/>
      <c r="E9" s="174">
        <v>377</v>
      </c>
      <c r="F9" s="173"/>
      <c r="G9" s="174">
        <v>291</v>
      </c>
      <c r="H9" s="173"/>
      <c r="I9" s="174">
        <v>1153</v>
      </c>
      <c r="J9" s="173"/>
      <c r="K9" s="173"/>
    </row>
    <row r="10" spans="1:11" ht="25.5" customHeight="1">
      <c r="A10" s="165" t="s">
        <v>63</v>
      </c>
      <c r="B10" s="171">
        <v>4026</v>
      </c>
      <c r="C10" s="172">
        <v>2172</v>
      </c>
      <c r="D10" s="173"/>
      <c r="E10" s="174">
        <v>390</v>
      </c>
      <c r="F10" s="173"/>
      <c r="G10" s="174">
        <v>290</v>
      </c>
      <c r="H10" s="173"/>
      <c r="I10" s="174">
        <v>1174</v>
      </c>
      <c r="J10" s="173"/>
      <c r="K10" s="173"/>
    </row>
    <row r="11" spans="1:11" ht="25.5" customHeight="1">
      <c r="A11" s="165" t="s">
        <v>64</v>
      </c>
      <c r="B11" s="171">
        <v>4031</v>
      </c>
      <c r="C11" s="172">
        <v>2145</v>
      </c>
      <c r="D11" s="173"/>
      <c r="E11" s="174">
        <v>394</v>
      </c>
      <c r="F11" s="173"/>
      <c r="G11" s="174">
        <v>289</v>
      </c>
      <c r="H11" s="173"/>
      <c r="I11" s="174">
        <v>1203</v>
      </c>
      <c r="J11" s="173"/>
      <c r="K11" s="173"/>
    </row>
    <row r="12" spans="1:11" ht="25.5" customHeight="1" thickBot="1">
      <c r="A12" s="175" t="s">
        <v>193</v>
      </c>
      <c r="B12" s="176">
        <v>4014</v>
      </c>
      <c r="C12" s="177">
        <v>2117</v>
      </c>
      <c r="D12" s="178"/>
      <c r="E12" s="179">
        <v>396</v>
      </c>
      <c r="F12" s="178"/>
      <c r="G12" s="179">
        <v>280</v>
      </c>
      <c r="H12" s="178"/>
      <c r="I12" s="179">
        <v>1221</v>
      </c>
      <c r="J12" s="178"/>
      <c r="K12" s="173"/>
    </row>
    <row r="13" spans="1:12" s="7" customFormat="1" ht="17.25" customHeight="1">
      <c r="A13" s="7" t="s">
        <v>194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5" spans="1:12" ht="19.5" customHeight="1">
      <c r="A15" s="5" t="s">
        <v>195</v>
      </c>
      <c r="C15" s="6"/>
      <c r="D15" s="6"/>
      <c r="E15" s="65"/>
      <c r="F15" s="65"/>
      <c r="G15" s="6"/>
      <c r="H15" s="6"/>
      <c r="I15" s="307" t="s">
        <v>196</v>
      </c>
      <c r="J15" s="307"/>
      <c r="K15" s="6"/>
      <c r="L15" s="6"/>
    </row>
    <row r="16" spans="1:12" ht="7.5" customHeight="1" thickBot="1">
      <c r="A16" s="25"/>
      <c r="C16" s="6"/>
      <c r="D16" s="6"/>
      <c r="E16" s="65"/>
      <c r="F16" s="309"/>
      <c r="G16" s="310"/>
      <c r="H16" s="310"/>
      <c r="I16" s="308"/>
      <c r="J16" s="308"/>
      <c r="K16" s="6"/>
      <c r="L16" s="6"/>
    </row>
    <row r="17" spans="1:12" ht="21.75" customHeight="1">
      <c r="A17" s="299" t="s">
        <v>197</v>
      </c>
      <c r="B17" s="299"/>
      <c r="C17" s="300" t="s">
        <v>198</v>
      </c>
      <c r="D17" s="301"/>
      <c r="E17" s="300" t="s">
        <v>199</v>
      </c>
      <c r="F17" s="301"/>
      <c r="G17" s="302" t="s">
        <v>200</v>
      </c>
      <c r="H17" s="303"/>
      <c r="I17" s="302" t="s">
        <v>201</v>
      </c>
      <c r="J17" s="304"/>
      <c r="K17" s="6"/>
      <c r="L17" s="6"/>
    </row>
    <row r="18" spans="1:12" ht="18" customHeight="1" thickBot="1">
      <c r="A18" s="289" t="s">
        <v>202</v>
      </c>
      <c r="B18" s="290"/>
      <c r="C18" s="181">
        <f>SUM(C19:C30)</f>
        <v>2991</v>
      </c>
      <c r="D18" s="182"/>
      <c r="E18" s="181">
        <f>SUM(E19:E30)</f>
        <v>3939</v>
      </c>
      <c r="F18" s="182"/>
      <c r="G18" s="181">
        <f>SUM(G19:G30)</f>
        <v>3385</v>
      </c>
      <c r="H18" s="182"/>
      <c r="I18" s="181">
        <f>SUM(I19:I30)</f>
        <v>4068</v>
      </c>
      <c r="J18" s="182"/>
      <c r="K18" s="6"/>
      <c r="L18" s="17"/>
    </row>
    <row r="19" spans="1:12" ht="18" customHeight="1" thickTop="1">
      <c r="A19" s="291" t="s">
        <v>203</v>
      </c>
      <c r="B19" s="292"/>
      <c r="C19" s="174">
        <v>179</v>
      </c>
      <c r="D19" s="173"/>
      <c r="E19" s="174">
        <v>143</v>
      </c>
      <c r="F19" s="173"/>
      <c r="G19" s="174">
        <v>65</v>
      </c>
      <c r="H19" s="173"/>
      <c r="I19" s="174">
        <v>45</v>
      </c>
      <c r="J19" s="173"/>
      <c r="K19" s="17"/>
      <c r="L19" s="17"/>
    </row>
    <row r="20" spans="1:12" ht="18" customHeight="1">
      <c r="A20" s="293" t="s">
        <v>204</v>
      </c>
      <c r="B20" s="294"/>
      <c r="C20" s="174" t="s">
        <v>205</v>
      </c>
      <c r="D20" s="173"/>
      <c r="E20" s="174">
        <v>5</v>
      </c>
      <c r="F20" s="173"/>
      <c r="G20" s="174">
        <v>3</v>
      </c>
      <c r="H20" s="173"/>
      <c r="I20" s="174">
        <v>1</v>
      </c>
      <c r="J20" s="173"/>
      <c r="K20" s="17"/>
      <c r="L20" s="17"/>
    </row>
    <row r="21" spans="1:12" ht="18" customHeight="1">
      <c r="A21" s="293" t="s">
        <v>206</v>
      </c>
      <c r="B21" s="294"/>
      <c r="C21" s="174">
        <v>90</v>
      </c>
      <c r="D21" s="173"/>
      <c r="E21" s="174">
        <v>91</v>
      </c>
      <c r="F21" s="173"/>
      <c r="G21" s="174">
        <v>105</v>
      </c>
      <c r="H21" s="173"/>
      <c r="I21" s="174">
        <v>87</v>
      </c>
      <c r="J21" s="173"/>
      <c r="K21" s="17"/>
      <c r="L21" s="17"/>
    </row>
    <row r="22" spans="1:12" ht="18" customHeight="1">
      <c r="A22" s="293" t="s">
        <v>207</v>
      </c>
      <c r="B22" s="294"/>
      <c r="C22" s="174">
        <v>1255</v>
      </c>
      <c r="D22" s="173"/>
      <c r="E22" s="174">
        <v>1477</v>
      </c>
      <c r="F22" s="173"/>
      <c r="G22" s="174">
        <v>925</v>
      </c>
      <c r="H22" s="173"/>
      <c r="I22" s="174">
        <v>1464</v>
      </c>
      <c r="J22" s="173"/>
      <c r="K22" s="17"/>
      <c r="L22" s="17"/>
    </row>
    <row r="23" spans="1:12" ht="18" customHeight="1">
      <c r="A23" s="293" t="s">
        <v>208</v>
      </c>
      <c r="B23" s="294"/>
      <c r="C23" s="174">
        <v>0</v>
      </c>
      <c r="D23" s="173"/>
      <c r="E23" s="174">
        <v>6</v>
      </c>
      <c r="F23" s="173"/>
      <c r="G23" s="174">
        <v>0</v>
      </c>
      <c r="H23" s="173"/>
      <c r="I23" s="174">
        <v>0</v>
      </c>
      <c r="J23" s="173"/>
      <c r="K23" s="17"/>
      <c r="L23" s="17"/>
    </row>
    <row r="24" spans="1:12" ht="18" customHeight="1">
      <c r="A24" s="293" t="s">
        <v>209</v>
      </c>
      <c r="B24" s="294"/>
      <c r="C24" s="174">
        <v>0</v>
      </c>
      <c r="D24" s="173"/>
      <c r="E24" s="174">
        <v>7</v>
      </c>
      <c r="F24" s="173"/>
      <c r="G24" s="174">
        <v>2</v>
      </c>
      <c r="H24" s="173"/>
      <c r="I24" s="174">
        <v>1</v>
      </c>
      <c r="J24" s="173"/>
      <c r="K24" s="17"/>
      <c r="L24" s="17"/>
    </row>
    <row r="25" spans="1:12" ht="18" customHeight="1">
      <c r="A25" s="293" t="s">
        <v>210</v>
      </c>
      <c r="B25" s="294"/>
      <c r="C25" s="174">
        <v>704</v>
      </c>
      <c r="D25" s="173"/>
      <c r="E25" s="174">
        <v>1126</v>
      </c>
      <c r="F25" s="173"/>
      <c r="G25" s="174">
        <v>844</v>
      </c>
      <c r="H25" s="173"/>
      <c r="I25" s="174">
        <v>861</v>
      </c>
      <c r="J25" s="173"/>
      <c r="K25" s="17"/>
      <c r="L25" s="17"/>
    </row>
    <row r="26" spans="1:12" ht="18" customHeight="1">
      <c r="A26" s="293" t="s">
        <v>211</v>
      </c>
      <c r="B26" s="294"/>
      <c r="C26" s="174">
        <v>58</v>
      </c>
      <c r="D26" s="173"/>
      <c r="E26" s="174">
        <v>54</v>
      </c>
      <c r="F26" s="173"/>
      <c r="G26" s="174">
        <v>77</v>
      </c>
      <c r="H26" s="173"/>
      <c r="I26" s="174">
        <v>56</v>
      </c>
      <c r="J26" s="173"/>
      <c r="K26" s="183"/>
      <c r="L26" s="183"/>
    </row>
    <row r="27" spans="1:12" ht="18" customHeight="1">
      <c r="A27" s="305" t="s">
        <v>212</v>
      </c>
      <c r="B27" s="306"/>
      <c r="C27" s="174">
        <v>325</v>
      </c>
      <c r="D27" s="173"/>
      <c r="E27" s="174">
        <v>401</v>
      </c>
      <c r="F27" s="173"/>
      <c r="G27" s="174">
        <v>313</v>
      </c>
      <c r="H27" s="173"/>
      <c r="I27" s="174">
        <v>538</v>
      </c>
      <c r="J27" s="173"/>
      <c r="K27" s="183"/>
      <c r="L27" s="183"/>
    </row>
    <row r="28" spans="1:12" ht="18" customHeight="1">
      <c r="A28" s="305" t="s">
        <v>213</v>
      </c>
      <c r="B28" s="306"/>
      <c r="C28" s="174">
        <v>324</v>
      </c>
      <c r="D28" s="173"/>
      <c r="E28" s="174">
        <v>276</v>
      </c>
      <c r="F28" s="173"/>
      <c r="G28" s="174">
        <v>283</v>
      </c>
      <c r="H28" s="173"/>
      <c r="I28" s="174">
        <v>304</v>
      </c>
      <c r="J28" s="173"/>
      <c r="K28" s="185"/>
      <c r="L28" s="185"/>
    </row>
    <row r="29" spans="1:12" ht="18" customHeight="1">
      <c r="A29" s="305" t="s">
        <v>214</v>
      </c>
      <c r="B29" s="306"/>
      <c r="C29" s="174">
        <v>56</v>
      </c>
      <c r="D29" s="173"/>
      <c r="E29" s="174">
        <v>47</v>
      </c>
      <c r="F29" s="173"/>
      <c r="G29" s="174">
        <v>45</v>
      </c>
      <c r="H29" s="173"/>
      <c r="I29" s="174">
        <v>60</v>
      </c>
      <c r="J29" s="173"/>
      <c r="K29" s="185"/>
      <c r="L29" s="185"/>
    </row>
    <row r="30" spans="1:12" ht="18" customHeight="1" thickBot="1">
      <c r="A30" s="295" t="s">
        <v>215</v>
      </c>
      <c r="B30" s="296"/>
      <c r="C30" s="179" t="s">
        <v>80</v>
      </c>
      <c r="D30" s="178"/>
      <c r="E30" s="179">
        <v>306</v>
      </c>
      <c r="F30" s="178"/>
      <c r="G30" s="179">
        <v>723</v>
      </c>
      <c r="H30" s="178"/>
      <c r="I30" s="179">
        <v>651</v>
      </c>
      <c r="J30" s="178"/>
      <c r="K30" s="185"/>
      <c r="L30" s="185"/>
    </row>
    <row r="31" spans="1:12" ht="18" customHeight="1">
      <c r="A31" s="23" t="s">
        <v>216</v>
      </c>
      <c r="B31" s="17"/>
      <c r="C31" s="62"/>
      <c r="D31" s="62"/>
      <c r="E31" s="62"/>
      <c r="F31" s="62"/>
      <c r="G31" s="62"/>
      <c r="H31" s="86"/>
      <c r="I31" s="86"/>
      <c r="J31" s="6"/>
      <c r="K31" s="6"/>
      <c r="L31" s="6"/>
    </row>
    <row r="33" spans="1:17" ht="19.5" customHeight="1">
      <c r="A33" s="5" t="s">
        <v>217</v>
      </c>
      <c r="C33" s="6"/>
      <c r="D33" s="6"/>
      <c r="E33" s="6"/>
      <c r="F33" s="6"/>
      <c r="G33" s="6"/>
      <c r="H33" s="6"/>
      <c r="I33" s="297" t="s">
        <v>184</v>
      </c>
      <c r="J33" s="297"/>
      <c r="K33" s="6"/>
      <c r="L33" s="6"/>
      <c r="Q33" s="65"/>
    </row>
    <row r="34" spans="3:17" ht="7.5" customHeight="1" thickBot="1">
      <c r="C34" s="6"/>
      <c r="D34" s="6"/>
      <c r="E34" s="6"/>
      <c r="F34" s="6"/>
      <c r="G34" s="17"/>
      <c r="H34" s="17"/>
      <c r="I34" s="298"/>
      <c r="J34" s="298"/>
      <c r="K34" s="186"/>
      <c r="L34" s="184"/>
      <c r="O34" s="116"/>
      <c r="Q34" s="65"/>
    </row>
    <row r="35" spans="1:12" ht="21.75" customHeight="1">
      <c r="A35" s="299" t="s">
        <v>197</v>
      </c>
      <c r="B35" s="299"/>
      <c r="C35" s="300" t="s">
        <v>198</v>
      </c>
      <c r="D35" s="301"/>
      <c r="E35" s="300" t="s">
        <v>199</v>
      </c>
      <c r="F35" s="301"/>
      <c r="G35" s="302" t="s">
        <v>200</v>
      </c>
      <c r="H35" s="303"/>
      <c r="I35" s="302" t="s">
        <v>201</v>
      </c>
      <c r="J35" s="304"/>
      <c r="K35" s="62" t="s">
        <v>115</v>
      </c>
      <c r="L35" s="62" t="s">
        <v>115</v>
      </c>
    </row>
    <row r="36" spans="1:12" ht="21.75" customHeight="1" thickBot="1">
      <c r="A36" s="289" t="s">
        <v>218</v>
      </c>
      <c r="B36" s="290"/>
      <c r="C36" s="187">
        <v>3621</v>
      </c>
      <c r="D36" s="188"/>
      <c r="E36" s="187">
        <f>SUM(E37:F40)</f>
        <v>3575</v>
      </c>
      <c r="F36" s="188"/>
      <c r="G36" s="187">
        <f>SUM(G37:H40)</f>
        <v>3569</v>
      </c>
      <c r="H36" s="188"/>
      <c r="I36" s="187">
        <f>SUM(I37:I40)</f>
        <v>3067</v>
      </c>
      <c r="J36" s="188"/>
      <c r="K36" s="128" t="s">
        <v>115</v>
      </c>
      <c r="L36" s="128" t="s">
        <v>219</v>
      </c>
    </row>
    <row r="37" spans="1:12" ht="21.75" customHeight="1" thickTop="1">
      <c r="A37" s="291" t="s">
        <v>220</v>
      </c>
      <c r="B37" s="292"/>
      <c r="C37" s="70">
        <v>1716</v>
      </c>
      <c r="E37" s="70">
        <v>1911</v>
      </c>
      <c r="G37" s="70">
        <v>1990</v>
      </c>
      <c r="I37" s="70">
        <v>1815</v>
      </c>
      <c r="K37" s="72" t="s">
        <v>115</v>
      </c>
      <c r="L37" s="72" t="s">
        <v>219</v>
      </c>
    </row>
    <row r="38" spans="1:12" ht="21.75" customHeight="1">
      <c r="A38" s="293" t="s">
        <v>221</v>
      </c>
      <c r="B38" s="294"/>
      <c r="C38" s="70">
        <v>356</v>
      </c>
      <c r="E38" s="70">
        <v>211</v>
      </c>
      <c r="G38" s="70">
        <v>220</v>
      </c>
      <c r="I38" s="70">
        <v>204</v>
      </c>
      <c r="K38" s="72" t="s">
        <v>115</v>
      </c>
      <c r="L38" s="72" t="s">
        <v>115</v>
      </c>
    </row>
    <row r="39" spans="1:12" ht="21.75" customHeight="1">
      <c r="A39" s="293" t="s">
        <v>222</v>
      </c>
      <c r="B39" s="294"/>
      <c r="C39" s="70">
        <v>922</v>
      </c>
      <c r="E39" s="70">
        <v>848</v>
      </c>
      <c r="G39" s="70">
        <v>759</v>
      </c>
      <c r="I39" s="70">
        <v>594</v>
      </c>
      <c r="K39" s="72" t="s">
        <v>115</v>
      </c>
      <c r="L39" s="72" t="s">
        <v>115</v>
      </c>
    </row>
    <row r="40" spans="1:12" ht="21.75" customHeight="1" thickBot="1">
      <c r="A40" s="295" t="s">
        <v>223</v>
      </c>
      <c r="B40" s="296"/>
      <c r="C40" s="75">
        <v>627</v>
      </c>
      <c r="D40" s="189"/>
      <c r="E40" s="75">
        <v>605</v>
      </c>
      <c r="F40" s="189"/>
      <c r="G40" s="75">
        <v>600</v>
      </c>
      <c r="H40" s="189"/>
      <c r="I40" s="75">
        <v>454</v>
      </c>
      <c r="J40" s="189"/>
      <c r="K40" s="72" t="s">
        <v>219</v>
      </c>
      <c r="L40" s="72" t="s">
        <v>219</v>
      </c>
    </row>
    <row r="41" spans="1:12" ht="16.5" customHeight="1">
      <c r="A41" s="21" t="s">
        <v>224</v>
      </c>
      <c r="B41" s="22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7" ht="14.2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N42" s="17"/>
      <c r="O42" s="17"/>
      <c r="P42" s="17"/>
      <c r="Q42" s="65"/>
    </row>
  </sheetData>
  <sheetProtection/>
  <mergeCells count="38">
    <mergeCell ref="I1:J2"/>
    <mergeCell ref="A3:A4"/>
    <mergeCell ref="B3:B4"/>
    <mergeCell ref="C3:D4"/>
    <mergeCell ref="E3:F4"/>
    <mergeCell ref="G3:H4"/>
    <mergeCell ref="I3:J4"/>
    <mergeCell ref="I15:J16"/>
    <mergeCell ref="F16:H16"/>
    <mergeCell ref="A17:B17"/>
    <mergeCell ref="C17:D17"/>
    <mergeCell ref="E17:F17"/>
    <mergeCell ref="G17:H17"/>
    <mergeCell ref="I17:J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I33:J34"/>
    <mergeCell ref="A35:B35"/>
    <mergeCell ref="C35:D35"/>
    <mergeCell ref="E35:F35"/>
    <mergeCell ref="G35:H35"/>
    <mergeCell ref="I35:J35"/>
    <mergeCell ref="A36:B36"/>
    <mergeCell ref="A37:B37"/>
    <mergeCell ref="A38:B38"/>
    <mergeCell ref="A39:B39"/>
    <mergeCell ref="A40:B40"/>
    <mergeCell ref="A30:B30"/>
  </mergeCells>
  <printOptions/>
  <pageMargins left="0.6299212598425197" right="0.7874015748031497" top="0.7874015748031497" bottom="0.7874015748031497" header="0" footer="0"/>
  <pageSetup firstPageNumber="136" useFirstPageNumber="1" horizontalDpi="600" verticalDpi="600" orientation="portrait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view="pageBreakPreview" zoomScaleSheetLayoutView="100" workbookViewId="0" topLeftCell="A4">
      <selection activeCell="K12" sqref="K12"/>
    </sheetView>
  </sheetViews>
  <sheetFormatPr defaultColWidth="11.875" defaultRowHeight="18" customHeight="1"/>
  <cols>
    <col min="1" max="1" width="2.875" style="6" customWidth="1"/>
    <col min="2" max="2" width="6.50390625" style="6" customWidth="1"/>
    <col min="3" max="3" width="4.50390625" style="6" customWidth="1"/>
    <col min="4" max="4" width="8.875" style="6" customWidth="1"/>
    <col min="5" max="9" width="9.50390625" style="6" customWidth="1"/>
    <col min="10" max="11" width="11.50390625" style="6" customWidth="1"/>
    <col min="12" max="12" width="0.5" style="6" customWidth="1"/>
    <col min="13" max="13" width="2.50390625" style="6" customWidth="1"/>
    <col min="14" max="14" width="3.625" style="6" customWidth="1"/>
    <col min="15" max="15" width="5.625" style="6" customWidth="1"/>
    <col min="16" max="16" width="1.4921875" style="6" customWidth="1"/>
    <col min="17" max="17" width="3.875" style="6" customWidth="1"/>
    <col min="18" max="18" width="1.4921875" style="6" customWidth="1"/>
    <col min="19" max="19" width="5.875" style="6" customWidth="1"/>
    <col min="20" max="20" width="1.37890625" style="6" customWidth="1"/>
    <col min="21" max="21" width="2.50390625" style="6" customWidth="1"/>
    <col min="22" max="22" width="2.625" style="6" customWidth="1"/>
    <col min="23" max="23" width="5.625" style="6" customWidth="1"/>
    <col min="24" max="25" width="1.4921875" style="6" customWidth="1"/>
    <col min="26" max="26" width="4.875" style="6" customWidth="1"/>
    <col min="27" max="27" width="8.375" style="6" customWidth="1"/>
    <col min="28" max="16384" width="11.875" style="6" customWidth="1"/>
  </cols>
  <sheetData>
    <row r="1" spans="1:6" ht="19.5" customHeight="1">
      <c r="A1" s="204" t="s">
        <v>241</v>
      </c>
      <c r="B1" s="204"/>
      <c r="C1" s="204"/>
      <c r="D1" s="204"/>
      <c r="E1" s="204"/>
      <c r="F1" s="204"/>
    </row>
    <row r="2" spans="1:6" ht="15" customHeight="1">
      <c r="A2" s="204"/>
      <c r="B2" s="204"/>
      <c r="C2" s="204"/>
      <c r="D2" s="204"/>
      <c r="E2" s="204"/>
      <c r="F2" s="204"/>
    </row>
    <row r="3" spans="1:11" ht="19.5" customHeight="1" thickBot="1">
      <c r="A3" s="205" t="s">
        <v>242</v>
      </c>
      <c r="B3" s="206"/>
      <c r="C3" s="205"/>
      <c r="D3" s="205"/>
      <c r="E3" s="205"/>
      <c r="F3" s="204"/>
      <c r="J3" s="340" t="s">
        <v>243</v>
      </c>
      <c r="K3" s="340"/>
    </row>
    <row r="4" spans="1:12" ht="16.5" customHeight="1">
      <c r="A4" s="332" t="s">
        <v>244</v>
      </c>
      <c r="B4" s="332"/>
      <c r="C4" s="333"/>
      <c r="D4" s="334" t="s">
        <v>245</v>
      </c>
      <c r="E4" s="336" t="s">
        <v>246</v>
      </c>
      <c r="F4" s="337"/>
      <c r="G4" s="337"/>
      <c r="H4" s="337"/>
      <c r="I4" s="337"/>
      <c r="J4" s="337"/>
      <c r="K4" s="337"/>
      <c r="L4" s="17"/>
    </row>
    <row r="5" spans="1:12" ht="18" customHeight="1">
      <c r="A5" s="338" t="s">
        <v>247</v>
      </c>
      <c r="B5" s="338"/>
      <c r="C5" s="339"/>
      <c r="D5" s="335"/>
      <c r="E5" s="207" t="s">
        <v>248</v>
      </c>
      <c r="F5" s="207" t="s">
        <v>249</v>
      </c>
      <c r="G5" s="207" t="s">
        <v>237</v>
      </c>
      <c r="H5" s="207" t="s">
        <v>250</v>
      </c>
      <c r="I5" s="207" t="s">
        <v>251</v>
      </c>
      <c r="J5" s="207" t="s">
        <v>252</v>
      </c>
      <c r="K5" s="45" t="s">
        <v>253</v>
      </c>
      <c r="L5" s="17"/>
    </row>
    <row r="6" spans="1:13" ht="17.25" customHeight="1">
      <c r="A6" s="307" t="s">
        <v>254</v>
      </c>
      <c r="B6" s="307"/>
      <c r="C6" s="329"/>
      <c r="D6" s="208">
        <v>246</v>
      </c>
      <c r="E6" s="208">
        <v>3547</v>
      </c>
      <c r="F6" s="209">
        <v>5301</v>
      </c>
      <c r="G6" s="209">
        <v>323</v>
      </c>
      <c r="H6" s="209">
        <v>21</v>
      </c>
      <c r="I6" s="209">
        <v>3124</v>
      </c>
      <c r="J6" s="210">
        <v>12316</v>
      </c>
      <c r="K6" s="211">
        <v>50.0650406504065</v>
      </c>
      <c r="L6" s="17"/>
      <c r="M6" s="17"/>
    </row>
    <row r="7" spans="1:13" ht="17.25" customHeight="1">
      <c r="A7" s="307" t="s">
        <v>255</v>
      </c>
      <c r="B7" s="307"/>
      <c r="C7" s="329"/>
      <c r="D7" s="212">
        <v>245</v>
      </c>
      <c r="E7" s="209">
        <f>330+249+428+225+172+3789+772</f>
        <v>5965</v>
      </c>
      <c r="F7" s="209">
        <f>200+570+233+35+1186+1652+1200+327</f>
        <v>5403</v>
      </c>
      <c r="G7" s="209">
        <f>47+182</f>
        <v>229</v>
      </c>
      <c r="H7" s="209">
        <v>11</v>
      </c>
      <c r="I7" s="209">
        <f>2972+119+41</f>
        <v>3132</v>
      </c>
      <c r="J7" s="209">
        <f>SUM(E7:I7)</f>
        <v>14740</v>
      </c>
      <c r="K7" s="209">
        <v>60.16326530612245</v>
      </c>
      <c r="L7" s="17"/>
      <c r="M7" s="17"/>
    </row>
    <row r="8" spans="1:11" ht="17.25" customHeight="1">
      <c r="A8" s="307" t="s">
        <v>256</v>
      </c>
      <c r="B8" s="307"/>
      <c r="C8" s="329"/>
      <c r="D8" s="212">
        <v>247</v>
      </c>
      <c r="E8" s="209">
        <f>287+231+379+235+21+104+3890+574</f>
        <v>5721</v>
      </c>
      <c r="F8" s="209">
        <f>125+753+192+44+1251+1725+1429+291</f>
        <v>5810</v>
      </c>
      <c r="G8" s="209">
        <f>36+317</f>
        <v>353</v>
      </c>
      <c r="H8" s="209">
        <v>26</v>
      </c>
      <c r="I8" s="209">
        <f>2568+55+34</f>
        <v>2657</v>
      </c>
      <c r="J8" s="209">
        <f>SUM(E8:I8)</f>
        <v>14567</v>
      </c>
      <c r="K8" s="209">
        <v>59</v>
      </c>
    </row>
    <row r="9" spans="1:11" s="17" customFormat="1" ht="17.25" customHeight="1">
      <c r="A9" s="307" t="s">
        <v>257</v>
      </c>
      <c r="B9" s="307"/>
      <c r="C9" s="307"/>
      <c r="D9" s="212">
        <v>248</v>
      </c>
      <c r="E9" s="209">
        <v>4083</v>
      </c>
      <c r="F9" s="209">
        <v>5959</v>
      </c>
      <c r="G9" s="209">
        <v>289</v>
      </c>
      <c r="H9" s="209">
        <v>17</v>
      </c>
      <c r="I9" s="209">
        <v>1862</v>
      </c>
      <c r="J9" s="209">
        <v>12210</v>
      </c>
      <c r="K9" s="209">
        <v>49</v>
      </c>
    </row>
    <row r="10" spans="1:11" s="17" customFormat="1" ht="17.25" customHeight="1">
      <c r="A10" s="307" t="s">
        <v>258</v>
      </c>
      <c r="B10" s="307"/>
      <c r="C10" s="307"/>
      <c r="D10" s="212">
        <v>248</v>
      </c>
      <c r="E10" s="209">
        <v>5214</v>
      </c>
      <c r="F10" s="209">
        <v>5294</v>
      </c>
      <c r="G10" s="209">
        <v>276</v>
      </c>
      <c r="H10" s="209">
        <v>128</v>
      </c>
      <c r="I10" s="209">
        <v>4648</v>
      </c>
      <c r="J10" s="209">
        <v>15560</v>
      </c>
      <c r="K10" s="209">
        <v>62.7</v>
      </c>
    </row>
    <row r="11" spans="1:11" s="17" customFormat="1" ht="17.25" customHeight="1">
      <c r="A11" s="330" t="s">
        <v>259</v>
      </c>
      <c r="B11" s="330"/>
      <c r="C11" s="330"/>
      <c r="D11" s="213">
        <f aca="true" t="shared" si="0" ref="D11:J11">SUM(D12:D23)</f>
        <v>291</v>
      </c>
      <c r="E11" s="214">
        <f t="shared" si="0"/>
        <v>5341</v>
      </c>
      <c r="F11" s="214">
        <f t="shared" si="0"/>
        <v>6705</v>
      </c>
      <c r="G11" s="214">
        <f t="shared" si="0"/>
        <v>766</v>
      </c>
      <c r="H11" s="214">
        <f t="shared" si="0"/>
        <v>153</v>
      </c>
      <c r="I11" s="214">
        <f t="shared" si="0"/>
        <v>5727</v>
      </c>
      <c r="J11" s="214">
        <f t="shared" si="0"/>
        <v>18692</v>
      </c>
      <c r="K11" s="214">
        <f>J11/D11</f>
        <v>64.23367697594502</v>
      </c>
    </row>
    <row r="12" spans="1:11" ht="17.25" customHeight="1">
      <c r="A12" s="331" t="s">
        <v>260</v>
      </c>
      <c r="B12" s="331"/>
      <c r="C12" s="331"/>
      <c r="D12" s="215">
        <v>25</v>
      </c>
      <c r="E12" s="216">
        <v>380</v>
      </c>
      <c r="F12" s="211">
        <v>322</v>
      </c>
      <c r="G12" s="211">
        <v>27</v>
      </c>
      <c r="H12" s="217">
        <v>19</v>
      </c>
      <c r="I12" s="211">
        <v>427</v>
      </c>
      <c r="J12" s="210">
        <f aca="true" t="shared" si="1" ref="J12:J23">SUM(E12:I12)</f>
        <v>1175</v>
      </c>
      <c r="K12" s="211">
        <f>J12/D12</f>
        <v>47</v>
      </c>
    </row>
    <row r="13" spans="1:11" ht="17.25" customHeight="1">
      <c r="A13" s="331" t="s">
        <v>261</v>
      </c>
      <c r="B13" s="331"/>
      <c r="C13" s="331"/>
      <c r="D13" s="218">
        <v>23</v>
      </c>
      <c r="E13" s="216">
        <v>625</v>
      </c>
      <c r="F13" s="211">
        <v>471</v>
      </c>
      <c r="G13" s="211">
        <v>26</v>
      </c>
      <c r="H13" s="217">
        <v>16</v>
      </c>
      <c r="I13" s="211">
        <v>668</v>
      </c>
      <c r="J13" s="210">
        <f t="shared" si="1"/>
        <v>1806</v>
      </c>
      <c r="K13" s="211">
        <f>J13/D13</f>
        <v>78.52173913043478</v>
      </c>
    </row>
    <row r="14" spans="1:11" ht="17.25" customHeight="1">
      <c r="A14" s="327" t="s">
        <v>262</v>
      </c>
      <c r="B14" s="327"/>
      <c r="C14" s="327"/>
      <c r="D14" s="218">
        <v>26</v>
      </c>
      <c r="E14" s="216">
        <v>358</v>
      </c>
      <c r="F14" s="211">
        <v>646</v>
      </c>
      <c r="G14" s="211">
        <v>26</v>
      </c>
      <c r="H14" s="217">
        <v>10</v>
      </c>
      <c r="I14" s="211">
        <v>360</v>
      </c>
      <c r="J14" s="210">
        <f t="shared" si="1"/>
        <v>1400</v>
      </c>
      <c r="K14" s="211">
        <f aca="true" t="shared" si="2" ref="K14:K23">J14/D14</f>
        <v>53.84615384615385</v>
      </c>
    </row>
    <row r="15" spans="1:11" ht="17.25" customHeight="1">
      <c r="A15" s="327" t="s">
        <v>263</v>
      </c>
      <c r="B15" s="327"/>
      <c r="C15" s="327"/>
      <c r="D15" s="218">
        <v>25</v>
      </c>
      <c r="E15" s="216">
        <v>608</v>
      </c>
      <c r="F15" s="211">
        <v>636</v>
      </c>
      <c r="G15" s="211">
        <v>93</v>
      </c>
      <c r="H15" s="217">
        <v>20</v>
      </c>
      <c r="I15" s="211">
        <v>567</v>
      </c>
      <c r="J15" s="210">
        <f t="shared" si="1"/>
        <v>1924</v>
      </c>
      <c r="K15" s="211">
        <f t="shared" si="2"/>
        <v>76.96</v>
      </c>
    </row>
    <row r="16" spans="1:11" ht="17.25" customHeight="1">
      <c r="A16" s="327" t="s">
        <v>264</v>
      </c>
      <c r="B16" s="327"/>
      <c r="C16" s="327"/>
      <c r="D16" s="218">
        <v>26</v>
      </c>
      <c r="E16" s="216">
        <v>467</v>
      </c>
      <c r="F16" s="211">
        <v>463</v>
      </c>
      <c r="G16" s="211">
        <v>92</v>
      </c>
      <c r="H16" s="211">
        <v>16</v>
      </c>
      <c r="I16" s="211">
        <v>427</v>
      </c>
      <c r="J16" s="210">
        <f t="shared" si="1"/>
        <v>1465</v>
      </c>
      <c r="K16" s="211">
        <f t="shared" si="2"/>
        <v>56.34615384615385</v>
      </c>
    </row>
    <row r="17" spans="1:11" ht="17.25" customHeight="1">
      <c r="A17" s="327" t="s">
        <v>265</v>
      </c>
      <c r="B17" s="327"/>
      <c r="C17" s="327"/>
      <c r="D17" s="218">
        <v>24</v>
      </c>
      <c r="E17" s="216">
        <v>398</v>
      </c>
      <c r="F17" s="211">
        <v>778</v>
      </c>
      <c r="G17" s="211">
        <v>74</v>
      </c>
      <c r="H17" s="217">
        <v>14</v>
      </c>
      <c r="I17" s="211">
        <v>399</v>
      </c>
      <c r="J17" s="210">
        <f t="shared" si="1"/>
        <v>1663</v>
      </c>
      <c r="K17" s="211">
        <f t="shared" si="2"/>
        <v>69.29166666666667</v>
      </c>
    </row>
    <row r="18" spans="1:11" ht="17.25" customHeight="1">
      <c r="A18" s="327" t="s">
        <v>266</v>
      </c>
      <c r="B18" s="327"/>
      <c r="C18" s="327"/>
      <c r="D18" s="218">
        <v>24</v>
      </c>
      <c r="E18" s="216">
        <v>464</v>
      </c>
      <c r="F18" s="211">
        <v>614</v>
      </c>
      <c r="G18" s="211">
        <v>55</v>
      </c>
      <c r="H18" s="217">
        <v>12</v>
      </c>
      <c r="I18" s="211">
        <v>427</v>
      </c>
      <c r="J18" s="210">
        <f t="shared" si="1"/>
        <v>1572</v>
      </c>
      <c r="K18" s="211">
        <f t="shared" si="2"/>
        <v>65.5</v>
      </c>
    </row>
    <row r="19" spans="1:11" ht="17.25" customHeight="1">
      <c r="A19" s="327" t="s">
        <v>267</v>
      </c>
      <c r="B19" s="327"/>
      <c r="C19" s="327"/>
      <c r="D19" s="218">
        <v>24</v>
      </c>
      <c r="E19" s="216">
        <v>324</v>
      </c>
      <c r="F19" s="211">
        <v>745</v>
      </c>
      <c r="G19" s="211">
        <v>93</v>
      </c>
      <c r="H19" s="217">
        <v>10</v>
      </c>
      <c r="I19" s="211">
        <v>345</v>
      </c>
      <c r="J19" s="210">
        <f t="shared" si="1"/>
        <v>1517</v>
      </c>
      <c r="K19" s="211">
        <f t="shared" si="2"/>
        <v>63.208333333333336</v>
      </c>
    </row>
    <row r="20" spans="1:11" ht="17.25" customHeight="1">
      <c r="A20" s="327" t="s">
        <v>268</v>
      </c>
      <c r="B20" s="327"/>
      <c r="C20" s="327"/>
      <c r="D20" s="218">
        <v>22</v>
      </c>
      <c r="E20" s="216">
        <v>314</v>
      </c>
      <c r="F20" s="211">
        <v>514</v>
      </c>
      <c r="G20" s="211">
        <v>77</v>
      </c>
      <c r="H20" s="217">
        <v>7</v>
      </c>
      <c r="I20" s="211">
        <v>342</v>
      </c>
      <c r="J20" s="210">
        <f t="shared" si="1"/>
        <v>1254</v>
      </c>
      <c r="K20" s="211">
        <f t="shared" si="2"/>
        <v>57</v>
      </c>
    </row>
    <row r="21" spans="1:11" ht="17.25" customHeight="1">
      <c r="A21" s="327" t="s">
        <v>269</v>
      </c>
      <c r="B21" s="327"/>
      <c r="C21" s="327"/>
      <c r="D21" s="218">
        <v>23</v>
      </c>
      <c r="E21" s="216">
        <v>439</v>
      </c>
      <c r="F21" s="211">
        <v>719</v>
      </c>
      <c r="G21" s="211">
        <v>78</v>
      </c>
      <c r="H21" s="217">
        <v>7</v>
      </c>
      <c r="I21" s="211">
        <v>838</v>
      </c>
      <c r="J21" s="210">
        <f t="shared" si="1"/>
        <v>2081</v>
      </c>
      <c r="K21" s="211">
        <f t="shared" si="2"/>
        <v>90.47826086956522</v>
      </c>
    </row>
    <row r="22" spans="1:11" ht="17.25" customHeight="1">
      <c r="A22" s="327" t="s">
        <v>270</v>
      </c>
      <c r="B22" s="327"/>
      <c r="C22" s="327"/>
      <c r="D22" s="218">
        <v>23</v>
      </c>
      <c r="E22" s="216">
        <v>369</v>
      </c>
      <c r="F22" s="211">
        <v>264</v>
      </c>
      <c r="G22" s="211">
        <v>45</v>
      </c>
      <c r="H22" s="217">
        <v>12</v>
      </c>
      <c r="I22" s="211">
        <v>401</v>
      </c>
      <c r="J22" s="210">
        <f t="shared" si="1"/>
        <v>1091</v>
      </c>
      <c r="K22" s="211">
        <f t="shared" si="2"/>
        <v>47.43478260869565</v>
      </c>
    </row>
    <row r="23" spans="1:14" ht="17.25" customHeight="1" thickBot="1">
      <c r="A23" s="328" t="s">
        <v>271</v>
      </c>
      <c r="B23" s="328"/>
      <c r="C23" s="328"/>
      <c r="D23" s="219">
        <v>26</v>
      </c>
      <c r="E23" s="220">
        <v>595</v>
      </c>
      <c r="F23" s="221">
        <v>533</v>
      </c>
      <c r="G23" s="221">
        <v>80</v>
      </c>
      <c r="H23" s="222">
        <v>10</v>
      </c>
      <c r="I23" s="221">
        <v>526</v>
      </c>
      <c r="J23" s="223">
        <f t="shared" si="1"/>
        <v>1744</v>
      </c>
      <c r="K23" s="221">
        <f t="shared" si="2"/>
        <v>67.07692307692308</v>
      </c>
      <c r="N23" s="224"/>
    </row>
    <row r="24" spans="1:11" ht="18" customHeight="1">
      <c r="A24" s="225"/>
      <c r="B24" s="225"/>
      <c r="C24" s="225"/>
      <c r="E24" s="224"/>
      <c r="F24" s="224"/>
      <c r="G24" s="224"/>
      <c r="H24" s="224"/>
      <c r="I24" s="224"/>
      <c r="J24" s="224"/>
      <c r="K24" s="224"/>
    </row>
    <row r="25" spans="1:12" ht="19.5" customHeight="1" thickBot="1">
      <c r="A25" s="205" t="s">
        <v>272</v>
      </c>
      <c r="B25" s="204"/>
      <c r="C25" s="204"/>
      <c r="D25" s="204"/>
      <c r="E25" s="204"/>
      <c r="F25" s="204"/>
      <c r="J25" s="340" t="s">
        <v>243</v>
      </c>
      <c r="K25" s="341"/>
      <c r="L25" s="341"/>
    </row>
    <row r="26" spans="1:12" ht="15.75" customHeight="1">
      <c r="A26" s="332" t="s">
        <v>244</v>
      </c>
      <c r="B26" s="332"/>
      <c r="C26" s="333"/>
      <c r="D26" s="334" t="s">
        <v>245</v>
      </c>
      <c r="E26" s="336" t="s">
        <v>246</v>
      </c>
      <c r="F26" s="337"/>
      <c r="G26" s="337"/>
      <c r="H26" s="337"/>
      <c r="I26" s="337"/>
      <c r="J26" s="337"/>
      <c r="K26" s="337"/>
      <c r="L26" s="17"/>
    </row>
    <row r="27" spans="1:13" ht="18" customHeight="1">
      <c r="A27" s="338" t="s">
        <v>247</v>
      </c>
      <c r="B27" s="338"/>
      <c r="C27" s="339"/>
      <c r="D27" s="335"/>
      <c r="E27" s="207" t="s">
        <v>248</v>
      </c>
      <c r="F27" s="207" t="s">
        <v>249</v>
      </c>
      <c r="G27" s="207" t="s">
        <v>237</v>
      </c>
      <c r="H27" s="207" t="s">
        <v>250</v>
      </c>
      <c r="I27" s="207" t="s">
        <v>251</v>
      </c>
      <c r="J27" s="207" t="s">
        <v>252</v>
      </c>
      <c r="K27" s="45" t="s">
        <v>253</v>
      </c>
      <c r="L27" s="226"/>
      <c r="M27" s="17"/>
    </row>
    <row r="28" spans="1:11" ht="17.25" customHeight="1">
      <c r="A28" s="307" t="s">
        <v>254</v>
      </c>
      <c r="B28" s="307"/>
      <c r="C28" s="329"/>
      <c r="D28" s="208">
        <v>245</v>
      </c>
      <c r="E28" s="208">
        <v>3382</v>
      </c>
      <c r="F28" s="209">
        <v>4065</v>
      </c>
      <c r="G28" s="209">
        <v>283</v>
      </c>
      <c r="H28" s="209">
        <v>25</v>
      </c>
      <c r="I28" s="209">
        <v>1912</v>
      </c>
      <c r="J28" s="210">
        <v>10300</v>
      </c>
      <c r="K28" s="211">
        <v>42.04081632653061</v>
      </c>
    </row>
    <row r="29" spans="1:11" ht="17.25" customHeight="1">
      <c r="A29" s="307" t="s">
        <v>273</v>
      </c>
      <c r="B29" s="307"/>
      <c r="C29" s="329"/>
      <c r="D29" s="208">
        <v>244</v>
      </c>
      <c r="E29" s="208">
        <v>3309</v>
      </c>
      <c r="F29" s="209">
        <v>5567</v>
      </c>
      <c r="G29" s="209">
        <v>508</v>
      </c>
      <c r="H29" s="209">
        <v>26</v>
      </c>
      <c r="I29" s="209">
        <v>1627</v>
      </c>
      <c r="J29" s="210">
        <v>11037</v>
      </c>
      <c r="K29" s="211">
        <v>45.23360655737705</v>
      </c>
    </row>
    <row r="30" spans="1:11" ht="17.25" customHeight="1">
      <c r="A30" s="307" t="s">
        <v>274</v>
      </c>
      <c r="B30" s="307"/>
      <c r="C30" s="329"/>
      <c r="D30" s="212">
        <v>245</v>
      </c>
      <c r="E30" s="209">
        <v>3013</v>
      </c>
      <c r="F30" s="209">
        <v>4435</v>
      </c>
      <c r="G30" s="209">
        <v>419</v>
      </c>
      <c r="H30" s="209">
        <v>16</v>
      </c>
      <c r="I30" s="209">
        <v>1634</v>
      </c>
      <c r="J30" s="209">
        <v>9517</v>
      </c>
      <c r="K30" s="209">
        <v>39</v>
      </c>
    </row>
    <row r="31" spans="1:11" ht="17.25" customHeight="1">
      <c r="A31" s="307" t="s">
        <v>275</v>
      </c>
      <c r="B31" s="307"/>
      <c r="C31" s="307"/>
      <c r="D31" s="212">
        <v>247</v>
      </c>
      <c r="E31" s="209">
        <v>3028</v>
      </c>
      <c r="F31" s="209">
        <v>4994</v>
      </c>
      <c r="G31" s="209">
        <v>433</v>
      </c>
      <c r="H31" s="209">
        <v>77</v>
      </c>
      <c r="I31" s="209">
        <v>1512</v>
      </c>
      <c r="J31" s="209">
        <v>10044</v>
      </c>
      <c r="K31" s="209">
        <v>40</v>
      </c>
    </row>
    <row r="32" spans="1:11" s="17" customFormat="1" ht="17.25" customHeight="1">
      <c r="A32" s="307" t="s">
        <v>276</v>
      </c>
      <c r="B32" s="307"/>
      <c r="C32" s="307"/>
      <c r="D32" s="212">
        <v>246</v>
      </c>
      <c r="E32" s="209">
        <v>3256</v>
      </c>
      <c r="F32" s="209">
        <v>4204</v>
      </c>
      <c r="G32" s="209">
        <v>303</v>
      </c>
      <c r="H32" s="209">
        <v>30</v>
      </c>
      <c r="I32" s="209">
        <v>3211</v>
      </c>
      <c r="J32" s="209">
        <v>11004</v>
      </c>
      <c r="K32" s="209">
        <v>44.73170731707317</v>
      </c>
    </row>
    <row r="33" spans="1:11" s="17" customFormat="1" ht="17.25" customHeight="1">
      <c r="A33" s="330" t="s">
        <v>277</v>
      </c>
      <c r="B33" s="330"/>
      <c r="C33" s="330"/>
      <c r="D33" s="213">
        <f aca="true" t="shared" si="3" ref="D33:I33">SUM(D34:D45)</f>
        <v>289</v>
      </c>
      <c r="E33" s="214">
        <f t="shared" si="3"/>
        <v>2769</v>
      </c>
      <c r="F33" s="214">
        <f t="shared" si="3"/>
        <v>4942</v>
      </c>
      <c r="G33" s="214">
        <f t="shared" si="3"/>
        <v>809</v>
      </c>
      <c r="H33" s="214">
        <f t="shared" si="3"/>
        <v>62</v>
      </c>
      <c r="I33" s="214">
        <f t="shared" si="3"/>
        <v>3267</v>
      </c>
      <c r="J33" s="214">
        <f aca="true" t="shared" si="4" ref="J33:J45">SUM(E33:I33)</f>
        <v>11849</v>
      </c>
      <c r="K33" s="214">
        <f>J33/D33</f>
        <v>41</v>
      </c>
    </row>
    <row r="34" spans="1:12" ht="17.25" customHeight="1">
      <c r="A34" s="331" t="s">
        <v>260</v>
      </c>
      <c r="B34" s="331"/>
      <c r="C34" s="331"/>
      <c r="D34" s="215">
        <v>24</v>
      </c>
      <c r="E34" s="216">
        <v>234</v>
      </c>
      <c r="F34" s="211">
        <v>275</v>
      </c>
      <c r="G34" s="211">
        <v>113</v>
      </c>
      <c r="H34" s="217">
        <v>4</v>
      </c>
      <c r="I34" s="211">
        <v>267</v>
      </c>
      <c r="J34" s="210">
        <f t="shared" si="4"/>
        <v>893</v>
      </c>
      <c r="K34" s="211">
        <f>J34/D34</f>
        <v>37.208333333333336</v>
      </c>
      <c r="L34" s="227">
        <f>SUM(E34:J34)</f>
        <v>1786</v>
      </c>
    </row>
    <row r="35" spans="1:11" ht="17.25" customHeight="1">
      <c r="A35" s="331" t="s">
        <v>261</v>
      </c>
      <c r="B35" s="331"/>
      <c r="C35" s="331"/>
      <c r="D35" s="218">
        <v>22</v>
      </c>
      <c r="E35" s="216">
        <v>128</v>
      </c>
      <c r="F35" s="211">
        <v>296</v>
      </c>
      <c r="G35" s="211">
        <v>113</v>
      </c>
      <c r="H35" s="217">
        <v>0</v>
      </c>
      <c r="I35" s="211">
        <v>177</v>
      </c>
      <c r="J35" s="210">
        <f t="shared" si="4"/>
        <v>714</v>
      </c>
      <c r="K35" s="211">
        <f aca="true" t="shared" si="5" ref="K35:K45">J35/D35</f>
        <v>32.45454545454545</v>
      </c>
    </row>
    <row r="36" spans="1:11" ht="17.25" customHeight="1">
      <c r="A36" s="327" t="s">
        <v>262</v>
      </c>
      <c r="B36" s="327"/>
      <c r="C36" s="327"/>
      <c r="D36" s="218">
        <v>26</v>
      </c>
      <c r="E36" s="216">
        <v>184</v>
      </c>
      <c r="F36" s="211">
        <v>438</v>
      </c>
      <c r="G36" s="211">
        <v>50</v>
      </c>
      <c r="H36" s="217">
        <v>0</v>
      </c>
      <c r="I36" s="211">
        <v>282</v>
      </c>
      <c r="J36" s="210">
        <f t="shared" si="4"/>
        <v>954</v>
      </c>
      <c r="K36" s="211">
        <f t="shared" si="5"/>
        <v>36.69230769230769</v>
      </c>
    </row>
    <row r="37" spans="1:11" ht="17.25" customHeight="1">
      <c r="A37" s="327" t="s">
        <v>263</v>
      </c>
      <c r="B37" s="327"/>
      <c r="C37" s="327"/>
      <c r="D37" s="218">
        <v>25</v>
      </c>
      <c r="E37" s="216">
        <v>290</v>
      </c>
      <c r="F37" s="211">
        <v>280</v>
      </c>
      <c r="G37" s="211">
        <v>90</v>
      </c>
      <c r="H37" s="217">
        <v>16</v>
      </c>
      <c r="I37" s="211">
        <v>285</v>
      </c>
      <c r="J37" s="210">
        <f t="shared" si="4"/>
        <v>961</v>
      </c>
      <c r="K37" s="211">
        <f t="shared" si="5"/>
        <v>38.44</v>
      </c>
    </row>
    <row r="38" spans="1:11" ht="17.25" customHeight="1">
      <c r="A38" s="327" t="s">
        <v>264</v>
      </c>
      <c r="B38" s="327"/>
      <c r="C38" s="327"/>
      <c r="D38" s="218">
        <v>26</v>
      </c>
      <c r="E38" s="216">
        <v>373</v>
      </c>
      <c r="F38" s="211">
        <v>769</v>
      </c>
      <c r="G38" s="211">
        <v>112</v>
      </c>
      <c r="H38" s="211">
        <v>4</v>
      </c>
      <c r="I38" s="211">
        <v>395</v>
      </c>
      <c r="J38" s="210">
        <f t="shared" si="4"/>
        <v>1653</v>
      </c>
      <c r="K38" s="211">
        <f t="shared" si="5"/>
        <v>63.57692307692308</v>
      </c>
    </row>
    <row r="39" spans="1:11" ht="17.25" customHeight="1">
      <c r="A39" s="327" t="s">
        <v>265</v>
      </c>
      <c r="B39" s="327"/>
      <c r="C39" s="327"/>
      <c r="D39" s="218">
        <v>24</v>
      </c>
      <c r="E39" s="216">
        <v>202</v>
      </c>
      <c r="F39" s="211">
        <v>411</v>
      </c>
      <c r="G39" s="211">
        <v>30</v>
      </c>
      <c r="H39" s="217">
        <v>1</v>
      </c>
      <c r="I39" s="211">
        <v>269</v>
      </c>
      <c r="J39" s="210">
        <f t="shared" si="4"/>
        <v>913</v>
      </c>
      <c r="K39" s="211">
        <f t="shared" si="5"/>
        <v>38.041666666666664</v>
      </c>
    </row>
    <row r="40" spans="1:11" ht="17.25" customHeight="1">
      <c r="A40" s="327" t="s">
        <v>266</v>
      </c>
      <c r="B40" s="327"/>
      <c r="C40" s="327"/>
      <c r="D40" s="218">
        <v>24</v>
      </c>
      <c r="E40" s="216">
        <v>200</v>
      </c>
      <c r="F40" s="211">
        <v>385</v>
      </c>
      <c r="G40" s="211">
        <v>35</v>
      </c>
      <c r="H40" s="217">
        <v>25</v>
      </c>
      <c r="I40" s="211">
        <v>282</v>
      </c>
      <c r="J40" s="210">
        <f t="shared" si="4"/>
        <v>927</v>
      </c>
      <c r="K40" s="211">
        <f t="shared" si="5"/>
        <v>38.625</v>
      </c>
    </row>
    <row r="41" spans="1:11" ht="17.25" customHeight="1">
      <c r="A41" s="327" t="s">
        <v>267</v>
      </c>
      <c r="B41" s="327"/>
      <c r="C41" s="327"/>
      <c r="D41" s="218">
        <v>25</v>
      </c>
      <c r="E41" s="216">
        <v>352</v>
      </c>
      <c r="F41" s="211">
        <v>746</v>
      </c>
      <c r="G41" s="211">
        <v>35</v>
      </c>
      <c r="H41" s="217">
        <v>0</v>
      </c>
      <c r="I41" s="211">
        <v>363</v>
      </c>
      <c r="J41" s="210">
        <f t="shared" si="4"/>
        <v>1496</v>
      </c>
      <c r="K41" s="211">
        <f t="shared" si="5"/>
        <v>59.84</v>
      </c>
    </row>
    <row r="42" spans="1:11" ht="17.25" customHeight="1">
      <c r="A42" s="327" t="s">
        <v>268</v>
      </c>
      <c r="B42" s="327"/>
      <c r="C42" s="327"/>
      <c r="D42" s="218">
        <v>22</v>
      </c>
      <c r="E42" s="216">
        <v>179</v>
      </c>
      <c r="F42" s="211">
        <v>276</v>
      </c>
      <c r="G42" s="211">
        <v>60</v>
      </c>
      <c r="H42" s="217">
        <v>0</v>
      </c>
      <c r="I42" s="211">
        <v>197</v>
      </c>
      <c r="J42" s="210">
        <f t="shared" si="4"/>
        <v>712</v>
      </c>
      <c r="K42" s="211">
        <f t="shared" si="5"/>
        <v>32.36363636363637</v>
      </c>
    </row>
    <row r="43" spans="1:11" ht="17.25" customHeight="1">
      <c r="A43" s="327" t="s">
        <v>269</v>
      </c>
      <c r="B43" s="327"/>
      <c r="C43" s="327"/>
      <c r="D43" s="218">
        <v>22</v>
      </c>
      <c r="E43" s="216">
        <v>165</v>
      </c>
      <c r="F43" s="211">
        <v>277</v>
      </c>
      <c r="G43" s="211">
        <v>64</v>
      </c>
      <c r="H43" s="217">
        <v>2</v>
      </c>
      <c r="I43" s="211">
        <v>251</v>
      </c>
      <c r="J43" s="210">
        <f t="shared" si="4"/>
        <v>759</v>
      </c>
      <c r="K43" s="211">
        <f t="shared" si="5"/>
        <v>34.5</v>
      </c>
    </row>
    <row r="44" spans="1:11" ht="17.25" customHeight="1">
      <c r="A44" s="327" t="s">
        <v>270</v>
      </c>
      <c r="B44" s="327"/>
      <c r="C44" s="327"/>
      <c r="D44" s="218">
        <v>23</v>
      </c>
      <c r="E44" s="216">
        <v>194</v>
      </c>
      <c r="F44" s="211">
        <v>266</v>
      </c>
      <c r="G44" s="211">
        <v>48</v>
      </c>
      <c r="H44" s="217">
        <v>2</v>
      </c>
      <c r="I44" s="211">
        <v>216</v>
      </c>
      <c r="J44" s="210">
        <f t="shared" si="4"/>
        <v>726</v>
      </c>
      <c r="K44" s="211">
        <f t="shared" si="5"/>
        <v>31.565217391304348</v>
      </c>
    </row>
    <row r="45" spans="1:11" ht="17.25" customHeight="1" thickBot="1">
      <c r="A45" s="328" t="s">
        <v>271</v>
      </c>
      <c r="B45" s="328"/>
      <c r="C45" s="328"/>
      <c r="D45" s="219">
        <v>26</v>
      </c>
      <c r="E45" s="220">
        <v>268</v>
      </c>
      <c r="F45" s="221">
        <v>523</v>
      </c>
      <c r="G45" s="221">
        <v>59</v>
      </c>
      <c r="H45" s="222">
        <v>8</v>
      </c>
      <c r="I45" s="221">
        <v>283</v>
      </c>
      <c r="J45" s="223">
        <f t="shared" si="4"/>
        <v>1141</v>
      </c>
      <c r="K45" s="221">
        <f t="shared" si="5"/>
        <v>43.88461538461539</v>
      </c>
    </row>
    <row r="46" spans="1:11" ht="16.5" customHeight="1">
      <c r="A46" s="225" t="s">
        <v>278</v>
      </c>
      <c r="B46" s="225"/>
      <c r="C46" s="225"/>
      <c r="E46" s="224"/>
      <c r="F46" s="224"/>
      <c r="G46" s="224"/>
      <c r="H46" s="224"/>
      <c r="I46" s="224"/>
      <c r="J46" s="224"/>
      <c r="K46" s="224"/>
    </row>
  </sheetData>
  <sheetProtection/>
  <mergeCells count="46">
    <mergeCell ref="J3:K3"/>
    <mergeCell ref="A4:C4"/>
    <mergeCell ref="D4:D5"/>
    <mergeCell ref="E4:K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J25:L25"/>
    <mergeCell ref="A26:C26"/>
    <mergeCell ref="D26:D27"/>
    <mergeCell ref="E26:K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</mergeCells>
  <printOptions/>
  <pageMargins left="0.73" right="0.66" top="0.63" bottom="0.36" header="0" footer="0"/>
  <pageSetup fitToHeight="1" fitToWidth="1" horizontalDpi="600" verticalDpi="600" orientation="portrait" pageOrder="overThenDown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25">
      <selection activeCell="A22" sqref="A22:A31"/>
    </sheetView>
  </sheetViews>
  <sheetFormatPr defaultColWidth="11.875" defaultRowHeight="14.25" customHeight="1"/>
  <cols>
    <col min="1" max="1" width="9.00390625" style="6" customWidth="1"/>
    <col min="2" max="2" width="9.375" style="6" customWidth="1"/>
    <col min="3" max="3" width="10.625" style="6" customWidth="1"/>
    <col min="4" max="4" width="9.375" style="6" customWidth="1"/>
    <col min="5" max="5" width="10.625" style="6" customWidth="1"/>
    <col min="6" max="6" width="9.375" style="6" customWidth="1"/>
    <col min="7" max="7" width="10.625" style="6" customWidth="1"/>
    <col min="8" max="8" width="9.375" style="6" customWidth="1"/>
    <col min="9" max="9" width="10.625" style="6" customWidth="1"/>
    <col min="10" max="10" width="8.875" style="6" customWidth="1"/>
    <col min="11" max="11" width="8.375" style="6" customWidth="1"/>
    <col min="12" max="12" width="8.50390625" style="65" customWidth="1"/>
    <col min="13" max="34" width="8.50390625" style="6" customWidth="1"/>
    <col min="35" max="16384" width="11.875" style="6" customWidth="1"/>
  </cols>
  <sheetData>
    <row r="1" spans="1:12" ht="19.5" customHeight="1">
      <c r="A1" s="5" t="s">
        <v>156</v>
      </c>
      <c r="B1" s="5"/>
      <c r="L1" s="6"/>
    </row>
    <row r="2" spans="1:12" ht="13.5" customHeight="1">
      <c r="A2" s="5"/>
      <c r="B2" s="5"/>
      <c r="L2" s="6"/>
    </row>
    <row r="3" spans="1:12" ht="17.25" customHeight="1">
      <c r="A3" s="46" t="s">
        <v>157</v>
      </c>
      <c r="L3" s="6"/>
    </row>
    <row r="4" spans="1:12" ht="12" customHeight="1" thickBot="1">
      <c r="A4" s="46"/>
      <c r="I4" s="144" t="s">
        <v>158</v>
      </c>
      <c r="L4" s="6"/>
    </row>
    <row r="5" spans="1:9" s="118" customFormat="1" ht="20.25" customHeight="1">
      <c r="A5" s="145"/>
      <c r="B5" s="342" t="s">
        <v>54</v>
      </c>
      <c r="C5" s="343"/>
      <c r="D5" s="342" t="s">
        <v>159</v>
      </c>
      <c r="E5" s="343"/>
      <c r="F5" s="342" t="s">
        <v>56</v>
      </c>
      <c r="G5" s="343"/>
      <c r="H5" s="342" t="s">
        <v>57</v>
      </c>
      <c r="I5" s="344"/>
    </row>
    <row r="6" spans="1:9" s="118" customFormat="1" ht="20.25" customHeight="1">
      <c r="A6" s="146" t="s">
        <v>58</v>
      </c>
      <c r="B6" s="119" t="s">
        <v>59</v>
      </c>
      <c r="C6" s="119" t="s">
        <v>60</v>
      </c>
      <c r="D6" s="119" t="s">
        <v>59</v>
      </c>
      <c r="E6" s="119" t="s">
        <v>60</v>
      </c>
      <c r="F6" s="119" t="s">
        <v>59</v>
      </c>
      <c r="G6" s="147" t="s">
        <v>60</v>
      </c>
      <c r="H6" s="148" t="s">
        <v>59</v>
      </c>
      <c r="I6" s="148" t="s">
        <v>60</v>
      </c>
    </row>
    <row r="7" spans="1:10" s="118" customFormat="1" ht="27.75" customHeight="1">
      <c r="A7" s="149" t="s">
        <v>160</v>
      </c>
      <c r="B7" s="150" t="s">
        <v>161</v>
      </c>
      <c r="C7" s="150" t="s">
        <v>161</v>
      </c>
      <c r="D7" s="150" t="s">
        <v>162</v>
      </c>
      <c r="E7" s="150" t="s">
        <v>161</v>
      </c>
      <c r="F7" s="150" t="s">
        <v>161</v>
      </c>
      <c r="G7" s="151" t="s">
        <v>162</v>
      </c>
      <c r="H7" s="150" t="s">
        <v>161</v>
      </c>
      <c r="I7" s="152">
        <v>12894</v>
      </c>
      <c r="J7" s="117"/>
    </row>
    <row r="8" spans="1:10" s="118" customFormat="1" ht="27.75" customHeight="1">
      <c r="A8" s="149" t="s">
        <v>163</v>
      </c>
      <c r="B8" s="150" t="s">
        <v>161</v>
      </c>
      <c r="C8" s="150" t="s">
        <v>161</v>
      </c>
      <c r="D8" s="150" t="s">
        <v>161</v>
      </c>
      <c r="E8" s="150" t="s">
        <v>164</v>
      </c>
      <c r="F8" s="150" t="s">
        <v>161</v>
      </c>
      <c r="G8" s="151" t="s">
        <v>161</v>
      </c>
      <c r="H8" s="150" t="s">
        <v>161</v>
      </c>
      <c r="I8" s="152">
        <v>10547</v>
      </c>
      <c r="J8" s="117"/>
    </row>
    <row r="9" spans="1:10" s="118" customFormat="1" ht="27.75" customHeight="1">
      <c r="A9" s="149" t="s">
        <v>165</v>
      </c>
      <c r="B9" s="150" t="s">
        <v>161</v>
      </c>
      <c r="C9" s="150" t="s">
        <v>161</v>
      </c>
      <c r="D9" s="150" t="s">
        <v>161</v>
      </c>
      <c r="E9" s="150" t="s">
        <v>161</v>
      </c>
      <c r="F9" s="150" t="s">
        <v>161</v>
      </c>
      <c r="G9" s="151" t="s">
        <v>161</v>
      </c>
      <c r="H9" s="150" t="s">
        <v>161</v>
      </c>
      <c r="I9" s="152">
        <v>10501</v>
      </c>
      <c r="J9" s="117"/>
    </row>
    <row r="10" spans="1:10" s="118" customFormat="1" ht="27.75" customHeight="1">
      <c r="A10" s="149" t="s">
        <v>166</v>
      </c>
      <c r="B10" s="150" t="s">
        <v>161</v>
      </c>
      <c r="C10" s="150" t="s">
        <v>161</v>
      </c>
      <c r="D10" s="150" t="s">
        <v>161</v>
      </c>
      <c r="E10" s="150" t="s">
        <v>161</v>
      </c>
      <c r="F10" s="150" t="s">
        <v>164</v>
      </c>
      <c r="G10" s="151" t="s">
        <v>161</v>
      </c>
      <c r="H10" s="150" t="s">
        <v>162</v>
      </c>
      <c r="I10" s="152">
        <v>10009</v>
      </c>
      <c r="J10" s="117"/>
    </row>
    <row r="11" spans="1:9" s="118" customFormat="1" ht="27.75" customHeight="1">
      <c r="A11" s="149" t="s">
        <v>167</v>
      </c>
      <c r="B11" s="152">
        <v>793</v>
      </c>
      <c r="C11" s="152">
        <v>12037</v>
      </c>
      <c r="D11" s="152">
        <v>51</v>
      </c>
      <c r="E11" s="152">
        <v>1161</v>
      </c>
      <c r="F11" s="152">
        <v>6</v>
      </c>
      <c r="G11" s="153">
        <v>191</v>
      </c>
      <c r="H11" s="152">
        <v>850</v>
      </c>
      <c r="I11" s="152">
        <v>13389</v>
      </c>
    </row>
    <row r="12" spans="1:9" s="118" customFormat="1" ht="27.75" customHeight="1">
      <c r="A12" s="149" t="s">
        <v>168</v>
      </c>
      <c r="B12" s="152">
        <v>889</v>
      </c>
      <c r="C12" s="152">
        <v>12871</v>
      </c>
      <c r="D12" s="152">
        <v>31</v>
      </c>
      <c r="E12" s="152">
        <v>835</v>
      </c>
      <c r="F12" s="152">
        <v>6</v>
      </c>
      <c r="G12" s="153">
        <v>160</v>
      </c>
      <c r="H12" s="152">
        <v>926</v>
      </c>
      <c r="I12" s="152">
        <v>13866</v>
      </c>
    </row>
    <row r="13" spans="1:9" s="118" customFormat="1" ht="27.75" customHeight="1">
      <c r="A13" s="149" t="s">
        <v>169</v>
      </c>
      <c r="B13" s="152">
        <v>887</v>
      </c>
      <c r="C13" s="152">
        <v>12396</v>
      </c>
      <c r="D13" s="152">
        <v>52</v>
      </c>
      <c r="E13" s="152">
        <v>1133</v>
      </c>
      <c r="F13" s="152">
        <v>5</v>
      </c>
      <c r="G13" s="153">
        <v>43</v>
      </c>
      <c r="H13" s="152">
        <v>944</v>
      </c>
      <c r="I13" s="152">
        <v>13572</v>
      </c>
    </row>
    <row r="14" spans="1:9" s="118" customFormat="1" ht="27.75" customHeight="1">
      <c r="A14" s="149" t="s">
        <v>170</v>
      </c>
      <c r="B14" s="152">
        <v>889</v>
      </c>
      <c r="C14" s="152">
        <v>12813</v>
      </c>
      <c r="D14" s="152">
        <v>69</v>
      </c>
      <c r="E14" s="152">
        <v>1512</v>
      </c>
      <c r="F14" s="152">
        <v>4</v>
      </c>
      <c r="G14" s="153">
        <v>26</v>
      </c>
      <c r="H14" s="152">
        <v>962</v>
      </c>
      <c r="I14" s="152">
        <v>14351</v>
      </c>
    </row>
    <row r="15" spans="1:9" s="118" customFormat="1" ht="27.75" customHeight="1">
      <c r="A15" s="149" t="s">
        <v>171</v>
      </c>
      <c r="B15" s="152">
        <v>917</v>
      </c>
      <c r="C15" s="152">
        <v>13412</v>
      </c>
      <c r="D15" s="152">
        <v>66</v>
      </c>
      <c r="E15" s="152">
        <v>1177</v>
      </c>
      <c r="F15" s="152">
        <v>4</v>
      </c>
      <c r="G15" s="153">
        <v>21</v>
      </c>
      <c r="H15" s="152">
        <v>987</v>
      </c>
      <c r="I15" s="152">
        <v>14610</v>
      </c>
    </row>
    <row r="16" spans="1:9" s="118" customFormat="1" ht="27.75" customHeight="1" thickBot="1">
      <c r="A16" s="154" t="s">
        <v>172</v>
      </c>
      <c r="B16" s="155">
        <v>1001</v>
      </c>
      <c r="C16" s="155">
        <v>13538</v>
      </c>
      <c r="D16" s="155">
        <v>66</v>
      </c>
      <c r="E16" s="155">
        <v>1243</v>
      </c>
      <c r="F16" s="155">
        <v>2</v>
      </c>
      <c r="G16" s="156">
        <v>10</v>
      </c>
      <c r="H16" s="155">
        <v>1069</v>
      </c>
      <c r="I16" s="155">
        <v>14791</v>
      </c>
    </row>
    <row r="17" spans="1:12" ht="15.75" customHeight="1">
      <c r="A17" s="62"/>
      <c r="B17" s="62"/>
      <c r="L17" s="6"/>
    </row>
    <row r="18" spans="1:12" ht="17.25" customHeight="1">
      <c r="A18" s="46" t="s">
        <v>173</v>
      </c>
      <c r="L18" s="6"/>
    </row>
    <row r="19" spans="1:12" ht="12.75" customHeight="1" thickBot="1">
      <c r="A19" s="46"/>
      <c r="E19" s="157"/>
      <c r="F19" s="158"/>
      <c r="G19" s="158"/>
      <c r="H19" s="158"/>
      <c r="I19" s="144" t="s">
        <v>158</v>
      </c>
      <c r="L19" s="6"/>
    </row>
    <row r="20" spans="1:9" s="118" customFormat="1" ht="20.25" customHeight="1">
      <c r="A20" s="145"/>
      <c r="B20" s="342" t="s">
        <v>54</v>
      </c>
      <c r="C20" s="343"/>
      <c r="D20" s="342" t="s">
        <v>159</v>
      </c>
      <c r="E20" s="343"/>
      <c r="F20" s="342" t="s">
        <v>56</v>
      </c>
      <c r="G20" s="343"/>
      <c r="H20" s="342" t="s">
        <v>174</v>
      </c>
      <c r="I20" s="344"/>
    </row>
    <row r="21" spans="1:9" s="118" customFormat="1" ht="20.25" customHeight="1">
      <c r="A21" s="146" t="s">
        <v>58</v>
      </c>
      <c r="B21" s="119" t="s">
        <v>59</v>
      </c>
      <c r="C21" s="119" t="s">
        <v>60</v>
      </c>
      <c r="D21" s="119" t="s">
        <v>59</v>
      </c>
      <c r="E21" s="119" t="s">
        <v>60</v>
      </c>
      <c r="F21" s="119" t="s">
        <v>59</v>
      </c>
      <c r="G21" s="147" t="s">
        <v>60</v>
      </c>
      <c r="H21" s="148" t="s">
        <v>59</v>
      </c>
      <c r="I21" s="148" t="s">
        <v>60</v>
      </c>
    </row>
    <row r="22" spans="1:9" s="118" customFormat="1" ht="27.75" customHeight="1">
      <c r="A22" s="149" t="s">
        <v>160</v>
      </c>
      <c r="B22" s="150" t="s">
        <v>175</v>
      </c>
      <c r="C22" s="159">
        <v>15358</v>
      </c>
      <c r="D22" s="150" t="s">
        <v>175</v>
      </c>
      <c r="E22" s="159">
        <v>8081</v>
      </c>
      <c r="F22" s="150" t="s">
        <v>175</v>
      </c>
      <c r="G22" s="160">
        <v>440</v>
      </c>
      <c r="H22" s="150" t="s">
        <v>175</v>
      </c>
      <c r="I22" s="159">
        <v>23879</v>
      </c>
    </row>
    <row r="23" spans="1:9" s="118" customFormat="1" ht="27.75" customHeight="1">
      <c r="A23" s="149" t="s">
        <v>176</v>
      </c>
      <c r="B23" s="150" t="s">
        <v>175</v>
      </c>
      <c r="C23" s="161">
        <v>11574</v>
      </c>
      <c r="D23" s="150" t="s">
        <v>175</v>
      </c>
      <c r="E23" s="161">
        <v>6659</v>
      </c>
      <c r="F23" s="150" t="s">
        <v>175</v>
      </c>
      <c r="G23" s="160">
        <v>266</v>
      </c>
      <c r="H23" s="150" t="s">
        <v>175</v>
      </c>
      <c r="I23" s="161">
        <v>18499</v>
      </c>
    </row>
    <row r="24" spans="1:9" s="118" customFormat="1" ht="27.75" customHeight="1">
      <c r="A24" s="149" t="s">
        <v>177</v>
      </c>
      <c r="B24" s="150" t="s">
        <v>175</v>
      </c>
      <c r="C24" s="161">
        <v>10387</v>
      </c>
      <c r="D24" s="150" t="s">
        <v>175</v>
      </c>
      <c r="E24" s="161">
        <v>4785</v>
      </c>
      <c r="F24" s="150" t="s">
        <v>175</v>
      </c>
      <c r="G24" s="160">
        <v>337</v>
      </c>
      <c r="H24" s="150" t="s">
        <v>175</v>
      </c>
      <c r="I24" s="161">
        <v>15509</v>
      </c>
    </row>
    <row r="25" spans="1:9" s="118" customFormat="1" ht="27.75" customHeight="1">
      <c r="A25" s="149" t="s">
        <v>178</v>
      </c>
      <c r="B25" s="150" t="s">
        <v>175</v>
      </c>
      <c r="C25" s="161">
        <v>8974</v>
      </c>
      <c r="D25" s="150" t="s">
        <v>175</v>
      </c>
      <c r="E25" s="161">
        <v>6541</v>
      </c>
      <c r="F25" s="150" t="s">
        <v>175</v>
      </c>
      <c r="G25" s="160">
        <v>2196</v>
      </c>
      <c r="H25" s="150" t="s">
        <v>175</v>
      </c>
      <c r="I25" s="161">
        <v>17711</v>
      </c>
    </row>
    <row r="26" spans="1:9" s="118" customFormat="1" ht="27.75" customHeight="1">
      <c r="A26" s="149" t="s">
        <v>179</v>
      </c>
      <c r="B26" s="152">
        <v>780</v>
      </c>
      <c r="C26" s="152">
        <v>10626</v>
      </c>
      <c r="D26" s="152">
        <v>271</v>
      </c>
      <c r="E26" s="152">
        <v>4594</v>
      </c>
      <c r="F26" s="152">
        <v>7</v>
      </c>
      <c r="G26" s="153">
        <v>209</v>
      </c>
      <c r="H26" s="152">
        <v>1058</v>
      </c>
      <c r="I26" s="159">
        <v>15429</v>
      </c>
    </row>
    <row r="27" spans="1:9" s="118" customFormat="1" ht="27.75" customHeight="1">
      <c r="A27" s="149" t="s">
        <v>168</v>
      </c>
      <c r="B27" s="152">
        <v>676</v>
      </c>
      <c r="C27" s="152">
        <v>12235</v>
      </c>
      <c r="D27" s="152">
        <v>276</v>
      </c>
      <c r="E27" s="152">
        <v>6943</v>
      </c>
      <c r="F27" s="152">
        <v>7</v>
      </c>
      <c r="G27" s="153">
        <v>64</v>
      </c>
      <c r="H27" s="152">
        <v>959</v>
      </c>
      <c r="I27" s="159">
        <v>19242</v>
      </c>
    </row>
    <row r="28" spans="1:9" s="118" customFormat="1" ht="27.75" customHeight="1">
      <c r="A28" s="149" t="s">
        <v>180</v>
      </c>
      <c r="B28" s="152">
        <v>971</v>
      </c>
      <c r="C28" s="152">
        <v>14080</v>
      </c>
      <c r="D28" s="152">
        <v>326</v>
      </c>
      <c r="E28" s="152">
        <v>4825</v>
      </c>
      <c r="F28" s="152">
        <v>16</v>
      </c>
      <c r="G28" s="153">
        <v>107</v>
      </c>
      <c r="H28" s="152">
        <v>1313</v>
      </c>
      <c r="I28" s="152">
        <v>19012</v>
      </c>
    </row>
    <row r="29" spans="1:9" s="118" customFormat="1" ht="27.75" customHeight="1">
      <c r="A29" s="149" t="s">
        <v>181</v>
      </c>
      <c r="B29" s="152">
        <v>1034</v>
      </c>
      <c r="C29" s="152">
        <v>13663</v>
      </c>
      <c r="D29" s="152">
        <v>331</v>
      </c>
      <c r="E29" s="152">
        <v>6888</v>
      </c>
      <c r="F29" s="152">
        <v>13</v>
      </c>
      <c r="G29" s="153">
        <v>62</v>
      </c>
      <c r="H29" s="152">
        <v>1378</v>
      </c>
      <c r="I29" s="152">
        <v>20613</v>
      </c>
    </row>
    <row r="30" spans="1:9" s="118" customFormat="1" ht="27.75" customHeight="1">
      <c r="A30" s="149" t="s">
        <v>171</v>
      </c>
      <c r="B30" s="152">
        <v>968</v>
      </c>
      <c r="C30" s="152">
        <v>12705</v>
      </c>
      <c r="D30" s="152">
        <v>253</v>
      </c>
      <c r="E30" s="152">
        <v>5586</v>
      </c>
      <c r="F30" s="152">
        <v>4</v>
      </c>
      <c r="G30" s="153">
        <v>19</v>
      </c>
      <c r="H30" s="152">
        <v>1225</v>
      </c>
      <c r="I30" s="152">
        <v>18310</v>
      </c>
    </row>
    <row r="31" spans="1:9" s="118" customFormat="1" ht="27.75" customHeight="1" thickBot="1">
      <c r="A31" s="154" t="s">
        <v>172</v>
      </c>
      <c r="B31" s="155">
        <v>800</v>
      </c>
      <c r="C31" s="155">
        <v>13674</v>
      </c>
      <c r="D31" s="155">
        <v>261</v>
      </c>
      <c r="E31" s="155">
        <v>5943</v>
      </c>
      <c r="F31" s="155">
        <v>2</v>
      </c>
      <c r="G31" s="156">
        <v>9</v>
      </c>
      <c r="H31" s="155">
        <v>1063</v>
      </c>
      <c r="I31" s="155">
        <v>19626</v>
      </c>
    </row>
    <row r="32" spans="1:12" ht="18.75" customHeight="1">
      <c r="A32" s="79" t="s">
        <v>182</v>
      </c>
      <c r="B32" s="62"/>
      <c r="L32" s="6"/>
    </row>
    <row r="33" spans="1:12" ht="18.75" customHeight="1">
      <c r="A33" s="62"/>
      <c r="B33" s="62"/>
      <c r="L33" s="6"/>
    </row>
    <row r="34" spans="1:12" ht="18.75" customHeight="1">
      <c r="A34" s="62"/>
      <c r="B34" s="62"/>
      <c r="L34" s="6"/>
    </row>
    <row r="35" spans="1:12" ht="18.75" customHeight="1">
      <c r="A35" s="62"/>
      <c r="B35" s="62"/>
      <c r="L35" s="6"/>
    </row>
    <row r="36" spans="1:12" ht="18.75" customHeight="1">
      <c r="A36" s="62"/>
      <c r="B36" s="62"/>
      <c r="L36" s="6"/>
    </row>
  </sheetData>
  <sheetProtection/>
  <mergeCells count="8">
    <mergeCell ref="B5:C5"/>
    <mergeCell ref="D5:E5"/>
    <mergeCell ref="F5:G5"/>
    <mergeCell ref="H5:I5"/>
    <mergeCell ref="B20:C20"/>
    <mergeCell ref="D20:E20"/>
    <mergeCell ref="F20:G20"/>
    <mergeCell ref="H20:I20"/>
  </mergeCells>
  <printOptions/>
  <pageMargins left="0.7874015748031497" right="0.7874015748031497" top="0.7874015748031497" bottom="0.7874015748031497" header="0" footer="0"/>
  <pageSetup firstPageNumber="138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SheetLayoutView="100" zoomScalePageLayoutView="0" workbookViewId="0" topLeftCell="A31">
      <selection activeCell="A45" sqref="A45"/>
    </sheetView>
  </sheetViews>
  <sheetFormatPr defaultColWidth="11.875" defaultRowHeight="14.25" customHeight="1"/>
  <cols>
    <col min="1" max="1" width="8.125" style="6" customWidth="1"/>
    <col min="2" max="10" width="9.375" style="6" customWidth="1"/>
    <col min="11" max="11" width="8.375" style="6" customWidth="1"/>
    <col min="12" max="12" width="8.50390625" style="65" customWidth="1"/>
    <col min="13" max="34" width="8.50390625" style="6" customWidth="1"/>
    <col min="35" max="16384" width="11.875" style="6" customWidth="1"/>
  </cols>
  <sheetData>
    <row r="1" spans="1:12" ht="19.5" customHeight="1">
      <c r="A1" s="5" t="s">
        <v>51</v>
      </c>
      <c r="B1" s="5"/>
      <c r="L1" s="6"/>
    </row>
    <row r="2" spans="1:12" ht="11.25" customHeight="1">
      <c r="A2" s="5"/>
      <c r="B2" s="5"/>
      <c r="L2" s="6"/>
    </row>
    <row r="3" spans="1:12" ht="18" customHeight="1" thickBot="1">
      <c r="A3" s="46" t="s">
        <v>52</v>
      </c>
      <c r="B3" s="46"/>
      <c r="I3" s="9" t="s">
        <v>53</v>
      </c>
      <c r="L3" s="6"/>
    </row>
    <row r="4" spans="1:12" ht="16.5" customHeight="1">
      <c r="A4" s="47"/>
      <c r="B4" s="353" t="s">
        <v>54</v>
      </c>
      <c r="C4" s="354"/>
      <c r="D4" s="353" t="s">
        <v>55</v>
      </c>
      <c r="E4" s="354"/>
      <c r="F4" s="353" t="s">
        <v>56</v>
      </c>
      <c r="G4" s="354"/>
      <c r="H4" s="348" t="s">
        <v>57</v>
      </c>
      <c r="I4" s="349"/>
      <c r="L4" s="6"/>
    </row>
    <row r="5" spans="1:12" ht="16.5" customHeight="1">
      <c r="A5" s="48" t="s">
        <v>58</v>
      </c>
      <c r="B5" s="49" t="s">
        <v>59</v>
      </c>
      <c r="C5" s="49" t="s">
        <v>60</v>
      </c>
      <c r="D5" s="49" t="s">
        <v>59</v>
      </c>
      <c r="E5" s="49" t="s">
        <v>60</v>
      </c>
      <c r="F5" s="49" t="s">
        <v>59</v>
      </c>
      <c r="G5" s="50" t="s">
        <v>60</v>
      </c>
      <c r="H5" s="51" t="s">
        <v>59</v>
      </c>
      <c r="I5" s="51" t="s">
        <v>60</v>
      </c>
      <c r="L5" s="6"/>
    </row>
    <row r="6" spans="1:12" ht="27.75" customHeight="1">
      <c r="A6" s="52" t="s">
        <v>61</v>
      </c>
      <c r="B6" s="53">
        <v>1318</v>
      </c>
      <c r="C6" s="54">
        <v>33575</v>
      </c>
      <c r="D6" s="55">
        <v>126</v>
      </c>
      <c r="E6" s="54">
        <v>6216</v>
      </c>
      <c r="F6" s="55">
        <v>1425</v>
      </c>
      <c r="G6" s="54">
        <v>34935</v>
      </c>
      <c r="H6" s="56">
        <v>2869</v>
      </c>
      <c r="I6" s="54">
        <v>74726</v>
      </c>
      <c r="L6" s="6"/>
    </row>
    <row r="7" spans="1:12" ht="27.75" customHeight="1">
      <c r="A7" s="52" t="s">
        <v>62</v>
      </c>
      <c r="B7" s="53">
        <v>1292</v>
      </c>
      <c r="C7" s="54">
        <v>34743</v>
      </c>
      <c r="D7" s="55">
        <v>84</v>
      </c>
      <c r="E7" s="54">
        <v>3133</v>
      </c>
      <c r="F7" s="55">
        <v>1414</v>
      </c>
      <c r="G7" s="54">
        <v>30586</v>
      </c>
      <c r="H7" s="56">
        <v>2790</v>
      </c>
      <c r="I7" s="54">
        <v>68462</v>
      </c>
      <c r="L7" s="6"/>
    </row>
    <row r="8" spans="1:12" ht="27.75" customHeight="1">
      <c r="A8" s="52" t="s">
        <v>63</v>
      </c>
      <c r="B8" s="53">
        <v>1362</v>
      </c>
      <c r="C8" s="54">
        <v>36450</v>
      </c>
      <c r="D8" s="55">
        <v>91</v>
      </c>
      <c r="E8" s="54">
        <v>5241</v>
      </c>
      <c r="F8" s="55">
        <v>1433</v>
      </c>
      <c r="G8" s="54">
        <v>28307</v>
      </c>
      <c r="H8" s="56">
        <v>2886</v>
      </c>
      <c r="I8" s="54">
        <v>69998</v>
      </c>
      <c r="L8" s="6"/>
    </row>
    <row r="9" spans="1:12" ht="27.75" customHeight="1">
      <c r="A9" s="52" t="s">
        <v>64</v>
      </c>
      <c r="B9" s="53">
        <v>1409</v>
      </c>
      <c r="C9" s="54">
        <v>35550</v>
      </c>
      <c r="D9" s="55">
        <v>65</v>
      </c>
      <c r="E9" s="54">
        <v>2183</v>
      </c>
      <c r="F9" s="55">
        <v>1378</v>
      </c>
      <c r="G9" s="54">
        <v>27011</v>
      </c>
      <c r="H9" s="56">
        <v>2852</v>
      </c>
      <c r="I9" s="54">
        <v>64744</v>
      </c>
      <c r="L9" s="6"/>
    </row>
    <row r="10" spans="1:12" ht="27.75" customHeight="1" thickBot="1">
      <c r="A10" s="57" t="s">
        <v>65</v>
      </c>
      <c r="B10" s="58">
        <v>1423</v>
      </c>
      <c r="C10" s="59">
        <v>35479</v>
      </c>
      <c r="D10" s="60">
        <v>101</v>
      </c>
      <c r="E10" s="59">
        <v>2475</v>
      </c>
      <c r="F10" s="60">
        <v>1378</v>
      </c>
      <c r="G10" s="59">
        <v>28611</v>
      </c>
      <c r="H10" s="61">
        <f>B10+D10+F10</f>
        <v>2902</v>
      </c>
      <c r="I10" s="59">
        <f>C10+E10+G10</f>
        <v>66565</v>
      </c>
      <c r="L10" s="6"/>
    </row>
    <row r="11" spans="1:12" ht="13.5" customHeight="1">
      <c r="A11" s="62"/>
      <c r="B11" s="55"/>
      <c r="C11" s="54"/>
      <c r="D11" s="55"/>
      <c r="E11" s="54"/>
      <c r="F11" s="55"/>
      <c r="G11" s="54"/>
      <c r="H11" s="54"/>
      <c r="I11" s="55"/>
      <c r="J11" s="17"/>
      <c r="L11" s="6"/>
    </row>
    <row r="12" spans="1:12" ht="16.5" customHeight="1" thickBot="1">
      <c r="A12" s="46" t="s">
        <v>66</v>
      </c>
      <c r="J12" s="9" t="s">
        <v>67</v>
      </c>
      <c r="L12" s="6"/>
    </row>
    <row r="13" spans="1:10" ht="16.5" customHeight="1">
      <c r="A13" s="63"/>
      <c r="B13" s="336" t="s">
        <v>68</v>
      </c>
      <c r="C13" s="355"/>
      <c r="D13" s="336" t="s">
        <v>69</v>
      </c>
      <c r="E13" s="355"/>
      <c r="F13" s="336" t="s">
        <v>70</v>
      </c>
      <c r="G13" s="337"/>
      <c r="H13" s="336" t="s">
        <v>71</v>
      </c>
      <c r="I13" s="337"/>
      <c r="J13" s="337"/>
    </row>
    <row r="14" spans="1:11" ht="16.5" customHeight="1">
      <c r="A14" s="66" t="s">
        <v>72</v>
      </c>
      <c r="B14" s="67" t="s">
        <v>73</v>
      </c>
      <c r="C14" s="67" t="s">
        <v>74</v>
      </c>
      <c r="D14" s="67" t="s">
        <v>73</v>
      </c>
      <c r="E14" s="67" t="s">
        <v>74</v>
      </c>
      <c r="F14" s="67" t="s">
        <v>73</v>
      </c>
      <c r="G14" s="68" t="s">
        <v>74</v>
      </c>
      <c r="H14" s="67" t="s">
        <v>73</v>
      </c>
      <c r="I14" s="67" t="s">
        <v>74</v>
      </c>
      <c r="J14" s="68" t="s">
        <v>75</v>
      </c>
      <c r="K14" s="17"/>
    </row>
    <row r="15" spans="1:11" ht="27.75" customHeight="1">
      <c r="A15" s="52" t="s">
        <v>61</v>
      </c>
      <c r="B15" s="69">
        <v>11883</v>
      </c>
      <c r="C15" s="70">
        <v>10527</v>
      </c>
      <c r="D15" s="71">
        <v>1156</v>
      </c>
      <c r="E15" s="72">
        <v>607</v>
      </c>
      <c r="F15" s="72" t="s">
        <v>76</v>
      </c>
      <c r="G15" s="73" t="s">
        <v>76</v>
      </c>
      <c r="H15" s="69">
        <v>13039</v>
      </c>
      <c r="I15" s="70">
        <v>11134</v>
      </c>
      <c r="J15" s="71">
        <v>24173</v>
      </c>
      <c r="K15" s="17"/>
    </row>
    <row r="16" spans="1:11" ht="27.75" customHeight="1">
      <c r="A16" s="52" t="s">
        <v>77</v>
      </c>
      <c r="B16" s="69">
        <v>11793</v>
      </c>
      <c r="C16" s="70">
        <v>10382</v>
      </c>
      <c r="D16" s="71">
        <v>1139</v>
      </c>
      <c r="E16" s="72">
        <v>729</v>
      </c>
      <c r="F16" s="72" t="s">
        <v>76</v>
      </c>
      <c r="G16" s="73" t="s">
        <v>76</v>
      </c>
      <c r="H16" s="69">
        <v>12932</v>
      </c>
      <c r="I16" s="70">
        <v>11111</v>
      </c>
      <c r="J16" s="71">
        <v>24043</v>
      </c>
      <c r="K16" s="17"/>
    </row>
    <row r="17" spans="1:11" ht="27.75" customHeight="1">
      <c r="A17" s="52" t="s">
        <v>78</v>
      </c>
      <c r="B17" s="69">
        <v>11260</v>
      </c>
      <c r="C17" s="70">
        <v>11009</v>
      </c>
      <c r="D17" s="71">
        <v>1081</v>
      </c>
      <c r="E17" s="72">
        <v>915</v>
      </c>
      <c r="F17" s="72" t="s">
        <v>76</v>
      </c>
      <c r="G17" s="73" t="s">
        <v>76</v>
      </c>
      <c r="H17" s="69">
        <v>12341</v>
      </c>
      <c r="I17" s="70">
        <v>11924</v>
      </c>
      <c r="J17" s="71">
        <v>24265</v>
      </c>
      <c r="K17" s="17"/>
    </row>
    <row r="18" spans="1:11" ht="27.75" customHeight="1">
      <c r="A18" s="52" t="s">
        <v>64</v>
      </c>
      <c r="B18" s="69">
        <v>10791</v>
      </c>
      <c r="C18" s="70">
        <v>10219</v>
      </c>
      <c r="D18" s="71">
        <v>1294</v>
      </c>
      <c r="E18" s="72">
        <v>1259</v>
      </c>
      <c r="F18" s="72" t="s">
        <v>76</v>
      </c>
      <c r="G18" s="73" t="s">
        <v>76</v>
      </c>
      <c r="H18" s="69">
        <v>12085</v>
      </c>
      <c r="I18" s="70">
        <v>11478</v>
      </c>
      <c r="J18" s="71">
        <v>23563</v>
      </c>
      <c r="K18" s="17"/>
    </row>
    <row r="19" spans="1:11" ht="27.75" customHeight="1" thickBot="1">
      <c r="A19" s="57" t="s">
        <v>79</v>
      </c>
      <c r="B19" s="74">
        <v>11579</v>
      </c>
      <c r="C19" s="75">
        <v>10474</v>
      </c>
      <c r="D19" s="76">
        <v>1194</v>
      </c>
      <c r="E19" s="77">
        <v>1267</v>
      </c>
      <c r="F19" s="77" t="s">
        <v>81</v>
      </c>
      <c r="G19" s="78" t="s">
        <v>80</v>
      </c>
      <c r="H19" s="74">
        <f>B19+D19</f>
        <v>12773</v>
      </c>
      <c r="I19" s="75">
        <f>C19+E19</f>
        <v>11741</v>
      </c>
      <c r="J19" s="76">
        <f>SUM(H19:I19)</f>
        <v>24514</v>
      </c>
      <c r="K19" s="17"/>
    </row>
    <row r="20" spans="1:12" ht="16.5" customHeight="1">
      <c r="A20" s="79" t="s">
        <v>82</v>
      </c>
      <c r="B20" s="62"/>
      <c r="L20" s="6"/>
    </row>
    <row r="21" spans="1:12" ht="8.25" customHeight="1">
      <c r="A21" s="79"/>
      <c r="B21" s="62"/>
      <c r="L21" s="6"/>
    </row>
    <row r="22" spans="1:12" ht="16.5" customHeight="1">
      <c r="A22" s="79"/>
      <c r="B22" s="62"/>
      <c r="L22" s="6"/>
    </row>
    <row r="23" spans="1:12" ht="16.5" customHeight="1">
      <c r="A23" s="5" t="s">
        <v>83</v>
      </c>
      <c r="L23" s="6"/>
    </row>
    <row r="24" spans="1:12" ht="9" customHeight="1">
      <c r="A24" s="5"/>
      <c r="L24" s="6"/>
    </row>
    <row r="25" spans="1:12" ht="16.5" customHeight="1">
      <c r="A25" s="46" t="s">
        <v>84</v>
      </c>
      <c r="L25" s="6"/>
    </row>
    <row r="26" spans="1:12" ht="16.5" customHeight="1" thickBot="1">
      <c r="A26" s="46"/>
      <c r="G26" s="9" t="s">
        <v>85</v>
      </c>
      <c r="H26" s="17"/>
      <c r="I26" s="17"/>
      <c r="J26" s="17"/>
      <c r="L26" s="6"/>
    </row>
    <row r="27" spans="1:12" ht="16.5" customHeight="1">
      <c r="A27" s="80"/>
      <c r="B27" s="22"/>
      <c r="C27" s="348" t="s">
        <v>86</v>
      </c>
      <c r="D27" s="349"/>
      <c r="E27" s="350"/>
      <c r="F27" s="349" t="s">
        <v>87</v>
      </c>
      <c r="G27" s="349"/>
      <c r="H27" s="81"/>
      <c r="I27" s="81"/>
      <c r="J27" s="81"/>
      <c r="L27" s="6"/>
    </row>
    <row r="28" spans="1:16" ht="16.5" customHeight="1">
      <c r="A28" s="351" t="s">
        <v>88</v>
      </c>
      <c r="B28" s="352"/>
      <c r="C28" s="82" t="s">
        <v>89</v>
      </c>
      <c r="D28" s="82" t="s">
        <v>90</v>
      </c>
      <c r="E28" s="83" t="s">
        <v>91</v>
      </c>
      <c r="F28" s="84" t="s">
        <v>89</v>
      </c>
      <c r="G28" s="82" t="s">
        <v>90</v>
      </c>
      <c r="H28" s="62"/>
      <c r="I28" s="17"/>
      <c r="J28" s="62"/>
      <c r="K28" s="17"/>
      <c r="L28" s="17"/>
      <c r="M28" s="17"/>
      <c r="N28" s="17"/>
      <c r="O28" s="17"/>
      <c r="P28" s="17"/>
    </row>
    <row r="29" spans="1:16" ht="16.5" customHeight="1">
      <c r="A29" s="331" t="s">
        <v>92</v>
      </c>
      <c r="B29" s="345"/>
      <c r="C29" s="85">
        <v>10</v>
      </c>
      <c r="D29" s="86">
        <v>27</v>
      </c>
      <c r="E29" s="87">
        <v>37</v>
      </c>
      <c r="F29" s="88">
        <v>71</v>
      </c>
      <c r="G29" s="88">
        <v>79</v>
      </c>
      <c r="H29" s="62"/>
      <c r="I29" s="17"/>
      <c r="J29" s="62"/>
      <c r="K29" s="17"/>
      <c r="L29" s="17"/>
      <c r="M29" s="17"/>
      <c r="N29" s="17"/>
      <c r="O29" s="17"/>
      <c r="P29" s="17"/>
    </row>
    <row r="30" spans="1:16" ht="15.75" customHeight="1">
      <c r="A30" s="331" t="s">
        <v>93</v>
      </c>
      <c r="B30" s="345"/>
      <c r="C30" s="85">
        <v>21</v>
      </c>
      <c r="D30" s="86">
        <v>29</v>
      </c>
      <c r="E30" s="87">
        <v>50</v>
      </c>
      <c r="F30" s="88">
        <v>75.8</v>
      </c>
      <c r="G30" s="88">
        <v>76.9</v>
      </c>
      <c r="I30" s="89"/>
      <c r="K30" s="17"/>
      <c r="L30" s="17"/>
      <c r="M30" s="17"/>
      <c r="N30" s="17"/>
      <c r="O30" s="17"/>
      <c r="P30" s="17"/>
    </row>
    <row r="31" spans="1:12" ht="15.75" customHeight="1">
      <c r="A31" s="327" t="s">
        <v>94</v>
      </c>
      <c r="B31" s="345"/>
      <c r="C31" s="85">
        <v>15</v>
      </c>
      <c r="D31" s="86">
        <v>34</v>
      </c>
      <c r="E31" s="87">
        <v>49</v>
      </c>
      <c r="F31" s="88">
        <v>73</v>
      </c>
      <c r="G31" s="88">
        <v>77</v>
      </c>
      <c r="I31" s="89"/>
      <c r="K31" s="65"/>
      <c r="L31" s="6"/>
    </row>
    <row r="32" spans="1:12" ht="15.75" customHeight="1">
      <c r="A32" s="327" t="s">
        <v>95</v>
      </c>
      <c r="B32" s="345"/>
      <c r="C32" s="85">
        <v>12</v>
      </c>
      <c r="D32" s="86">
        <v>38</v>
      </c>
      <c r="E32" s="87">
        <v>50</v>
      </c>
      <c r="F32" s="88">
        <v>76</v>
      </c>
      <c r="G32" s="88">
        <v>80</v>
      </c>
      <c r="K32" s="90"/>
      <c r="L32" s="6"/>
    </row>
    <row r="33" spans="1:13" ht="15.75" customHeight="1">
      <c r="A33" s="327" t="s">
        <v>96</v>
      </c>
      <c r="B33" s="345"/>
      <c r="C33" s="85">
        <v>17</v>
      </c>
      <c r="D33" s="86">
        <v>33</v>
      </c>
      <c r="E33" s="87">
        <v>50</v>
      </c>
      <c r="F33" s="88">
        <v>76.9</v>
      </c>
      <c r="G33" s="88">
        <v>81.8</v>
      </c>
      <c r="K33" s="90"/>
      <c r="L33" s="6"/>
      <c r="M33" s="65"/>
    </row>
    <row r="34" spans="1:12" ht="15.75" customHeight="1">
      <c r="A34" s="327" t="s">
        <v>97</v>
      </c>
      <c r="B34" s="345"/>
      <c r="C34" s="85">
        <v>17</v>
      </c>
      <c r="D34" s="86">
        <v>32</v>
      </c>
      <c r="E34" s="87">
        <v>49</v>
      </c>
      <c r="F34" s="88">
        <v>78.3</v>
      </c>
      <c r="G34" s="88">
        <v>82.9</v>
      </c>
      <c r="J34" s="86"/>
      <c r="K34" s="65"/>
      <c r="L34" s="6"/>
    </row>
    <row r="35" spans="1:9" ht="15.75" customHeight="1">
      <c r="A35" s="331" t="s">
        <v>98</v>
      </c>
      <c r="B35" s="345"/>
      <c r="C35" s="85">
        <v>14</v>
      </c>
      <c r="D35" s="62">
        <v>32</v>
      </c>
      <c r="E35" s="87">
        <v>46</v>
      </c>
      <c r="F35" s="91">
        <v>80.2</v>
      </c>
      <c r="G35" s="92">
        <v>81.2</v>
      </c>
      <c r="I35" s="89"/>
    </row>
    <row r="36" spans="1:10" ht="15.75" customHeight="1">
      <c r="A36" s="331" t="s">
        <v>99</v>
      </c>
      <c r="B36" s="345"/>
      <c r="C36" s="85">
        <v>21</v>
      </c>
      <c r="D36" s="62">
        <v>26</v>
      </c>
      <c r="E36" s="87">
        <v>47</v>
      </c>
      <c r="F36" s="91">
        <v>71.4</v>
      </c>
      <c r="G36" s="92">
        <v>80.9</v>
      </c>
      <c r="I36" s="93"/>
      <c r="J36" s="23"/>
    </row>
    <row r="37" spans="1:10" ht="15.75" customHeight="1">
      <c r="A37" s="331" t="s">
        <v>100</v>
      </c>
      <c r="B37" s="345"/>
      <c r="C37" s="85">
        <v>24</v>
      </c>
      <c r="D37" s="62">
        <v>20</v>
      </c>
      <c r="E37" s="87">
        <v>44</v>
      </c>
      <c r="F37" s="91">
        <v>73.9</v>
      </c>
      <c r="G37" s="92">
        <v>80</v>
      </c>
      <c r="I37" s="93"/>
      <c r="J37" s="23"/>
    </row>
    <row r="38" spans="1:10" ht="15.75" customHeight="1">
      <c r="A38" s="331" t="s">
        <v>101</v>
      </c>
      <c r="B38" s="345"/>
      <c r="C38" s="85">
        <v>20</v>
      </c>
      <c r="D38" s="62">
        <v>22</v>
      </c>
      <c r="E38" s="87">
        <v>42</v>
      </c>
      <c r="F38" s="91">
        <v>72.6</v>
      </c>
      <c r="G38" s="92">
        <v>79.7</v>
      </c>
      <c r="I38" s="93"/>
      <c r="J38" s="23"/>
    </row>
    <row r="39" spans="1:10" ht="15.75" customHeight="1">
      <c r="A39" s="331" t="s">
        <v>102</v>
      </c>
      <c r="B39" s="345"/>
      <c r="C39" s="85">
        <v>20</v>
      </c>
      <c r="D39" s="62">
        <v>21</v>
      </c>
      <c r="E39" s="87">
        <v>41</v>
      </c>
      <c r="F39" s="91">
        <v>71.6</v>
      </c>
      <c r="G39" s="92">
        <v>79.6</v>
      </c>
      <c r="I39" s="93"/>
      <c r="J39" s="23"/>
    </row>
    <row r="40" spans="1:10" ht="15.75" customHeight="1">
      <c r="A40" s="331" t="s">
        <v>103</v>
      </c>
      <c r="B40" s="345"/>
      <c r="C40" s="85">
        <v>21</v>
      </c>
      <c r="D40" s="62">
        <v>18</v>
      </c>
      <c r="E40" s="87">
        <v>39</v>
      </c>
      <c r="F40" s="91">
        <v>71.2</v>
      </c>
      <c r="G40" s="92">
        <v>79.4</v>
      </c>
      <c r="I40" s="93"/>
      <c r="J40" s="23"/>
    </row>
    <row r="41" spans="1:10" ht="15.75" customHeight="1" thickBot="1">
      <c r="A41" s="328" t="s">
        <v>104</v>
      </c>
      <c r="B41" s="346"/>
      <c r="C41" s="95">
        <v>23</v>
      </c>
      <c r="D41" s="94">
        <v>18</v>
      </c>
      <c r="E41" s="96">
        <v>41</v>
      </c>
      <c r="F41" s="97">
        <v>70.6</v>
      </c>
      <c r="G41" s="98">
        <v>81.1</v>
      </c>
      <c r="I41" s="93"/>
      <c r="J41" s="23"/>
    </row>
    <row r="42" spans="1:10" ht="16.5" customHeight="1">
      <c r="A42" s="62"/>
      <c r="B42" s="62"/>
      <c r="C42" s="62"/>
      <c r="D42" s="62"/>
      <c r="E42" s="62"/>
      <c r="F42" s="99"/>
      <c r="G42" s="99"/>
      <c r="I42" s="93"/>
      <c r="J42" s="23"/>
    </row>
    <row r="43" spans="1:10" ht="6" customHeight="1">
      <c r="A43" s="23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6.5" customHeight="1">
      <c r="A44" s="46" t="s">
        <v>105</v>
      </c>
      <c r="F44" s="347"/>
      <c r="G44" s="347"/>
      <c r="H44" s="347"/>
      <c r="I44" s="90"/>
      <c r="J44" s="90"/>
    </row>
    <row r="45" spans="1:10" ht="14.25" customHeight="1" thickBot="1">
      <c r="A45" s="100"/>
      <c r="B45" s="100"/>
      <c r="C45" s="100"/>
      <c r="D45" s="100"/>
      <c r="E45" s="100"/>
      <c r="F45" s="90"/>
      <c r="G45" s="101" t="s">
        <v>106</v>
      </c>
      <c r="I45" s="101"/>
      <c r="J45" s="101"/>
    </row>
    <row r="46" spans="1:14" ht="15.75" customHeight="1">
      <c r="A46" s="102"/>
      <c r="B46" s="103" t="s">
        <v>107</v>
      </c>
      <c r="C46" s="64" t="s">
        <v>108</v>
      </c>
      <c r="D46" s="103" t="s">
        <v>109</v>
      </c>
      <c r="E46" s="103" t="s">
        <v>110</v>
      </c>
      <c r="F46" s="103" t="s">
        <v>111</v>
      </c>
      <c r="G46" s="104" t="s">
        <v>112</v>
      </c>
      <c r="I46" s="62"/>
      <c r="K46" s="65"/>
      <c r="L46" s="6"/>
      <c r="N46" s="101"/>
    </row>
    <row r="47" spans="1:12" ht="15.75" customHeight="1">
      <c r="A47" s="105" t="s">
        <v>73</v>
      </c>
      <c r="B47" s="106">
        <f>SUM(C47:F47)</f>
        <v>17</v>
      </c>
      <c r="C47" s="107">
        <v>13</v>
      </c>
      <c r="D47" s="107">
        <v>3</v>
      </c>
      <c r="E47" s="107">
        <v>0</v>
      </c>
      <c r="F47" s="107">
        <v>1</v>
      </c>
      <c r="G47" s="108">
        <v>77.41</v>
      </c>
      <c r="I47" s="17"/>
      <c r="K47" s="65"/>
      <c r="L47" s="6"/>
    </row>
    <row r="48" spans="1:12" ht="15.75" customHeight="1">
      <c r="A48" s="109" t="s">
        <v>74</v>
      </c>
      <c r="B48" s="110">
        <f>SUM(C48:F48)</f>
        <v>23</v>
      </c>
      <c r="C48" s="62">
        <v>14</v>
      </c>
      <c r="D48" s="62">
        <v>8</v>
      </c>
      <c r="E48" s="62">
        <v>1</v>
      </c>
      <c r="F48" s="62">
        <v>0</v>
      </c>
      <c r="G48" s="111">
        <v>83.04</v>
      </c>
      <c r="I48" s="17"/>
      <c r="K48" s="65"/>
      <c r="L48" s="6"/>
    </row>
    <row r="49" spans="1:12" ht="15.75" customHeight="1" thickBot="1">
      <c r="A49" s="112" t="s">
        <v>113</v>
      </c>
      <c r="B49" s="113">
        <f>SUM(B47:B48)</f>
        <v>40</v>
      </c>
      <c r="C49" s="114">
        <f>SUM(C47:C48)</f>
        <v>27</v>
      </c>
      <c r="D49" s="114">
        <f>SUM(D47:D48)</f>
        <v>11</v>
      </c>
      <c r="E49" s="114">
        <f>SUM(E47:E48)</f>
        <v>1</v>
      </c>
      <c r="F49" s="114">
        <f>SUM(F47:F48)</f>
        <v>1</v>
      </c>
      <c r="G49" s="115">
        <v>80.65</v>
      </c>
      <c r="I49" s="17"/>
      <c r="K49" s="65"/>
      <c r="L49" s="6"/>
    </row>
    <row r="50" spans="1:8" ht="14.25" customHeight="1">
      <c r="A50" s="21" t="s">
        <v>114</v>
      </c>
      <c r="H50" s="6" t="s">
        <v>116</v>
      </c>
    </row>
  </sheetData>
  <sheetProtection/>
  <mergeCells count="25">
    <mergeCell ref="B4:C4"/>
    <mergeCell ref="D4:E4"/>
    <mergeCell ref="F4:G4"/>
    <mergeCell ref="H4:I4"/>
    <mergeCell ref="B13:C13"/>
    <mergeCell ref="D13:E13"/>
    <mergeCell ref="F13:G13"/>
    <mergeCell ref="H13:J13"/>
    <mergeCell ref="A37:B37"/>
    <mergeCell ref="C27:E27"/>
    <mergeCell ref="F27:G27"/>
    <mergeCell ref="A28:B28"/>
    <mergeCell ref="A29:B29"/>
    <mergeCell ref="A30:B30"/>
    <mergeCell ref="A31:B31"/>
    <mergeCell ref="A38:B38"/>
    <mergeCell ref="A39:B39"/>
    <mergeCell ref="A40:B40"/>
    <mergeCell ref="A41:B41"/>
    <mergeCell ref="F44:H44"/>
    <mergeCell ref="A32:B32"/>
    <mergeCell ref="A33:B33"/>
    <mergeCell ref="A34:B34"/>
    <mergeCell ref="A35:B35"/>
    <mergeCell ref="A36:B3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geOrder="overThenDown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SheetLayoutView="100" zoomScalePageLayoutView="0" workbookViewId="0" topLeftCell="A23">
      <selection activeCell="E32" sqref="E32"/>
    </sheetView>
  </sheetViews>
  <sheetFormatPr defaultColWidth="11.875" defaultRowHeight="18.75" customHeight="1"/>
  <cols>
    <col min="1" max="1" width="9.625" style="6" customWidth="1"/>
    <col min="2" max="2" width="8.625" style="6" customWidth="1"/>
    <col min="3" max="13" width="4.625" style="6" customWidth="1"/>
    <col min="14" max="15" width="4.625" style="116" customWidth="1"/>
    <col min="16" max="19" width="4.625" style="6" customWidth="1"/>
    <col min="20" max="20" width="11.375" style="6" bestFit="1" customWidth="1"/>
    <col min="21" max="24" width="9.625" style="6" customWidth="1"/>
    <col min="25" max="25" width="9.00390625" style="6" customWidth="1"/>
    <col min="26" max="26" width="19.125" style="6" customWidth="1"/>
    <col min="27" max="29" width="7.375" style="6" customWidth="1"/>
    <col min="30" max="43" width="7.50390625" style="6" customWidth="1"/>
    <col min="44" max="16384" width="11.875" style="6" customWidth="1"/>
  </cols>
  <sheetData>
    <row r="1" spans="1:17" ht="19.5" customHeight="1">
      <c r="A1" s="5" t="s">
        <v>117</v>
      </c>
      <c r="P1" s="8"/>
      <c r="Q1" s="8"/>
    </row>
    <row r="2" spans="19:24" ht="10.5" customHeight="1">
      <c r="S2" s="17"/>
      <c r="T2" s="17"/>
      <c r="U2" s="17"/>
      <c r="V2" s="17"/>
      <c r="W2" s="17"/>
      <c r="X2" s="17"/>
    </row>
    <row r="3" spans="1:24" ht="19.5" customHeight="1">
      <c r="A3" s="46" t="s">
        <v>118</v>
      </c>
      <c r="S3" s="17"/>
      <c r="T3" s="17"/>
      <c r="U3" s="17"/>
      <c r="V3" s="17"/>
      <c r="W3" s="17"/>
      <c r="X3" s="17"/>
    </row>
    <row r="4" spans="2:24" ht="13.5" thickBot="1">
      <c r="B4" s="8"/>
      <c r="C4" s="8"/>
      <c r="D4" s="25"/>
      <c r="E4" s="25"/>
      <c r="N4" s="7"/>
      <c r="O4" s="7"/>
      <c r="R4" s="9" t="s">
        <v>119</v>
      </c>
      <c r="S4" s="17"/>
      <c r="T4" s="17"/>
      <c r="U4" s="17"/>
      <c r="V4" s="17"/>
      <c r="W4" s="17"/>
      <c r="X4" s="17"/>
    </row>
    <row r="5" spans="1:24" s="118" customFormat="1" ht="30" customHeight="1">
      <c r="A5" s="311" t="s">
        <v>120</v>
      </c>
      <c r="B5" s="391" t="s">
        <v>121</v>
      </c>
      <c r="C5" s="392"/>
      <c r="D5" s="393"/>
      <c r="E5" s="394" t="s">
        <v>122</v>
      </c>
      <c r="F5" s="392"/>
      <c r="G5" s="392"/>
      <c r="H5" s="393"/>
      <c r="I5" s="392" t="s">
        <v>123</v>
      </c>
      <c r="J5" s="392"/>
      <c r="K5" s="392"/>
      <c r="L5" s="392"/>
      <c r="M5" s="395" t="s">
        <v>124</v>
      </c>
      <c r="N5" s="392"/>
      <c r="O5" s="392"/>
      <c r="P5" s="392"/>
      <c r="Q5" s="392"/>
      <c r="R5" s="392"/>
      <c r="S5" s="117"/>
      <c r="T5" s="117"/>
      <c r="U5" s="117"/>
      <c r="V5" s="117"/>
      <c r="W5" s="117"/>
      <c r="X5" s="117"/>
    </row>
    <row r="6" spans="1:24" s="118" customFormat="1" ht="30" customHeight="1">
      <c r="A6" s="265"/>
      <c r="B6" s="119" t="s">
        <v>89</v>
      </c>
      <c r="C6" s="396" t="s">
        <v>90</v>
      </c>
      <c r="D6" s="397"/>
      <c r="E6" s="396" t="s">
        <v>89</v>
      </c>
      <c r="F6" s="397"/>
      <c r="G6" s="396" t="s">
        <v>90</v>
      </c>
      <c r="H6" s="397"/>
      <c r="I6" s="396" t="s">
        <v>89</v>
      </c>
      <c r="J6" s="397"/>
      <c r="K6" s="396" t="s">
        <v>90</v>
      </c>
      <c r="L6" s="390"/>
      <c r="M6" s="387" t="s">
        <v>89</v>
      </c>
      <c r="N6" s="388"/>
      <c r="O6" s="389" t="s">
        <v>90</v>
      </c>
      <c r="P6" s="388"/>
      <c r="Q6" s="390" t="s">
        <v>125</v>
      </c>
      <c r="R6" s="390"/>
      <c r="S6" s="117"/>
      <c r="T6" s="117"/>
      <c r="U6" s="117"/>
      <c r="V6" s="117"/>
      <c r="W6" s="117"/>
      <c r="X6" s="117"/>
    </row>
    <row r="7" spans="1:26" s="118" customFormat="1" ht="30" customHeight="1">
      <c r="A7" s="120" t="s">
        <v>126</v>
      </c>
      <c r="B7" s="121">
        <v>6979</v>
      </c>
      <c r="C7" s="378">
        <v>7149</v>
      </c>
      <c r="D7" s="378"/>
      <c r="E7" s="378">
        <v>17</v>
      </c>
      <c r="F7" s="378"/>
      <c r="G7" s="378">
        <v>79</v>
      </c>
      <c r="H7" s="378"/>
      <c r="I7" s="378">
        <v>25</v>
      </c>
      <c r="J7" s="378"/>
      <c r="K7" s="378">
        <v>9531</v>
      </c>
      <c r="L7" s="378"/>
      <c r="M7" s="383">
        <f aca="true" t="shared" si="0" ref="M7:M14">SUM(B7,E7,I7)</f>
        <v>7021</v>
      </c>
      <c r="N7" s="378"/>
      <c r="O7" s="378">
        <f aca="true" t="shared" si="1" ref="O7:O14">SUM(C7,G7,K7)</f>
        <v>16759</v>
      </c>
      <c r="P7" s="378"/>
      <c r="Q7" s="386">
        <f aca="true" t="shared" si="2" ref="Q7:Q14">SUM(M7:P7)</f>
        <v>23780</v>
      </c>
      <c r="R7" s="386"/>
      <c r="S7" s="117"/>
      <c r="T7" s="122"/>
      <c r="U7" s="122"/>
      <c r="V7" s="117"/>
      <c r="W7" s="122"/>
      <c r="X7" s="117"/>
      <c r="Y7" s="123"/>
      <c r="Z7" s="123"/>
    </row>
    <row r="8" spans="1:26" s="118" customFormat="1" ht="30" customHeight="1">
      <c r="A8" s="124" t="s">
        <v>127</v>
      </c>
      <c r="B8" s="121">
        <v>8537</v>
      </c>
      <c r="C8" s="378">
        <v>8105</v>
      </c>
      <c r="D8" s="378"/>
      <c r="E8" s="378">
        <v>13</v>
      </c>
      <c r="F8" s="378"/>
      <c r="G8" s="378">
        <v>46</v>
      </c>
      <c r="H8" s="378"/>
      <c r="I8" s="378">
        <v>42</v>
      </c>
      <c r="J8" s="378"/>
      <c r="K8" s="378">
        <v>9745</v>
      </c>
      <c r="L8" s="378"/>
      <c r="M8" s="383">
        <f t="shared" si="0"/>
        <v>8592</v>
      </c>
      <c r="N8" s="378"/>
      <c r="O8" s="378">
        <f t="shared" si="1"/>
        <v>17896</v>
      </c>
      <c r="P8" s="378"/>
      <c r="Q8" s="378">
        <f t="shared" si="2"/>
        <v>26488</v>
      </c>
      <c r="R8" s="378"/>
      <c r="S8" s="117"/>
      <c r="T8" s="122"/>
      <c r="U8" s="122"/>
      <c r="V8" s="117"/>
      <c r="W8" s="122"/>
      <c r="X8" s="117"/>
      <c r="Y8" s="123"/>
      <c r="Z8" s="123"/>
    </row>
    <row r="9" spans="1:26" s="118" customFormat="1" ht="30" customHeight="1">
      <c r="A9" s="124" t="s">
        <v>128</v>
      </c>
      <c r="B9" s="121">
        <v>8011</v>
      </c>
      <c r="C9" s="378">
        <v>7540</v>
      </c>
      <c r="D9" s="378"/>
      <c r="E9" s="378">
        <v>30</v>
      </c>
      <c r="F9" s="378"/>
      <c r="G9" s="378">
        <v>63</v>
      </c>
      <c r="H9" s="378"/>
      <c r="I9" s="378">
        <v>61</v>
      </c>
      <c r="J9" s="378"/>
      <c r="K9" s="378">
        <v>9432</v>
      </c>
      <c r="L9" s="378"/>
      <c r="M9" s="383">
        <f t="shared" si="0"/>
        <v>8102</v>
      </c>
      <c r="N9" s="378"/>
      <c r="O9" s="378">
        <f t="shared" si="1"/>
        <v>17035</v>
      </c>
      <c r="P9" s="378"/>
      <c r="Q9" s="378">
        <f t="shared" si="2"/>
        <v>25137</v>
      </c>
      <c r="R9" s="378"/>
      <c r="S9" s="117"/>
      <c r="T9" s="122"/>
      <c r="U9" s="122"/>
      <c r="V9" s="117"/>
      <c r="W9" s="122"/>
      <c r="X9" s="117"/>
      <c r="Y9" s="123"/>
      <c r="Z9" s="123"/>
    </row>
    <row r="10" spans="1:26" s="118" customFormat="1" ht="30" customHeight="1">
      <c r="A10" s="124" t="s">
        <v>129</v>
      </c>
      <c r="B10" s="125">
        <v>7345</v>
      </c>
      <c r="C10" s="384">
        <v>6851</v>
      </c>
      <c r="D10" s="384"/>
      <c r="E10" s="384">
        <v>29</v>
      </c>
      <c r="F10" s="384"/>
      <c r="G10" s="384">
        <v>68</v>
      </c>
      <c r="H10" s="384"/>
      <c r="I10" s="384">
        <v>72</v>
      </c>
      <c r="J10" s="384"/>
      <c r="K10" s="384">
        <v>8636</v>
      </c>
      <c r="L10" s="385"/>
      <c r="M10" s="383">
        <v>7539</v>
      </c>
      <c r="N10" s="378"/>
      <c r="O10" s="378">
        <v>15867</v>
      </c>
      <c r="P10" s="378"/>
      <c r="Q10" s="378">
        <v>23406</v>
      </c>
      <c r="R10" s="378"/>
      <c r="S10" s="117"/>
      <c r="T10" s="122"/>
      <c r="U10" s="122"/>
      <c r="V10" s="117"/>
      <c r="W10" s="122"/>
      <c r="X10" s="117"/>
      <c r="Y10" s="123"/>
      <c r="Z10" s="123"/>
    </row>
    <row r="11" spans="1:26" s="118" customFormat="1" ht="30" customHeight="1">
      <c r="A11" s="124" t="s">
        <v>130</v>
      </c>
      <c r="B11" s="125">
        <v>6930</v>
      </c>
      <c r="C11" s="384">
        <v>6585</v>
      </c>
      <c r="D11" s="384"/>
      <c r="E11" s="384">
        <v>36</v>
      </c>
      <c r="F11" s="384"/>
      <c r="G11" s="384">
        <v>81</v>
      </c>
      <c r="H11" s="384"/>
      <c r="I11" s="384">
        <v>75</v>
      </c>
      <c r="J11" s="384"/>
      <c r="K11" s="384">
        <v>8469</v>
      </c>
      <c r="L11" s="385"/>
      <c r="M11" s="383">
        <f t="shared" si="0"/>
        <v>7041</v>
      </c>
      <c r="N11" s="378"/>
      <c r="O11" s="378">
        <f t="shared" si="1"/>
        <v>15135</v>
      </c>
      <c r="P11" s="378"/>
      <c r="Q11" s="378">
        <f t="shared" si="2"/>
        <v>22176</v>
      </c>
      <c r="R11" s="378"/>
      <c r="S11" s="117"/>
      <c r="T11" s="122"/>
      <c r="U11" s="122"/>
      <c r="V11" s="117"/>
      <c r="W11" s="122"/>
      <c r="X11" s="117"/>
      <c r="Y11" s="123"/>
      <c r="Z11" s="123"/>
    </row>
    <row r="12" spans="1:26" s="118" customFormat="1" ht="30" customHeight="1">
      <c r="A12" s="124" t="s">
        <v>131</v>
      </c>
      <c r="B12" s="121">
        <v>6630</v>
      </c>
      <c r="C12" s="378">
        <v>6200</v>
      </c>
      <c r="D12" s="378"/>
      <c r="E12" s="378">
        <v>33</v>
      </c>
      <c r="F12" s="378"/>
      <c r="G12" s="378">
        <v>70</v>
      </c>
      <c r="H12" s="378"/>
      <c r="I12" s="378">
        <v>82</v>
      </c>
      <c r="J12" s="378"/>
      <c r="K12" s="378">
        <v>8277</v>
      </c>
      <c r="L12" s="382"/>
      <c r="M12" s="383">
        <f t="shared" si="0"/>
        <v>6745</v>
      </c>
      <c r="N12" s="378"/>
      <c r="O12" s="378">
        <f t="shared" si="1"/>
        <v>14547</v>
      </c>
      <c r="P12" s="378"/>
      <c r="Q12" s="378">
        <f t="shared" si="2"/>
        <v>21292</v>
      </c>
      <c r="R12" s="378"/>
      <c r="S12" s="117"/>
      <c r="T12" s="122"/>
      <c r="U12" s="122"/>
      <c r="V12" s="117"/>
      <c r="W12" s="122"/>
      <c r="X12" s="117"/>
      <c r="Y12" s="123"/>
      <c r="Z12" s="123"/>
    </row>
    <row r="13" spans="1:26" s="118" customFormat="1" ht="30" customHeight="1">
      <c r="A13" s="124" t="s">
        <v>132</v>
      </c>
      <c r="B13" s="121">
        <v>6353</v>
      </c>
      <c r="C13" s="378">
        <v>5892</v>
      </c>
      <c r="D13" s="378"/>
      <c r="E13" s="378">
        <v>34</v>
      </c>
      <c r="F13" s="378"/>
      <c r="G13" s="378">
        <v>68</v>
      </c>
      <c r="H13" s="378"/>
      <c r="I13" s="378">
        <v>74</v>
      </c>
      <c r="J13" s="378"/>
      <c r="K13" s="378">
        <v>8116</v>
      </c>
      <c r="L13" s="382"/>
      <c r="M13" s="383">
        <f t="shared" si="0"/>
        <v>6461</v>
      </c>
      <c r="N13" s="378"/>
      <c r="O13" s="378">
        <f t="shared" si="1"/>
        <v>14076</v>
      </c>
      <c r="P13" s="378"/>
      <c r="Q13" s="378">
        <f t="shared" si="2"/>
        <v>20537</v>
      </c>
      <c r="R13" s="378"/>
      <c r="S13" s="117"/>
      <c r="T13" s="122"/>
      <c r="U13" s="122"/>
      <c r="V13" s="117"/>
      <c r="W13" s="122"/>
      <c r="X13" s="117"/>
      <c r="Y13" s="123"/>
      <c r="Z13" s="123"/>
    </row>
    <row r="14" spans="1:26" s="118" customFormat="1" ht="30" customHeight="1" thickBot="1">
      <c r="A14" s="126" t="s">
        <v>133</v>
      </c>
      <c r="B14" s="127">
        <v>6007</v>
      </c>
      <c r="C14" s="379">
        <v>5492</v>
      </c>
      <c r="D14" s="379"/>
      <c r="E14" s="379">
        <v>40</v>
      </c>
      <c r="F14" s="379"/>
      <c r="G14" s="379">
        <v>67</v>
      </c>
      <c r="H14" s="379"/>
      <c r="I14" s="379">
        <v>65</v>
      </c>
      <c r="J14" s="379"/>
      <c r="K14" s="379">
        <v>7817</v>
      </c>
      <c r="L14" s="380"/>
      <c r="M14" s="381">
        <f t="shared" si="0"/>
        <v>6112</v>
      </c>
      <c r="N14" s="379"/>
      <c r="O14" s="379">
        <f t="shared" si="1"/>
        <v>13376</v>
      </c>
      <c r="P14" s="379"/>
      <c r="Q14" s="379">
        <f t="shared" si="2"/>
        <v>19488</v>
      </c>
      <c r="R14" s="379"/>
      <c r="S14" s="117"/>
      <c r="T14" s="122"/>
      <c r="U14" s="122"/>
      <c r="V14" s="117"/>
      <c r="W14" s="122"/>
      <c r="X14" s="117"/>
      <c r="Y14" s="123"/>
      <c r="Z14" s="123"/>
    </row>
    <row r="15" spans="1:24" ht="18.75" customHeight="1">
      <c r="A15" s="23" t="s">
        <v>134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8"/>
      <c r="O15" s="128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1" customHeight="1">
      <c r="A16" s="2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8"/>
      <c r="O16" s="128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1.75" customHeight="1">
      <c r="A17" s="129" t="s">
        <v>135</v>
      </c>
      <c r="L17" s="17"/>
      <c r="N17" s="130"/>
      <c r="O17" s="130"/>
      <c r="P17" s="130"/>
      <c r="Q17" s="130"/>
      <c r="R17" s="369" t="s">
        <v>136</v>
      </c>
      <c r="S17" s="369"/>
      <c r="T17" s="369"/>
      <c r="U17" s="17"/>
      <c r="V17" s="17"/>
      <c r="W17" s="17"/>
      <c r="X17" s="17"/>
    </row>
    <row r="18" spans="12:24" s="25" customFormat="1" ht="9" customHeight="1" thickBot="1">
      <c r="L18" s="131"/>
      <c r="M18" s="130"/>
      <c r="N18" s="130"/>
      <c r="O18" s="130"/>
      <c r="P18" s="130"/>
      <c r="Q18" s="130"/>
      <c r="R18" s="370"/>
      <c r="S18" s="370"/>
      <c r="T18" s="370"/>
      <c r="U18" s="131"/>
      <c r="V18" s="131"/>
      <c r="W18" s="131"/>
      <c r="X18" s="131"/>
    </row>
    <row r="19" spans="1:20" s="132" customFormat="1" ht="40.5" customHeight="1">
      <c r="A19" s="371" t="s">
        <v>120</v>
      </c>
      <c r="B19" s="373" t="s">
        <v>137</v>
      </c>
      <c r="C19" s="374"/>
      <c r="D19" s="374"/>
      <c r="E19" s="374"/>
      <c r="F19" s="373" t="s">
        <v>138</v>
      </c>
      <c r="G19" s="374"/>
      <c r="H19" s="374"/>
      <c r="I19" s="374"/>
      <c r="J19" s="373" t="s">
        <v>139</v>
      </c>
      <c r="K19" s="374"/>
      <c r="L19" s="374"/>
      <c r="M19" s="374"/>
      <c r="N19" s="375" t="s">
        <v>140</v>
      </c>
      <c r="O19" s="371"/>
      <c r="P19" s="371"/>
      <c r="Q19" s="371"/>
      <c r="R19" s="376" t="s">
        <v>141</v>
      </c>
      <c r="S19" s="374"/>
      <c r="T19" s="375"/>
    </row>
    <row r="20" spans="1:20" s="132" customFormat="1" ht="30" customHeight="1">
      <c r="A20" s="372"/>
      <c r="B20" s="133" t="s">
        <v>142</v>
      </c>
      <c r="C20" s="366" t="s">
        <v>143</v>
      </c>
      <c r="D20" s="366"/>
      <c r="E20" s="366"/>
      <c r="F20" s="366" t="s">
        <v>142</v>
      </c>
      <c r="G20" s="366"/>
      <c r="H20" s="377" t="s">
        <v>144</v>
      </c>
      <c r="I20" s="377"/>
      <c r="J20" s="365" t="s">
        <v>145</v>
      </c>
      <c r="K20" s="365"/>
      <c r="L20" s="366" t="s">
        <v>144</v>
      </c>
      <c r="M20" s="366"/>
      <c r="N20" s="366" t="s">
        <v>142</v>
      </c>
      <c r="O20" s="366"/>
      <c r="P20" s="366" t="s">
        <v>144</v>
      </c>
      <c r="Q20" s="367"/>
      <c r="R20" s="368" t="s">
        <v>142</v>
      </c>
      <c r="S20" s="367"/>
      <c r="T20" s="134" t="s">
        <v>144</v>
      </c>
    </row>
    <row r="21" spans="1:20" s="132" customFormat="1" ht="30" customHeight="1">
      <c r="A21" s="120" t="s">
        <v>126</v>
      </c>
      <c r="B21" s="135">
        <v>17747</v>
      </c>
      <c r="C21" s="363">
        <v>9229972</v>
      </c>
      <c r="D21" s="363"/>
      <c r="E21" s="363"/>
      <c r="F21" s="363">
        <v>1224</v>
      </c>
      <c r="G21" s="363"/>
      <c r="H21" s="363">
        <v>1101817</v>
      </c>
      <c r="I21" s="363"/>
      <c r="J21" s="363">
        <v>274</v>
      </c>
      <c r="K21" s="363"/>
      <c r="L21" s="363">
        <v>204833</v>
      </c>
      <c r="M21" s="363"/>
      <c r="N21" s="363">
        <v>256</v>
      </c>
      <c r="O21" s="363"/>
      <c r="P21" s="363">
        <v>103376</v>
      </c>
      <c r="Q21" s="363"/>
      <c r="R21" s="362">
        <f>SUM(B21,F21,J21,N21)</f>
        <v>19501</v>
      </c>
      <c r="S21" s="363"/>
      <c r="T21" s="137">
        <f>SUM(C21,H21,L21,P21)</f>
        <v>10639998</v>
      </c>
    </row>
    <row r="22" spans="1:20" s="132" customFormat="1" ht="30" customHeight="1">
      <c r="A22" s="124" t="s">
        <v>127</v>
      </c>
      <c r="B22" s="135">
        <v>20858</v>
      </c>
      <c r="C22" s="363">
        <v>12230591</v>
      </c>
      <c r="D22" s="363"/>
      <c r="E22" s="363"/>
      <c r="F22" s="363">
        <v>1351</v>
      </c>
      <c r="G22" s="363"/>
      <c r="H22" s="363">
        <v>1198010</v>
      </c>
      <c r="I22" s="363"/>
      <c r="J22" s="363">
        <v>306</v>
      </c>
      <c r="K22" s="363"/>
      <c r="L22" s="363">
        <v>233189</v>
      </c>
      <c r="M22" s="363"/>
      <c r="N22" s="363">
        <v>43</v>
      </c>
      <c r="O22" s="363"/>
      <c r="P22" s="363">
        <v>17199</v>
      </c>
      <c r="Q22" s="363"/>
      <c r="R22" s="362">
        <f aca="true" t="shared" si="3" ref="R22:R28">SUM(B22,F22,J22,N22)</f>
        <v>22558</v>
      </c>
      <c r="S22" s="363"/>
      <c r="T22" s="136">
        <f aca="true" t="shared" si="4" ref="T22:T28">SUM(C22,H22,L22,P22)</f>
        <v>13678989</v>
      </c>
    </row>
    <row r="23" spans="1:20" s="132" customFormat="1" ht="30" customHeight="1">
      <c r="A23" s="124" t="s">
        <v>146</v>
      </c>
      <c r="B23" s="135">
        <v>23641</v>
      </c>
      <c r="C23" s="363">
        <v>14998138</v>
      </c>
      <c r="D23" s="363"/>
      <c r="E23" s="363"/>
      <c r="F23" s="363">
        <v>1472</v>
      </c>
      <c r="G23" s="363"/>
      <c r="H23" s="363">
        <v>1283386</v>
      </c>
      <c r="I23" s="363"/>
      <c r="J23" s="363">
        <v>270</v>
      </c>
      <c r="K23" s="363"/>
      <c r="L23" s="363">
        <v>199218</v>
      </c>
      <c r="M23" s="363"/>
      <c r="N23" s="363">
        <v>6</v>
      </c>
      <c r="O23" s="363"/>
      <c r="P23" s="363">
        <v>2435</v>
      </c>
      <c r="Q23" s="363"/>
      <c r="R23" s="362">
        <f t="shared" si="3"/>
        <v>25389</v>
      </c>
      <c r="S23" s="363"/>
      <c r="T23" s="136">
        <f t="shared" si="4"/>
        <v>16483177</v>
      </c>
    </row>
    <row r="24" spans="1:20" s="132" customFormat="1" ht="30" customHeight="1">
      <c r="A24" s="124" t="s">
        <v>129</v>
      </c>
      <c r="B24" s="135">
        <v>26174</v>
      </c>
      <c r="C24" s="363">
        <v>17361242</v>
      </c>
      <c r="D24" s="363"/>
      <c r="E24" s="363"/>
      <c r="F24" s="363">
        <v>1607</v>
      </c>
      <c r="G24" s="363"/>
      <c r="H24" s="363">
        <v>1394652</v>
      </c>
      <c r="I24" s="363"/>
      <c r="J24" s="363">
        <v>234</v>
      </c>
      <c r="K24" s="363"/>
      <c r="L24" s="363">
        <v>172330</v>
      </c>
      <c r="M24" s="363"/>
      <c r="N24" s="364" t="s">
        <v>147</v>
      </c>
      <c r="O24" s="364"/>
      <c r="P24" s="360" t="s">
        <v>147</v>
      </c>
      <c r="Q24" s="361"/>
      <c r="R24" s="362">
        <f>SUM(B24,F24,J24,N24)</f>
        <v>28015</v>
      </c>
      <c r="S24" s="363"/>
      <c r="T24" s="136">
        <f>SUM(C24,H24,L24,P24)</f>
        <v>18928224</v>
      </c>
    </row>
    <row r="25" spans="1:20" s="132" customFormat="1" ht="30" customHeight="1">
      <c r="A25" s="124" t="s">
        <v>148</v>
      </c>
      <c r="B25" s="135">
        <v>27268</v>
      </c>
      <c r="C25" s="363">
        <v>18129195</v>
      </c>
      <c r="D25" s="363"/>
      <c r="E25" s="363"/>
      <c r="F25" s="363">
        <v>1632</v>
      </c>
      <c r="G25" s="363"/>
      <c r="H25" s="363">
        <v>1399912</v>
      </c>
      <c r="I25" s="363"/>
      <c r="J25" s="363">
        <v>229</v>
      </c>
      <c r="K25" s="363"/>
      <c r="L25" s="363">
        <v>165891</v>
      </c>
      <c r="M25" s="363"/>
      <c r="N25" s="364" t="s">
        <v>147</v>
      </c>
      <c r="O25" s="364"/>
      <c r="P25" s="360" t="s">
        <v>147</v>
      </c>
      <c r="Q25" s="361"/>
      <c r="R25" s="362">
        <f t="shared" si="3"/>
        <v>29129</v>
      </c>
      <c r="S25" s="363"/>
      <c r="T25" s="136">
        <f t="shared" si="4"/>
        <v>19694998</v>
      </c>
    </row>
    <row r="26" spans="1:20" s="132" customFormat="1" ht="30" customHeight="1">
      <c r="A26" s="124" t="s">
        <v>149</v>
      </c>
      <c r="B26" s="135">
        <v>28273</v>
      </c>
      <c r="C26" s="363">
        <v>18866573</v>
      </c>
      <c r="D26" s="363"/>
      <c r="E26" s="363"/>
      <c r="F26" s="363">
        <v>1658</v>
      </c>
      <c r="G26" s="363"/>
      <c r="H26" s="363">
        <v>1411566</v>
      </c>
      <c r="I26" s="363"/>
      <c r="J26" s="363">
        <v>232</v>
      </c>
      <c r="K26" s="363"/>
      <c r="L26" s="363">
        <v>168110</v>
      </c>
      <c r="M26" s="363"/>
      <c r="N26" s="364" t="s">
        <v>147</v>
      </c>
      <c r="O26" s="364"/>
      <c r="P26" s="360" t="s">
        <v>150</v>
      </c>
      <c r="Q26" s="361"/>
      <c r="R26" s="362">
        <f t="shared" si="3"/>
        <v>30163</v>
      </c>
      <c r="S26" s="363"/>
      <c r="T26" s="136">
        <f t="shared" si="4"/>
        <v>20446249</v>
      </c>
    </row>
    <row r="27" spans="1:20" s="132" customFormat="1" ht="30" customHeight="1">
      <c r="A27" s="124" t="s">
        <v>151</v>
      </c>
      <c r="B27" s="135">
        <v>29188</v>
      </c>
      <c r="C27" s="363">
        <v>19850518</v>
      </c>
      <c r="D27" s="363"/>
      <c r="E27" s="363"/>
      <c r="F27" s="363">
        <v>1686</v>
      </c>
      <c r="G27" s="363"/>
      <c r="H27" s="363">
        <v>1449275</v>
      </c>
      <c r="I27" s="363"/>
      <c r="J27" s="363">
        <v>224</v>
      </c>
      <c r="K27" s="363"/>
      <c r="L27" s="363">
        <v>164085</v>
      </c>
      <c r="M27" s="363"/>
      <c r="N27" s="364" t="s">
        <v>147</v>
      </c>
      <c r="O27" s="364"/>
      <c r="P27" s="360" t="s">
        <v>150</v>
      </c>
      <c r="Q27" s="361"/>
      <c r="R27" s="362">
        <f t="shared" si="3"/>
        <v>31098</v>
      </c>
      <c r="S27" s="363"/>
      <c r="T27" s="136">
        <f t="shared" si="4"/>
        <v>21463878</v>
      </c>
    </row>
    <row r="28" spans="1:20" s="132" customFormat="1" ht="30" customHeight="1" thickBot="1">
      <c r="A28" s="126" t="s">
        <v>133</v>
      </c>
      <c r="B28" s="138">
        <v>29969</v>
      </c>
      <c r="C28" s="358">
        <v>20545225</v>
      </c>
      <c r="D28" s="358"/>
      <c r="E28" s="358"/>
      <c r="F28" s="358">
        <v>1714</v>
      </c>
      <c r="G28" s="358"/>
      <c r="H28" s="358">
        <v>1471549</v>
      </c>
      <c r="I28" s="358"/>
      <c r="J28" s="358">
        <v>218</v>
      </c>
      <c r="K28" s="358"/>
      <c r="L28" s="358">
        <v>162168</v>
      </c>
      <c r="M28" s="358"/>
      <c r="N28" s="359" t="s">
        <v>147</v>
      </c>
      <c r="O28" s="359"/>
      <c r="P28" s="356" t="s">
        <v>147</v>
      </c>
      <c r="Q28" s="356"/>
      <c r="R28" s="357">
        <f t="shared" si="3"/>
        <v>31901</v>
      </c>
      <c r="S28" s="358"/>
      <c r="T28" s="139">
        <f t="shared" si="4"/>
        <v>22178942</v>
      </c>
    </row>
    <row r="29" spans="2:26" s="25" customFormat="1" ht="10.5" customHeight="1">
      <c r="B29" s="131"/>
      <c r="C29" s="131"/>
      <c r="D29" s="131"/>
      <c r="E29" s="131"/>
      <c r="F29" s="131"/>
      <c r="G29" s="131"/>
      <c r="H29" s="131"/>
      <c r="I29" s="131"/>
      <c r="N29" s="140"/>
      <c r="O29" s="140"/>
      <c r="R29" s="131"/>
      <c r="S29" s="131"/>
      <c r="T29" s="131"/>
      <c r="Z29" s="141"/>
    </row>
    <row r="30" spans="1:11" s="25" customFormat="1" ht="24.75" customHeight="1">
      <c r="A30" s="132" t="s">
        <v>152</v>
      </c>
      <c r="E30" s="140"/>
      <c r="F30" s="140"/>
      <c r="I30" s="131"/>
      <c r="J30" s="131"/>
      <c r="K30" s="131"/>
    </row>
    <row r="31" spans="1:11" s="25" customFormat="1" ht="24.75" customHeight="1">
      <c r="A31" s="132" t="s">
        <v>153</v>
      </c>
      <c r="E31" s="140"/>
      <c r="F31" s="140"/>
      <c r="I31" s="131"/>
      <c r="J31" s="131"/>
      <c r="K31" s="131"/>
    </row>
    <row r="32" spans="1:11" s="25" customFormat="1" ht="24.75" customHeight="1">
      <c r="A32" s="132" t="s">
        <v>154</v>
      </c>
      <c r="E32" s="140"/>
      <c r="F32" s="140"/>
      <c r="I32" s="131"/>
      <c r="J32" s="131"/>
      <c r="K32" s="131"/>
    </row>
    <row r="33" spans="1:6" s="131" customFormat="1" ht="24.75" customHeight="1">
      <c r="A33" s="142" t="s">
        <v>155</v>
      </c>
      <c r="E33" s="143"/>
      <c r="F33" s="143"/>
    </row>
    <row r="34" spans="5:6" s="25" customFormat="1" ht="24.75" customHeight="1">
      <c r="E34" s="140"/>
      <c r="F34" s="140"/>
    </row>
    <row r="35" spans="5:6" s="25" customFormat="1" ht="24.75" customHeight="1">
      <c r="E35" s="140"/>
      <c r="F35" s="140"/>
    </row>
    <row r="36" spans="5:6" s="25" customFormat="1" ht="24.75" customHeight="1">
      <c r="E36" s="140"/>
      <c r="F36" s="140"/>
    </row>
    <row r="37" spans="4:5" ht="18.75" customHeight="1">
      <c r="D37" s="116"/>
      <c r="E37" s="116"/>
    </row>
  </sheetData>
  <sheetProtection/>
  <mergeCells count="156">
    <mergeCell ref="A5:A6"/>
    <mergeCell ref="B5:D5"/>
    <mergeCell ref="E5:H5"/>
    <mergeCell ref="I5:L5"/>
    <mergeCell ref="M5:R5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R17:T18"/>
    <mergeCell ref="A19:A20"/>
    <mergeCell ref="B19:E19"/>
    <mergeCell ref="F19:I19"/>
    <mergeCell ref="J19:M19"/>
    <mergeCell ref="N19:Q19"/>
    <mergeCell ref="R19:T19"/>
    <mergeCell ref="C20:E20"/>
    <mergeCell ref="F20:G20"/>
    <mergeCell ref="H20:I20"/>
    <mergeCell ref="J20:K20"/>
    <mergeCell ref="L20:M20"/>
    <mergeCell ref="N20:O20"/>
    <mergeCell ref="P20:Q20"/>
    <mergeCell ref="R20:S20"/>
    <mergeCell ref="C21:E21"/>
    <mergeCell ref="F21:G21"/>
    <mergeCell ref="H21:I21"/>
    <mergeCell ref="J21:K21"/>
    <mergeCell ref="L21:M21"/>
    <mergeCell ref="N21:O21"/>
    <mergeCell ref="P21:Q21"/>
    <mergeCell ref="R21:S21"/>
    <mergeCell ref="C22:E22"/>
    <mergeCell ref="F22:G22"/>
    <mergeCell ref="H22:I22"/>
    <mergeCell ref="J22:K22"/>
    <mergeCell ref="L22:M22"/>
    <mergeCell ref="N22:O22"/>
    <mergeCell ref="P22:Q22"/>
    <mergeCell ref="R22:S22"/>
    <mergeCell ref="C23:E23"/>
    <mergeCell ref="F23:G23"/>
    <mergeCell ref="H23:I23"/>
    <mergeCell ref="J23:K23"/>
    <mergeCell ref="L23:M23"/>
    <mergeCell ref="N23:O23"/>
    <mergeCell ref="P23:Q23"/>
    <mergeCell ref="R23:S23"/>
    <mergeCell ref="C24:E24"/>
    <mergeCell ref="F24:G24"/>
    <mergeCell ref="H24:I24"/>
    <mergeCell ref="J24:K24"/>
    <mergeCell ref="L24:M24"/>
    <mergeCell ref="N24:O24"/>
    <mergeCell ref="P24:Q24"/>
    <mergeCell ref="R24:S24"/>
    <mergeCell ref="C25:E25"/>
    <mergeCell ref="F25:G25"/>
    <mergeCell ref="H25:I25"/>
    <mergeCell ref="J25:K25"/>
    <mergeCell ref="L25:M25"/>
    <mergeCell ref="N25:O25"/>
    <mergeCell ref="P25:Q25"/>
    <mergeCell ref="R25:S25"/>
    <mergeCell ref="C26:E26"/>
    <mergeCell ref="F26:G26"/>
    <mergeCell ref="H26:I26"/>
    <mergeCell ref="J26:K26"/>
    <mergeCell ref="L26:M26"/>
    <mergeCell ref="N26:O26"/>
    <mergeCell ref="P26:Q26"/>
    <mergeCell ref="R26:S26"/>
    <mergeCell ref="C27:E27"/>
    <mergeCell ref="F27:G27"/>
    <mergeCell ref="H27:I27"/>
    <mergeCell ref="J27:K27"/>
    <mergeCell ref="L27:M27"/>
    <mergeCell ref="N27:O27"/>
    <mergeCell ref="P27:Q27"/>
    <mergeCell ref="R27:S27"/>
    <mergeCell ref="P28:Q28"/>
    <mergeCell ref="R28:S28"/>
    <mergeCell ref="C28:E28"/>
    <mergeCell ref="F28:G28"/>
    <mergeCell ref="H28:I28"/>
    <mergeCell ref="J28:K28"/>
    <mergeCell ref="L28:M28"/>
    <mergeCell ref="N28:O2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J:\行政係\統計\伸びゆく\１６年版\Ｊ福祉\J12.jsd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2018-01-18T00:23:38Z</cp:lastPrinted>
  <dcterms:created xsi:type="dcterms:W3CDTF">2004-03-30T07:19:08Z</dcterms:created>
  <dcterms:modified xsi:type="dcterms:W3CDTF">2020-10-14T02:32:25Z</dcterms:modified>
  <cp:category/>
  <cp:version/>
  <cp:contentType/>
  <cp:contentStatus/>
  <cp:revision>29</cp:revision>
</cp:coreProperties>
</file>