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AC26BA14-5869-4438-987D-5AC16F154EF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内製なし" sheetId="4" r:id="rId1"/>
    <sheet name="内製あり" sheetId="3" r:id="rId2"/>
    <sheet name="参照" sheetId="5" r:id="rId3"/>
  </sheets>
  <definedNames>
    <definedName name="_xlnm.Print_Area" localSheetId="1">内製あり!$A$1:$R$41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3" l="1"/>
  <c r="P18" i="4"/>
  <c r="O18" i="4"/>
  <c r="O8" i="3"/>
  <c r="O9" i="3"/>
  <c r="O10" i="3"/>
  <c r="O11" i="3"/>
  <c r="O12" i="3"/>
  <c r="O13" i="3"/>
  <c r="O14" i="3"/>
  <c r="O15" i="3"/>
  <c r="O16" i="3"/>
  <c r="O17" i="3"/>
  <c r="N34" i="4"/>
  <c r="N35" i="3"/>
  <c r="O18" i="3" l="1"/>
  <c r="D29" i="3" s="1"/>
  <c r="L18" i="3"/>
  <c r="P25" i="4" l="1"/>
  <c r="B36" i="4" s="1"/>
  <c r="I36" i="4" s="1"/>
  <c r="O25" i="4"/>
  <c r="J28" i="4" s="1"/>
  <c r="D28" i="4"/>
  <c r="B32" i="4" l="1"/>
  <c r="I32" i="4"/>
  <c r="N36" i="4" s="1"/>
  <c r="Q37" i="4" s="1"/>
  <c r="N28" i="4"/>
  <c r="O25" i="3"/>
  <c r="E36" i="3" s="1"/>
  <c r="K36" i="3" s="1"/>
  <c r="M18" i="3"/>
  <c r="Q17" i="3"/>
  <c r="Q16" i="3"/>
  <c r="Q15" i="3"/>
  <c r="Q14" i="3"/>
  <c r="Q13" i="3"/>
  <c r="Q12" i="3"/>
  <c r="Q11" i="3"/>
  <c r="Q10" i="3"/>
  <c r="Q9" i="3"/>
  <c r="Q8" i="3"/>
  <c r="Q18" i="3" l="1"/>
  <c r="E32" i="3" s="1"/>
  <c r="K32" i="3" s="1"/>
  <c r="N37" i="3" s="1"/>
  <c r="Q39" i="3" l="1"/>
  <c r="L25" i="3"/>
  <c r="K29" i="3" l="1"/>
  <c r="N2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32" authorId="0" shapeId="0" xr:uid="{03E58736-9067-49EE-845A-5977DC9C61C1}">
      <text>
        <r>
          <rPr>
            <sz val="9"/>
            <color indexed="81"/>
            <rFont val="MS P ゴシック"/>
            <family val="3"/>
            <charset val="128"/>
          </rPr>
          <t xml:space="preserve">該当地域をプルダウンより選択してください。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33" authorId="0" shapeId="0" xr:uid="{A20B63C9-6C52-4572-8D37-E8DD54AE2E56}">
      <text>
        <r>
          <rPr>
            <sz val="9"/>
            <color indexed="81"/>
            <rFont val="MS P ゴシック"/>
            <family val="3"/>
            <charset val="128"/>
          </rPr>
          <t xml:space="preserve">該当地域をプルダウンより選択してください。
</t>
        </r>
      </text>
    </comment>
  </commentList>
</comments>
</file>

<file path=xl/sharedStrings.xml><?xml version="1.0" encoding="utf-8"?>
<sst xmlns="http://schemas.openxmlformats.org/spreadsheetml/2006/main" count="148" uniqueCount="80">
  <si>
    <t>償却資産</t>
    <rPh sb="0" eb="2">
      <t>ショウキャク</t>
    </rPh>
    <rPh sb="2" eb="4">
      <t>シサン</t>
    </rPh>
    <phoneticPr fontId="4"/>
  </si>
  <si>
    <t>(単位:円)</t>
    <rPh sb="1" eb="3">
      <t>タンイ</t>
    </rPh>
    <rPh sb="4" eb="5">
      <t>エン</t>
    </rPh>
    <phoneticPr fontId="4"/>
  </si>
  <si>
    <t>連番</t>
    <rPh sb="0" eb="2">
      <t>レンバン</t>
    </rPh>
    <phoneticPr fontId="4"/>
  </si>
  <si>
    <t>資産の種類</t>
    <rPh sb="0" eb="2">
      <t>シサン</t>
    </rPh>
    <rPh sb="3" eb="5">
      <t>シュルイ</t>
    </rPh>
    <phoneticPr fontId="4"/>
  </si>
  <si>
    <t>資産の名称</t>
    <rPh sb="0" eb="2">
      <t>シサン</t>
    </rPh>
    <rPh sb="3" eb="5">
      <t>メイショウ</t>
    </rPh>
    <phoneticPr fontId="4"/>
  </si>
  <si>
    <t>数量</t>
    <rPh sb="0" eb="2">
      <t>スウリョウ</t>
    </rPh>
    <phoneticPr fontId="4"/>
  </si>
  <si>
    <t>取得価格</t>
    <rPh sb="0" eb="2">
      <t>シュトク</t>
    </rPh>
    <rPh sb="2" eb="4">
      <t>カカク</t>
    </rPh>
    <phoneticPr fontId="4"/>
  </si>
  <si>
    <t>課税標準額</t>
    <rPh sb="0" eb="2">
      <t>カゼイ</t>
    </rPh>
    <rPh sb="2" eb="5">
      <t>ヒョウジュンガク</t>
    </rPh>
    <phoneticPr fontId="4"/>
  </si>
  <si>
    <t>備考</t>
    <rPh sb="0" eb="2">
      <t>ビコウ</t>
    </rPh>
    <phoneticPr fontId="4"/>
  </si>
  <si>
    <t>年号</t>
    <rPh sb="0" eb="2">
      <t>ネンゴウ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</si>
  <si>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</si>
  <si>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</si>
  <si>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土地家屋</t>
    <rPh sb="0" eb="2">
      <t>トチ</t>
    </rPh>
    <rPh sb="2" eb="4">
      <t>カオク</t>
    </rPh>
    <phoneticPr fontId="4"/>
  </si>
  <si>
    <t>資産の名称(地番等)</t>
    <rPh sb="0" eb="2">
      <t>シサン</t>
    </rPh>
    <rPh sb="3" eb="5">
      <t>メイショウ</t>
    </rPh>
    <rPh sb="6" eb="8">
      <t>チバン</t>
    </rPh>
    <rPh sb="8" eb="9">
      <t>トウ</t>
    </rPh>
    <phoneticPr fontId="4"/>
  </si>
  <si>
    <t>投資額</t>
    <rPh sb="0" eb="3">
      <t>トウシガク</t>
    </rPh>
    <phoneticPr fontId="4"/>
  </si>
  <si>
    <t>＋</t>
    <phoneticPr fontId="4"/>
  </si>
  <si>
    <t>＝</t>
    <phoneticPr fontId="4"/>
  </si>
  <si>
    <t>補助金額試算</t>
    <rPh sb="0" eb="3">
      <t>ホジョキン</t>
    </rPh>
    <rPh sb="3" eb="4">
      <t>ガク</t>
    </rPh>
    <rPh sb="4" eb="6">
      <t>シサン</t>
    </rPh>
    <phoneticPr fontId="4"/>
  </si>
  <si>
    <t>→</t>
    <phoneticPr fontId="4"/>
  </si>
  <si>
    <t>補助金申請額</t>
    <rPh sb="0" eb="3">
      <t>ホジョキン</t>
    </rPh>
    <rPh sb="3" eb="6">
      <t>シンセイガク</t>
    </rPh>
    <phoneticPr fontId="4"/>
  </si>
  <si>
    <t>取得年月</t>
    <rPh sb="0" eb="2">
      <t>シュトク</t>
    </rPh>
    <rPh sb="2" eb="4">
      <t>ネンゲツ</t>
    </rPh>
    <phoneticPr fontId="4"/>
  </si>
  <si>
    <t>資産
コード</t>
    <rPh sb="0" eb="2">
      <t>シサン</t>
    </rPh>
    <phoneticPr fontId="4"/>
  </si>
  <si>
    <t>申請対象
課税標準額</t>
    <rPh sb="0" eb="2">
      <t>シンセイ</t>
    </rPh>
    <rPh sb="2" eb="4">
      <t>タイショウ</t>
    </rPh>
    <rPh sb="5" eb="7">
      <t>カゼイ</t>
    </rPh>
    <rPh sb="7" eb="10">
      <t>ヒョウジュンガク</t>
    </rPh>
    <phoneticPr fontId="4"/>
  </si>
  <si>
    <t>申請対象
設備投資額</t>
    <rPh sb="0" eb="2">
      <t>シンセイ</t>
    </rPh>
    <rPh sb="2" eb="4">
      <t>タイショウ</t>
    </rPh>
    <rPh sb="5" eb="7">
      <t>セツビ</t>
    </rPh>
    <rPh sb="7" eb="9">
      <t>トウシ</t>
    </rPh>
    <rPh sb="9" eb="10">
      <t>ガク</t>
    </rPh>
    <phoneticPr fontId="4"/>
  </si>
  <si>
    <t>資産の名称</t>
    <rPh sb="0" eb="2">
      <t>シサン</t>
    </rPh>
    <rPh sb="3" eb="5">
      <t>メイショウ</t>
    </rPh>
    <phoneticPr fontId="3"/>
  </si>
  <si>
    <t>資産の名称(地番等)</t>
    <rPh sb="0" eb="2">
      <t>シサン</t>
    </rPh>
    <rPh sb="3" eb="5">
      <t>メイショウ</t>
    </rPh>
    <phoneticPr fontId="3"/>
  </si>
  <si>
    <t>課税標準額</t>
    <phoneticPr fontId="3"/>
  </si>
  <si>
    <t>土地家屋</t>
    <rPh sb="0" eb="2">
      <t>トチ</t>
    </rPh>
    <rPh sb="2" eb="4">
      <t>カオク</t>
    </rPh>
    <phoneticPr fontId="3"/>
  </si>
  <si>
    <t>○○○（企業名）</t>
  </si>
  <si>
    <t>○○○（企業名）</t>
    <rPh sb="4" eb="6">
      <t>キギョウ</t>
    </rPh>
    <rPh sb="6" eb="7">
      <t>メイ</t>
    </rPh>
    <phoneticPr fontId="3"/>
  </si>
  <si>
    <t>対象外資産
(人件費等)</t>
    <rPh sb="0" eb="3">
      <t>タイショウガイ</t>
    </rPh>
    <rPh sb="3" eb="5">
      <t>シサン</t>
    </rPh>
    <rPh sb="7" eb="11">
      <t>ジンケンヒトウ</t>
    </rPh>
    <phoneticPr fontId="4"/>
  </si>
  <si>
    <t>(3)当該事業所の立地場所</t>
    <rPh sb="3" eb="5">
      <t>トウガイ</t>
    </rPh>
    <rPh sb="5" eb="8">
      <t>ジギョウショ</t>
    </rPh>
    <rPh sb="9" eb="11">
      <t>リッチ</t>
    </rPh>
    <rPh sb="11" eb="13">
      <t>バショ</t>
    </rPh>
    <phoneticPr fontId="3"/>
  </si>
  <si>
    <t>大坂・土方工業用地</t>
    <rPh sb="0" eb="2">
      <t>オオサカ</t>
    </rPh>
    <rPh sb="3" eb="5">
      <t>ヒジカタ</t>
    </rPh>
    <rPh sb="5" eb="7">
      <t>コウギョウ</t>
    </rPh>
    <rPh sb="7" eb="9">
      <t>ヨウチ</t>
    </rPh>
    <phoneticPr fontId="3"/>
  </si>
  <si>
    <t>南西郷工業団地</t>
    <rPh sb="0" eb="5">
      <t>ミナミサイゴウコウギョウ</t>
    </rPh>
    <rPh sb="5" eb="7">
      <t>ダンチ</t>
    </rPh>
    <phoneticPr fontId="3"/>
  </si>
  <si>
    <t>上西郷工業団地</t>
    <rPh sb="0" eb="3">
      <t>カミサイゴウ</t>
    </rPh>
    <rPh sb="3" eb="5">
      <t>コウギョウ</t>
    </rPh>
    <rPh sb="5" eb="7">
      <t>ダンチ</t>
    </rPh>
    <phoneticPr fontId="3"/>
  </si>
  <si>
    <t>その他の地域</t>
    <rPh sb="2" eb="3">
      <t>タ</t>
    </rPh>
    <rPh sb="4" eb="6">
      <t>チイキ</t>
    </rPh>
    <phoneticPr fontId="3"/>
  </si>
  <si>
    <t>新エコ第３期</t>
    <rPh sb="0" eb="1">
      <t>シン</t>
    </rPh>
    <rPh sb="3" eb="4">
      <t>ダイ</t>
    </rPh>
    <rPh sb="5" eb="6">
      <t>キ</t>
    </rPh>
    <phoneticPr fontId="3"/>
  </si>
  <si>
    <t>｛（１）＋（２）｝÷２</t>
    <phoneticPr fontId="3"/>
  </si>
  <si>
    <t>（１）＋（２）</t>
    <phoneticPr fontId="3"/>
  </si>
  <si>
    <t>1,000円未満切り捨て</t>
    <phoneticPr fontId="4"/>
  </si>
  <si>
    <t>1,000円未満切り捨て</t>
    <phoneticPr fontId="3"/>
  </si>
  <si>
    <t>(3)事業所の立地場所</t>
    <rPh sb="3" eb="6">
      <t>ジギョウショ</t>
    </rPh>
    <rPh sb="7" eb="9">
      <t>リッチ</t>
    </rPh>
    <rPh sb="9" eb="11">
      <t>バショ</t>
    </rPh>
    <phoneticPr fontId="3"/>
  </si>
  <si>
    <t>資産の
種類</t>
    <rPh sb="0" eb="2">
      <t>シサン</t>
    </rPh>
    <rPh sb="4" eb="6">
      <t>シュルイ</t>
    </rPh>
    <phoneticPr fontId="4"/>
  </si>
  <si>
    <t>(2)都市計画税</t>
    <rPh sb="3" eb="5">
      <t>トシ</t>
    </rPh>
    <rPh sb="5" eb="7">
      <t>ケイカク</t>
    </rPh>
    <rPh sb="7" eb="8">
      <t>ゼイ</t>
    </rPh>
    <phoneticPr fontId="4"/>
  </si>
  <si>
    <t>100円未満切捨て</t>
    <rPh sb="3" eb="4">
      <t>エン</t>
    </rPh>
    <rPh sb="4" eb="6">
      <t>ミマン</t>
    </rPh>
    <rPh sb="6" eb="8">
      <t>キリス</t>
    </rPh>
    <phoneticPr fontId="4"/>
  </si>
  <si>
    <t>選択してください</t>
  </si>
  <si>
    <t>100円未満切捨て</t>
    <rPh sb="3" eb="7">
      <t>エンミマンキ</t>
    </rPh>
    <rPh sb="7" eb="8">
      <t>ス</t>
    </rPh>
    <phoneticPr fontId="4"/>
  </si>
  <si>
    <t>ｂ</t>
    <phoneticPr fontId="3"/>
  </si>
  <si>
    <t>ａ</t>
    <phoneticPr fontId="3"/>
  </si>
  <si>
    <t>ａ＋ｂ</t>
    <phoneticPr fontId="4"/>
  </si>
  <si>
    <t>ａ</t>
    <phoneticPr fontId="4"/>
  </si>
  <si>
    <t>(1)固定資産税</t>
    <rPh sb="3" eb="8">
      <t>コテイシサンゼイ</t>
    </rPh>
    <phoneticPr fontId="4"/>
  </si>
  <si>
    <t>(2)都市計画税</t>
    <rPh sb="3" eb="5">
      <t>トシ</t>
    </rPh>
    <rPh sb="5" eb="8">
      <t>ケイカクゼイ</t>
    </rPh>
    <phoneticPr fontId="4"/>
  </si>
  <si>
    <t>ｂ</t>
    <phoneticPr fontId="4"/>
  </si>
  <si>
    <t>ｂ</t>
    <phoneticPr fontId="4"/>
  </si>
  <si>
    <t>(1)固定資産税</t>
    <rPh sb="3" eb="5">
      <t>コテイ</t>
    </rPh>
    <rPh sb="5" eb="8">
      <t>シサンゼイ</t>
    </rPh>
    <phoneticPr fontId="4"/>
  </si>
  <si>
    <t>地域と掛け率</t>
    <rPh sb="0" eb="2">
      <t>チイキ</t>
    </rPh>
    <rPh sb="3" eb="4">
      <t>カ</t>
    </rPh>
    <rPh sb="5" eb="6">
      <t>リツ</t>
    </rPh>
    <phoneticPr fontId="3"/>
  </si>
  <si>
    <t>償却資産</t>
    <rPh sb="0" eb="4">
      <t>ショウキャクシサン</t>
    </rPh>
    <phoneticPr fontId="4"/>
  </si>
  <si>
    <t>計</t>
    <rPh sb="0" eb="1">
      <t>ケイ</t>
    </rPh>
    <phoneticPr fontId="4"/>
  </si>
  <si>
    <t>×　1.4%　＝</t>
    <phoneticPr fontId="4"/>
  </si>
  <si>
    <t>×　0.3%　＝</t>
    <phoneticPr fontId="4"/>
  </si>
  <si>
    <t>(単位:円)</t>
    <phoneticPr fontId="3"/>
  </si>
  <si>
    <t>受変電設備</t>
    <rPh sb="0" eb="3">
      <t>ジュヘンデン</t>
    </rPh>
    <rPh sb="3" eb="5">
      <t>セツビ</t>
    </rPh>
    <phoneticPr fontId="3"/>
  </si>
  <si>
    <t>製造ラインＡ</t>
    <rPh sb="0" eb="2">
      <t>セイゾウ</t>
    </rPh>
    <phoneticPr fontId="3"/>
  </si>
  <si>
    <t>製造ラインＢ</t>
    <rPh sb="0" eb="2">
      <t>セイゾウ</t>
    </rPh>
    <phoneticPr fontId="3"/>
  </si>
  <si>
    <t>製造ラインＣ</t>
    <rPh sb="0" eb="2">
      <t>セイゾウ</t>
    </rPh>
    <rPh sb="1" eb="2">
      <t>ゾウ</t>
    </rPh>
    <phoneticPr fontId="3"/>
  </si>
  <si>
    <t>製造ラインＤ</t>
    <rPh sb="0" eb="2">
      <t>セイゾウ</t>
    </rPh>
    <rPh sb="1" eb="2">
      <t>ゾウ</t>
    </rPh>
    <phoneticPr fontId="3"/>
  </si>
  <si>
    <t>製造ラインＥ</t>
    <rPh sb="0" eb="2">
      <t>セイゾウ</t>
    </rPh>
    <rPh sb="1" eb="2">
      <t>ゾウ</t>
    </rPh>
    <phoneticPr fontId="3"/>
  </si>
  <si>
    <t>フォークリフトＡ</t>
    <phoneticPr fontId="3"/>
  </si>
  <si>
    <t>フォークリフトＢ</t>
    <phoneticPr fontId="3"/>
  </si>
  <si>
    <t>フォークリフトＣ</t>
    <phoneticPr fontId="3"/>
  </si>
  <si>
    <t>生産管理用パソコン</t>
    <rPh sb="0" eb="2">
      <t>セイサン</t>
    </rPh>
    <rPh sb="2" eb="4">
      <t>カンリ</t>
    </rPh>
    <rPh sb="4" eb="5">
      <t>ヨウ</t>
    </rPh>
    <phoneticPr fontId="3"/>
  </si>
  <si>
    <t>建物</t>
    <rPh sb="0" eb="2">
      <t>タテモノ</t>
    </rPh>
    <phoneticPr fontId="3"/>
  </si>
  <si>
    <t>二丁目工場</t>
    <rPh sb="0" eb="3">
      <t>ニチョウメ</t>
    </rPh>
    <rPh sb="3" eb="5">
      <t>コウジョウ</t>
    </rPh>
    <phoneticPr fontId="3"/>
  </si>
  <si>
    <t>建物</t>
    <rPh sb="0" eb="2">
      <t>タテモノ</t>
    </rPh>
    <phoneticPr fontId="4"/>
  </si>
  <si>
    <t>二丁目工場</t>
    <rPh sb="0" eb="3">
      <t>ニチョウメ</t>
    </rPh>
    <rPh sb="3" eb="5">
      <t>コウジョウ</t>
    </rPh>
    <phoneticPr fontId="4"/>
  </si>
  <si>
    <t>内製費を含まない場合</t>
    <rPh sb="0" eb="2">
      <t>ナイセイ</t>
    </rPh>
    <rPh sb="2" eb="3">
      <t>ヒ</t>
    </rPh>
    <rPh sb="4" eb="5">
      <t>フク</t>
    </rPh>
    <rPh sb="8" eb="10">
      <t>バアイ</t>
    </rPh>
    <phoneticPr fontId="3"/>
  </si>
  <si>
    <t>内製費を含む場合</t>
    <rPh sb="0" eb="2">
      <t>ナイセイ</t>
    </rPh>
    <rPh sb="2" eb="3">
      <t>ヒ</t>
    </rPh>
    <rPh sb="4" eb="5">
      <t>フク</t>
    </rPh>
    <rPh sb="6" eb="8">
      <t>バアイ</t>
    </rPh>
    <phoneticPr fontId="3"/>
  </si>
  <si>
    <t>令和８年度産業立地奨励事業費補助金　対象資産一覧表</t>
    <rPh sb="0" eb="2">
      <t>レイワ</t>
    </rPh>
    <rPh sb="3" eb="5">
      <t>ネンド</t>
    </rPh>
    <rPh sb="5" eb="7">
      <t>サンギョウ</t>
    </rPh>
    <rPh sb="7" eb="9">
      <t>リッチ</t>
    </rPh>
    <rPh sb="9" eb="11">
      <t>ショウレイ</t>
    </rPh>
    <rPh sb="11" eb="14">
      <t>ジギョウヒ</t>
    </rPh>
    <rPh sb="14" eb="17">
      <t>ホジョキン</t>
    </rPh>
    <rPh sb="18" eb="20">
      <t>タイショウ</t>
    </rPh>
    <rPh sb="20" eb="22">
      <t>シサン</t>
    </rPh>
    <rPh sb="22" eb="25">
      <t>イチランヒョウ</t>
    </rPh>
    <phoneticPr fontId="4"/>
  </si>
  <si>
    <t>1,000円未満切り捨て</t>
    <rPh sb="5" eb="6">
      <t>エン</t>
    </rPh>
    <rPh sb="6" eb="8">
      <t>ミマン</t>
    </rPh>
    <rPh sb="8" eb="9">
      <t>キ</t>
    </rPh>
    <rPh sb="10" eb="11">
      <t>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</si>
</sst>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4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49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11" xfId="1" applyFont="1" applyBorder="1" applyAlignment="1">
      <alignment horizontal="right" vertical="center"/>
    </xf>
    <xf numFmtId="38" fontId="6" fillId="0" borderId="14" xfId="1" applyFont="1" applyBorder="1" applyAlignment="1">
      <alignment horizontal="right" vertical="center"/>
    </xf>
    <xf numFmtId="38" fontId="6" fillId="0" borderId="0" xfId="1" applyFont="1" applyAlignment="1">
      <alignment horizontal="right" vertical="center"/>
    </xf>
    <xf numFmtId="38" fontId="6" fillId="0" borderId="0" xfId="1" applyFont="1" applyBorder="1" applyAlignment="1">
      <alignment vertical="center"/>
    </xf>
    <xf numFmtId="38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38" fontId="5" fillId="0" borderId="21" xfId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 shrinkToFit="1"/>
    </xf>
    <xf numFmtId="38" fontId="5" fillId="0" borderId="0" xfId="1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38" fontId="6" fillId="0" borderId="0" xfId="1" applyFont="1" applyFill="1" applyAlignment="1">
      <alignment vertical="center"/>
    </xf>
    <xf numFmtId="38" fontId="6" fillId="0" borderId="1" xfId="1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38" fontId="6" fillId="0" borderId="14" xfId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38" fontId="6" fillId="0" borderId="0" xfId="1" applyFont="1" applyFill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38" fontId="6" fillId="0" borderId="0" xfId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8" fontId="6" fillId="0" borderId="16" xfId="1" applyFont="1" applyFill="1" applyBorder="1" applyAlignment="1">
      <alignment vertical="center"/>
    </xf>
    <xf numFmtId="38" fontId="6" fillId="0" borderId="16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center" vertical="center"/>
    </xf>
    <xf numFmtId="38" fontId="6" fillId="2" borderId="14" xfId="1" applyFont="1" applyFill="1" applyBorder="1" applyAlignment="1">
      <alignment vertical="center"/>
    </xf>
    <xf numFmtId="38" fontId="5" fillId="2" borderId="0" xfId="1" applyFont="1" applyFill="1" applyBorder="1" applyAlignment="1">
      <alignment horizontal="center" vertical="center"/>
    </xf>
    <xf numFmtId="38" fontId="6" fillId="2" borderId="14" xfId="1" applyFont="1" applyFill="1" applyBorder="1" applyAlignment="1">
      <alignment horizontal="right" vertical="center"/>
    </xf>
    <xf numFmtId="38" fontId="6" fillId="2" borderId="11" xfId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76" fontId="0" fillId="0" borderId="32" xfId="0" applyNumberFormat="1" applyBorder="1"/>
    <xf numFmtId="0" fontId="6" fillId="0" borderId="21" xfId="0" applyFont="1" applyBorder="1" applyAlignment="1">
      <alignment horizontal="center" vertical="center" shrinkToFit="1"/>
    </xf>
    <xf numFmtId="38" fontId="6" fillId="0" borderId="0" xfId="1" applyFont="1" applyFill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38" fontId="11" fillId="0" borderId="1" xfId="1" applyFont="1" applyFill="1" applyBorder="1" applyAlignment="1">
      <alignment horizontal="right" vertical="center"/>
    </xf>
    <xf numFmtId="38" fontId="11" fillId="0" borderId="1" xfId="1" applyFont="1" applyBorder="1" applyAlignment="1">
      <alignment horizontal="right" vertical="center"/>
    </xf>
    <xf numFmtId="38" fontId="11" fillId="0" borderId="22" xfId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38" fontId="6" fillId="0" borderId="2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38" fontId="11" fillId="0" borderId="0" xfId="1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38" fontId="11" fillId="0" borderId="8" xfId="1" applyFont="1" applyFill="1" applyBorder="1" applyAlignment="1">
      <alignment horizontal="right" vertical="center"/>
    </xf>
    <xf numFmtId="38" fontId="11" fillId="0" borderId="10" xfId="1" applyFont="1" applyFill="1" applyBorder="1" applyAlignment="1">
      <alignment horizontal="right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right" vertical="center"/>
    </xf>
    <xf numFmtId="38" fontId="6" fillId="0" borderId="15" xfId="1" applyFont="1" applyFill="1" applyBorder="1" applyAlignment="1">
      <alignment horizontal="right" vertical="center"/>
    </xf>
    <xf numFmtId="38" fontId="6" fillId="0" borderId="2" xfId="1" applyFont="1" applyBorder="1" applyAlignment="1">
      <alignment horizontal="center" vertical="center" shrinkToFit="1"/>
    </xf>
    <xf numFmtId="38" fontId="6" fillId="0" borderId="3" xfId="1" applyFont="1" applyBorder="1" applyAlignment="1">
      <alignment horizontal="center" vertical="center" shrinkToFit="1"/>
    </xf>
    <xf numFmtId="38" fontId="6" fillId="0" borderId="4" xfId="1" applyFont="1" applyBorder="1" applyAlignment="1">
      <alignment horizontal="center" vertical="center" shrinkToFit="1"/>
    </xf>
    <xf numFmtId="38" fontId="6" fillId="0" borderId="5" xfId="1" applyFont="1" applyBorder="1" applyAlignment="1">
      <alignment horizontal="center" vertical="center" shrinkToFit="1"/>
    </xf>
    <xf numFmtId="38" fontId="6" fillId="0" borderId="6" xfId="1" applyFont="1" applyBorder="1" applyAlignment="1">
      <alignment horizontal="center" vertical="center" shrinkToFit="1"/>
    </xf>
    <xf numFmtId="38" fontId="6" fillId="0" borderId="7" xfId="1" applyFont="1" applyBorder="1" applyAlignment="1">
      <alignment horizontal="center" vertical="center" shrinkToFit="1"/>
    </xf>
    <xf numFmtId="38" fontId="11" fillId="0" borderId="9" xfId="1" applyFont="1" applyFill="1" applyBorder="1" applyAlignment="1">
      <alignment horizontal="right" vertical="center"/>
    </xf>
    <xf numFmtId="38" fontId="6" fillId="0" borderId="2" xfId="1" applyFont="1" applyFill="1" applyBorder="1" applyAlignment="1">
      <alignment horizontal="center" vertical="center" wrapText="1" shrinkToFit="1"/>
    </xf>
    <xf numFmtId="38" fontId="6" fillId="0" borderId="4" xfId="1" applyFont="1" applyFill="1" applyBorder="1" applyAlignment="1">
      <alignment horizontal="center" vertical="center" wrapText="1" shrinkToFit="1"/>
    </xf>
    <xf numFmtId="38" fontId="6" fillId="0" borderId="5" xfId="1" applyFont="1" applyFill="1" applyBorder="1" applyAlignment="1">
      <alignment horizontal="center" vertical="center" wrapText="1" shrinkToFit="1"/>
    </xf>
    <xf numFmtId="38" fontId="6" fillId="0" borderId="7" xfId="1" applyFont="1" applyFill="1" applyBorder="1" applyAlignment="1">
      <alignment horizontal="center" vertical="center" wrapText="1" shrinkToFit="1"/>
    </xf>
    <xf numFmtId="38" fontId="6" fillId="0" borderId="1" xfId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38" fontId="6" fillId="2" borderId="12" xfId="1" applyFont="1" applyFill="1" applyBorder="1" applyAlignment="1">
      <alignment horizontal="right" vertical="center"/>
    </xf>
    <xf numFmtId="38" fontId="6" fillId="2" borderId="15" xfId="1" applyFont="1" applyFill="1" applyBorder="1" applyAlignment="1">
      <alignment horizontal="right" vertical="center"/>
    </xf>
    <xf numFmtId="38" fontId="5" fillId="2" borderId="3" xfId="1" applyFont="1" applyFill="1" applyBorder="1" applyAlignment="1">
      <alignment horizontal="center" vertical="center"/>
    </xf>
    <xf numFmtId="38" fontId="6" fillId="0" borderId="12" xfId="1" applyFont="1" applyBorder="1" applyAlignment="1">
      <alignment horizontal="left" vertical="center"/>
    </xf>
    <xf numFmtId="38" fontId="6" fillId="0" borderId="15" xfId="1" applyFont="1" applyBorder="1" applyAlignment="1">
      <alignment horizontal="left" vertical="center"/>
    </xf>
    <xf numFmtId="38" fontId="6" fillId="0" borderId="12" xfId="1" applyFont="1" applyBorder="1" applyAlignment="1">
      <alignment horizontal="right" vertical="center"/>
    </xf>
    <xf numFmtId="38" fontId="6" fillId="0" borderId="13" xfId="1" applyFont="1" applyBorder="1" applyAlignment="1">
      <alignment horizontal="right" vertical="center"/>
    </xf>
    <xf numFmtId="38" fontId="6" fillId="0" borderId="15" xfId="1" applyFont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38" fontId="11" fillId="0" borderId="0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8" fontId="6" fillId="0" borderId="2" xfId="1" applyFont="1" applyFill="1" applyBorder="1" applyAlignment="1">
      <alignment horizontal="left" vertical="center"/>
    </xf>
    <xf numFmtId="38" fontId="6" fillId="0" borderId="4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horizontal="center" vertical="center" shrinkToFit="1"/>
    </xf>
    <xf numFmtId="38" fontId="6" fillId="0" borderId="4" xfId="1" applyFont="1" applyFill="1" applyBorder="1" applyAlignment="1">
      <alignment horizontal="center" vertical="center" shrinkToFit="1"/>
    </xf>
    <xf numFmtId="38" fontId="6" fillId="0" borderId="5" xfId="1" applyFont="1" applyFill="1" applyBorder="1" applyAlignment="1">
      <alignment horizontal="center" vertical="center" shrinkToFit="1"/>
    </xf>
    <xf numFmtId="38" fontId="6" fillId="0" borderId="7" xfId="1" applyFont="1" applyFill="1" applyBorder="1" applyAlignment="1">
      <alignment horizontal="center" vertical="center" shrinkToFit="1"/>
    </xf>
    <xf numFmtId="38" fontId="11" fillId="0" borderId="2" xfId="1" applyFont="1" applyFill="1" applyBorder="1" applyAlignment="1">
      <alignment horizontal="right" vertical="center"/>
    </xf>
    <xf numFmtId="38" fontId="11" fillId="0" borderId="4" xfId="1" applyFont="1" applyFill="1" applyBorder="1" applyAlignment="1">
      <alignment horizontal="right" vertical="center"/>
    </xf>
    <xf numFmtId="38" fontId="6" fillId="0" borderId="2" xfId="1" applyFont="1" applyFill="1" applyBorder="1" applyAlignment="1">
      <alignment horizontal="right" vertical="center"/>
    </xf>
    <xf numFmtId="38" fontId="6" fillId="0" borderId="4" xfId="1" applyFont="1" applyFill="1" applyBorder="1" applyAlignment="1">
      <alignment horizontal="right" vertical="center"/>
    </xf>
    <xf numFmtId="38" fontId="6" fillId="0" borderId="22" xfId="1" applyFont="1" applyFill="1" applyBorder="1" applyAlignment="1">
      <alignment horizontal="center" vertical="center" shrinkToFit="1"/>
    </xf>
    <xf numFmtId="38" fontId="6" fillId="0" borderId="11" xfId="1" applyFont="1" applyFill="1" applyBorder="1" applyAlignment="1">
      <alignment horizontal="center" vertical="center" shrinkToFit="1"/>
    </xf>
    <xf numFmtId="38" fontId="6" fillId="0" borderId="1" xfId="1" applyFont="1" applyFill="1" applyBorder="1" applyAlignment="1">
      <alignment horizontal="center" vertical="center" wrapText="1" shrinkToFit="1"/>
    </xf>
    <xf numFmtId="38" fontId="6" fillId="0" borderId="22" xfId="1" applyFont="1" applyFill="1" applyBorder="1" applyAlignment="1">
      <alignment horizontal="center" vertical="center" wrapText="1" shrinkToFi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285749</xdr:colOff>
      <xdr:row>28</xdr:row>
      <xdr:rowOff>104775</xdr:rowOff>
    </xdr:from>
    <xdr:to>
      <xdr:col>16</xdr:col>
      <xdr:colOff>962025</xdr:colOff>
      <xdr:row>31</xdr:row>
      <xdr:rowOff>95250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0050CB2-6AE3-43DD-B11A-E9B0B1C166A8}"/>
            </a:ext>
          </a:extLst>
        </xdr:cNvPr>
        <xdr:cNvSpPr/>
      </xdr:nvSpPr>
      <xdr:spPr>
        <a:xfrm>
          <a:off x="6838949" y="4714875"/>
          <a:ext cx="1628776" cy="504825"/>
        </a:xfrm>
        <a:prstGeom prst="wedgeRectCallout">
          <a:avLst>
            <a:gd name="adj1" fmla="val -73317"/>
            <a:gd name="adj2" fmla="val 36626"/>
          </a:avLst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プルダウンより該当地域を選択することで、</a:t>
          </a:r>
        </a:p>
      </xdr:txBody>
    </xdr:sp>
    <xdr:clientData/>
  </xdr:twoCellAnchor>
  <xdr:twoCellAnchor>
    <xdr:from>
      <xdr:col>15</xdr:col>
      <xdr:colOff>466725</xdr:colOff>
      <xdr:row>32</xdr:row>
      <xdr:rowOff>76200</xdr:rowOff>
    </xdr:from>
    <xdr:to>
      <xdr:col>16</xdr:col>
      <xdr:colOff>990600</xdr:colOff>
      <xdr:row>35</xdr:row>
      <xdr:rowOff>66675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967BB083-2D59-4128-BFA7-BEC5C336E659}"/>
            </a:ext>
          </a:extLst>
        </xdr:cNvPr>
        <xdr:cNvSpPr/>
      </xdr:nvSpPr>
      <xdr:spPr>
        <a:xfrm>
          <a:off x="7019925" y="6229350"/>
          <a:ext cx="1476375" cy="504825"/>
        </a:xfrm>
        <a:prstGeom prst="wedgeRectCallout">
          <a:avLst>
            <a:gd name="adj1" fmla="val -79890"/>
            <a:gd name="adj2" fmla="val 17877"/>
          </a:avLst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こちらに計算式及び金額が反映します。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704851</xdr:colOff>
      <xdr:row>34</xdr:row>
      <xdr:rowOff>66675</xdr:rowOff>
    </xdr:from>
    <xdr:to>
      <xdr:col>17</xdr:col>
      <xdr:colOff>476251</xdr:colOff>
      <xdr:row>37</xdr:row>
      <xdr:rowOff>66675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78C7636-91FA-49F2-88CF-CD8FD9874421}"/>
            </a:ext>
          </a:extLst>
        </xdr:cNvPr>
        <xdr:cNvSpPr/>
      </xdr:nvSpPr>
      <xdr:spPr>
        <a:xfrm>
          <a:off x="7848601" y="7105650"/>
          <a:ext cx="1676400" cy="523875"/>
        </a:xfrm>
        <a:prstGeom prst="wedgeRectCallout">
          <a:avLst>
            <a:gd name="adj1" fmla="val -89186"/>
            <a:gd name="adj2" fmla="val 1210"/>
          </a:avLst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こちらに計算式及び金額が反映します。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695324</xdr:colOff>
      <xdr:row>29</xdr:row>
      <xdr:rowOff>152400</xdr:rowOff>
    </xdr:from>
    <xdr:to>
      <xdr:col>17</xdr:col>
      <xdr:colOff>457199</xdr:colOff>
      <xdr:row>32</xdr:row>
      <xdr:rowOff>142875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108A8BFA-200C-4261-A680-D3413CC7D754}"/>
            </a:ext>
          </a:extLst>
        </xdr:cNvPr>
        <xdr:cNvSpPr/>
      </xdr:nvSpPr>
      <xdr:spPr>
        <a:xfrm>
          <a:off x="7839074" y="5381625"/>
          <a:ext cx="1666875" cy="504825"/>
        </a:xfrm>
        <a:prstGeom prst="wedgeRectCallout">
          <a:avLst>
            <a:gd name="adj1" fmla="val -88522"/>
            <a:gd name="adj2" fmla="val 38513"/>
          </a:avLst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プルダウンより該当地域を選択することで、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tabSelected="1" view="pageLayout" zoomScaleNormal="100" zoomScaleSheetLayoutView="100" workbookViewId="0">
      <selection activeCell="N8" sqref="N8:N17"/>
    </sheetView>
  </sheetViews>
  <sheetFormatPr defaultRowHeight="13.2"/>
  <cols>
    <col min="1" max="1" width="4.6640625" style="9" customWidth="1"/>
    <col min="2" max="10" width="5.33203125" style="9" customWidth="1"/>
    <col min="11" max="12" width="5.44140625" style="9" customWidth="1"/>
    <col min="13" max="14" width="4.77734375" style="9" customWidth="1"/>
    <col min="15" max="15" width="14.109375" style="9" bestFit="1" customWidth="1"/>
    <col min="16" max="16" width="12.44140625" style="9" customWidth="1"/>
    <col min="17" max="17" width="13.77734375" style="9" customWidth="1"/>
  </cols>
  <sheetData>
    <row r="1" spans="1:17" ht="22.5" customHeight="1" thickBot="1">
      <c r="A1" s="82" t="s">
        <v>76</v>
      </c>
      <c r="B1" s="83"/>
      <c r="C1" s="83"/>
      <c r="D1" s="83"/>
      <c r="E1" s="83"/>
      <c r="F1" s="84"/>
    </row>
    <row r="2" spans="1:17" ht="15.75" customHeight="1">
      <c r="F2" s="2"/>
    </row>
    <row r="3" spans="1:17" ht="22.5" customHeight="1">
      <c r="A3" s="1" t="s">
        <v>78</v>
      </c>
      <c r="B3" s="2"/>
      <c r="C3" s="2"/>
      <c r="D3" s="2"/>
      <c r="E3" s="2"/>
      <c r="G3" s="2"/>
      <c r="H3" s="2"/>
      <c r="I3" s="2"/>
      <c r="J3" s="2"/>
      <c r="K3" s="2"/>
      <c r="L3" s="2"/>
      <c r="M3" s="2"/>
      <c r="N3" s="2"/>
      <c r="O3" s="1"/>
      <c r="P3" s="2"/>
      <c r="Q3" s="46" t="s">
        <v>28</v>
      </c>
    </row>
    <row r="4" spans="1:17" ht="15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5" customHeight="1">
      <c r="A5" s="9" t="s">
        <v>0</v>
      </c>
      <c r="Q5" s="30" t="s">
        <v>1</v>
      </c>
    </row>
    <row r="6" spans="1:17">
      <c r="A6" s="69" t="s">
        <v>2</v>
      </c>
      <c r="B6" s="70" t="s">
        <v>42</v>
      </c>
      <c r="C6" s="70" t="s">
        <v>21</v>
      </c>
      <c r="D6" s="72" t="s">
        <v>4</v>
      </c>
      <c r="E6" s="73"/>
      <c r="F6" s="73"/>
      <c r="G6" s="73"/>
      <c r="H6" s="73"/>
      <c r="I6" s="73"/>
      <c r="J6" s="73"/>
      <c r="K6" s="69" t="s">
        <v>5</v>
      </c>
      <c r="L6" s="69" t="s">
        <v>20</v>
      </c>
      <c r="M6" s="69"/>
      <c r="N6" s="69"/>
      <c r="O6" s="81" t="s">
        <v>6</v>
      </c>
      <c r="P6" s="81" t="s">
        <v>7</v>
      </c>
      <c r="Q6" s="69" t="s">
        <v>8</v>
      </c>
    </row>
    <row r="7" spans="1:17">
      <c r="A7" s="69"/>
      <c r="B7" s="71"/>
      <c r="C7" s="71"/>
      <c r="D7" s="74"/>
      <c r="E7" s="75"/>
      <c r="F7" s="75"/>
      <c r="G7" s="75"/>
      <c r="H7" s="75"/>
      <c r="I7" s="75"/>
      <c r="J7" s="75"/>
      <c r="K7" s="69"/>
      <c r="L7" s="28" t="s">
        <v>9</v>
      </c>
      <c r="M7" s="28" t="s">
        <v>10</v>
      </c>
      <c r="N7" s="28" t="s">
        <v>11</v>
      </c>
      <c r="O7" s="81"/>
      <c r="P7" s="81"/>
      <c r="Q7" s="69"/>
    </row>
    <row r="8" spans="1:17">
      <c r="A8" s="10">
        <v>1</v>
      </c>
      <c r="B8" s="64">
        <v>1</v>
      </c>
      <c r="C8" s="63"/>
      <c r="D8" s="76" t="s">
        <v>62</v>
      </c>
      <c r="E8" s="77"/>
      <c r="F8" s="77"/>
      <c r="G8" s="77"/>
      <c r="H8" s="77"/>
      <c r="I8" s="77"/>
      <c r="J8" s="78"/>
      <c r="K8" s="63">
        <v>1</v>
      </c>
      <c r="L8" s="64">
        <v>5</v>
      </c>
      <c r="M8" s="64">
        <v>6</v>
      </c>
      <c r="N8" s="64">
        <v>5</v>
      </c>
      <c r="O8" s="65">
        <v>21000000</v>
      </c>
      <c r="P8" s="65">
        <v>19000000</v>
      </c>
      <c r="Q8" s="11"/>
    </row>
    <row r="9" spans="1:17">
      <c r="A9" s="10">
        <v>2</v>
      </c>
      <c r="B9" s="64">
        <v>2</v>
      </c>
      <c r="C9" s="63"/>
      <c r="D9" s="76" t="s">
        <v>63</v>
      </c>
      <c r="E9" s="77"/>
      <c r="F9" s="77"/>
      <c r="G9" s="77"/>
      <c r="H9" s="77"/>
      <c r="I9" s="77"/>
      <c r="J9" s="78"/>
      <c r="K9" s="63">
        <v>1</v>
      </c>
      <c r="L9" s="64">
        <v>5</v>
      </c>
      <c r="M9" s="64">
        <v>6</v>
      </c>
      <c r="N9" s="64">
        <v>5</v>
      </c>
      <c r="O9" s="65">
        <v>100000000</v>
      </c>
      <c r="P9" s="65">
        <v>89700000</v>
      </c>
      <c r="Q9" s="11"/>
    </row>
    <row r="10" spans="1:17">
      <c r="A10" s="10">
        <v>3</v>
      </c>
      <c r="B10" s="64">
        <v>2</v>
      </c>
      <c r="C10" s="63"/>
      <c r="D10" s="76" t="s">
        <v>64</v>
      </c>
      <c r="E10" s="77"/>
      <c r="F10" s="77"/>
      <c r="G10" s="77"/>
      <c r="H10" s="77"/>
      <c r="I10" s="77"/>
      <c r="J10" s="78"/>
      <c r="K10" s="63">
        <v>1</v>
      </c>
      <c r="L10" s="64">
        <v>5</v>
      </c>
      <c r="M10" s="64">
        <v>6</v>
      </c>
      <c r="N10" s="64">
        <v>5</v>
      </c>
      <c r="O10" s="65">
        <v>100000000</v>
      </c>
      <c r="P10" s="65">
        <v>89700000</v>
      </c>
      <c r="Q10" s="11"/>
    </row>
    <row r="11" spans="1:17" ht="14.25" customHeight="1">
      <c r="A11" s="10">
        <v>4</v>
      </c>
      <c r="B11" s="64">
        <v>2</v>
      </c>
      <c r="C11" s="63"/>
      <c r="D11" s="76" t="s">
        <v>65</v>
      </c>
      <c r="E11" s="77"/>
      <c r="F11" s="77"/>
      <c r="G11" s="77"/>
      <c r="H11" s="77"/>
      <c r="I11" s="77"/>
      <c r="J11" s="78"/>
      <c r="K11" s="63">
        <v>1</v>
      </c>
      <c r="L11" s="64">
        <v>5</v>
      </c>
      <c r="M11" s="64">
        <v>6</v>
      </c>
      <c r="N11" s="64">
        <v>5</v>
      </c>
      <c r="O11" s="66">
        <v>100000000</v>
      </c>
      <c r="P11" s="66">
        <v>89700000</v>
      </c>
      <c r="Q11" s="11"/>
    </row>
    <row r="12" spans="1:17">
      <c r="A12" s="10">
        <v>5</v>
      </c>
      <c r="B12" s="64">
        <v>2</v>
      </c>
      <c r="C12" s="63"/>
      <c r="D12" s="76" t="s">
        <v>66</v>
      </c>
      <c r="E12" s="77"/>
      <c r="F12" s="77"/>
      <c r="G12" s="77"/>
      <c r="H12" s="77"/>
      <c r="I12" s="77"/>
      <c r="J12" s="78"/>
      <c r="K12" s="63">
        <v>1</v>
      </c>
      <c r="L12" s="64">
        <v>5</v>
      </c>
      <c r="M12" s="64">
        <v>6</v>
      </c>
      <c r="N12" s="64">
        <v>5</v>
      </c>
      <c r="O12" s="66">
        <v>100000000</v>
      </c>
      <c r="P12" s="66">
        <v>89700000</v>
      </c>
      <c r="Q12" s="11"/>
    </row>
    <row r="13" spans="1:17">
      <c r="A13" s="10">
        <v>6</v>
      </c>
      <c r="B13" s="64">
        <v>2</v>
      </c>
      <c r="C13" s="63"/>
      <c r="D13" s="76" t="s">
        <v>67</v>
      </c>
      <c r="E13" s="77"/>
      <c r="F13" s="77"/>
      <c r="G13" s="77"/>
      <c r="H13" s="77"/>
      <c r="I13" s="77"/>
      <c r="J13" s="78"/>
      <c r="K13" s="63">
        <v>1</v>
      </c>
      <c r="L13" s="64">
        <v>5</v>
      </c>
      <c r="M13" s="64">
        <v>6</v>
      </c>
      <c r="N13" s="64">
        <v>5</v>
      </c>
      <c r="O13" s="65">
        <v>100000000</v>
      </c>
      <c r="P13" s="65">
        <v>89700000</v>
      </c>
      <c r="Q13" s="11"/>
    </row>
    <row r="14" spans="1:17">
      <c r="A14" s="10">
        <v>7</v>
      </c>
      <c r="B14" s="64">
        <v>5</v>
      </c>
      <c r="C14" s="63"/>
      <c r="D14" s="76" t="s">
        <v>68</v>
      </c>
      <c r="E14" s="77"/>
      <c r="F14" s="77"/>
      <c r="G14" s="77"/>
      <c r="H14" s="77"/>
      <c r="I14" s="77"/>
      <c r="J14" s="78"/>
      <c r="K14" s="63">
        <v>1</v>
      </c>
      <c r="L14" s="64">
        <v>5</v>
      </c>
      <c r="M14" s="64">
        <v>6</v>
      </c>
      <c r="N14" s="64">
        <v>5</v>
      </c>
      <c r="O14" s="65">
        <v>1000000</v>
      </c>
      <c r="P14" s="65">
        <v>815000</v>
      </c>
      <c r="Q14" s="11"/>
    </row>
    <row r="15" spans="1:17">
      <c r="A15" s="10">
        <v>8</v>
      </c>
      <c r="B15" s="64">
        <v>5</v>
      </c>
      <c r="C15" s="63"/>
      <c r="D15" s="76" t="s">
        <v>69</v>
      </c>
      <c r="E15" s="77"/>
      <c r="F15" s="77"/>
      <c r="G15" s="77"/>
      <c r="H15" s="77"/>
      <c r="I15" s="77"/>
      <c r="J15" s="78"/>
      <c r="K15" s="63">
        <v>1</v>
      </c>
      <c r="L15" s="64">
        <v>5</v>
      </c>
      <c r="M15" s="64">
        <v>6</v>
      </c>
      <c r="N15" s="64">
        <v>9</v>
      </c>
      <c r="O15" s="65">
        <v>1000000</v>
      </c>
      <c r="P15" s="65">
        <v>815000</v>
      </c>
      <c r="Q15" s="11"/>
    </row>
    <row r="16" spans="1:17">
      <c r="A16" s="10">
        <v>9</v>
      </c>
      <c r="B16" s="64">
        <v>5</v>
      </c>
      <c r="C16" s="63"/>
      <c r="D16" s="76" t="s">
        <v>70</v>
      </c>
      <c r="E16" s="77"/>
      <c r="F16" s="77"/>
      <c r="G16" s="77"/>
      <c r="H16" s="77"/>
      <c r="I16" s="77"/>
      <c r="J16" s="78"/>
      <c r="K16" s="63">
        <v>1</v>
      </c>
      <c r="L16" s="64">
        <v>5</v>
      </c>
      <c r="M16" s="64">
        <v>6</v>
      </c>
      <c r="N16" s="64">
        <v>12</v>
      </c>
      <c r="O16" s="66">
        <v>1000000</v>
      </c>
      <c r="P16" s="66">
        <v>815000</v>
      </c>
      <c r="Q16" s="11"/>
    </row>
    <row r="17" spans="1:17" ht="13.8" thickBot="1">
      <c r="A17" s="10">
        <v>10</v>
      </c>
      <c r="B17" s="64">
        <v>6</v>
      </c>
      <c r="C17" s="63"/>
      <c r="D17" s="76" t="s">
        <v>71</v>
      </c>
      <c r="E17" s="77"/>
      <c r="F17" s="77"/>
      <c r="G17" s="77"/>
      <c r="H17" s="77"/>
      <c r="I17" s="77"/>
      <c r="J17" s="78"/>
      <c r="K17" s="63">
        <v>2</v>
      </c>
      <c r="L17" s="64">
        <v>5</v>
      </c>
      <c r="M17" s="64">
        <v>6</v>
      </c>
      <c r="N17" s="64">
        <v>5</v>
      </c>
      <c r="O17" s="66">
        <v>500000</v>
      </c>
      <c r="P17" s="66">
        <v>385000</v>
      </c>
      <c r="Q17" s="11"/>
    </row>
    <row r="18" spans="1:17" ht="13.8" thickTop="1">
      <c r="A18" s="13"/>
      <c r="B18" s="14"/>
      <c r="C18" s="14"/>
      <c r="D18" s="15"/>
      <c r="E18" s="15"/>
      <c r="F18" s="15"/>
      <c r="G18" s="15"/>
      <c r="H18" s="15"/>
      <c r="I18" s="15"/>
      <c r="J18" s="15"/>
      <c r="K18" s="14"/>
      <c r="L18" s="16"/>
      <c r="M18" s="16"/>
      <c r="N18" s="16"/>
      <c r="O18" s="5">
        <f>SUM(O8:O17)</f>
        <v>524500000</v>
      </c>
      <c r="P18" s="52">
        <f>SUM(P8:P17)</f>
        <v>470330000</v>
      </c>
      <c r="Q18" s="17"/>
    </row>
    <row r="19" spans="1:17" ht="15" customHeight="1">
      <c r="A19" s="26"/>
      <c r="D19" s="18"/>
      <c r="E19" s="18"/>
      <c r="F19" s="18"/>
      <c r="G19" s="18"/>
      <c r="H19" s="18"/>
      <c r="I19" s="18"/>
      <c r="J19" s="18"/>
      <c r="L19" s="26"/>
      <c r="M19" s="26"/>
      <c r="N19" s="26"/>
      <c r="O19" s="6"/>
      <c r="P19" s="51" t="s">
        <v>48</v>
      </c>
    </row>
    <row r="20" spans="1:17" ht="15" customHeight="1">
      <c r="A20" s="9" t="s">
        <v>12</v>
      </c>
      <c r="D20" s="18"/>
      <c r="E20" s="18"/>
      <c r="F20" s="18"/>
      <c r="G20" s="18"/>
      <c r="H20" s="18"/>
      <c r="I20" s="18"/>
      <c r="J20" s="18"/>
      <c r="Q20" s="30" t="s">
        <v>1</v>
      </c>
    </row>
    <row r="21" spans="1:17">
      <c r="A21" s="69" t="s">
        <v>2</v>
      </c>
      <c r="B21" s="70" t="s">
        <v>42</v>
      </c>
      <c r="C21" s="70" t="s">
        <v>21</v>
      </c>
      <c r="D21" s="72" t="s">
        <v>13</v>
      </c>
      <c r="E21" s="73"/>
      <c r="F21" s="73"/>
      <c r="G21" s="73"/>
      <c r="H21" s="73"/>
      <c r="I21" s="73"/>
      <c r="J21" s="73"/>
      <c r="K21" s="69" t="s">
        <v>5</v>
      </c>
      <c r="L21" s="69" t="s">
        <v>20</v>
      </c>
      <c r="M21" s="69"/>
      <c r="N21" s="69"/>
      <c r="O21" s="81" t="s">
        <v>6</v>
      </c>
      <c r="P21" s="81" t="s">
        <v>7</v>
      </c>
      <c r="Q21" s="69" t="s">
        <v>8</v>
      </c>
    </row>
    <row r="22" spans="1:17">
      <c r="A22" s="69"/>
      <c r="B22" s="71"/>
      <c r="C22" s="71"/>
      <c r="D22" s="74"/>
      <c r="E22" s="75"/>
      <c r="F22" s="75"/>
      <c r="G22" s="75"/>
      <c r="H22" s="75"/>
      <c r="I22" s="75"/>
      <c r="J22" s="75"/>
      <c r="K22" s="69"/>
      <c r="L22" s="28" t="s">
        <v>9</v>
      </c>
      <c r="M22" s="28" t="s">
        <v>10</v>
      </c>
      <c r="N22" s="28" t="s">
        <v>11</v>
      </c>
      <c r="O22" s="81"/>
      <c r="P22" s="81"/>
      <c r="Q22" s="69"/>
    </row>
    <row r="23" spans="1:17">
      <c r="A23" s="10">
        <v>1</v>
      </c>
      <c r="B23" s="64" t="s">
        <v>74</v>
      </c>
      <c r="C23" s="63"/>
      <c r="D23" s="76" t="s">
        <v>75</v>
      </c>
      <c r="E23" s="77"/>
      <c r="F23" s="77"/>
      <c r="G23" s="77"/>
      <c r="H23" s="77"/>
      <c r="I23" s="77"/>
      <c r="J23" s="78"/>
      <c r="K23" s="63">
        <v>1</v>
      </c>
      <c r="L23" s="64">
        <v>5</v>
      </c>
      <c r="M23" s="64">
        <v>6</v>
      </c>
      <c r="N23" s="64">
        <v>5</v>
      </c>
      <c r="O23" s="67">
        <v>450000000</v>
      </c>
      <c r="P23" s="65">
        <v>411500000</v>
      </c>
      <c r="Q23" s="11"/>
    </row>
    <row r="24" spans="1:17" ht="13.8" thickBot="1">
      <c r="A24" s="19">
        <v>2</v>
      </c>
      <c r="B24" s="20"/>
      <c r="C24" s="20"/>
      <c r="D24" s="90"/>
      <c r="E24" s="91"/>
      <c r="F24" s="91"/>
      <c r="G24" s="91"/>
      <c r="H24" s="91"/>
      <c r="I24" s="91"/>
      <c r="J24" s="91"/>
      <c r="K24" s="20"/>
      <c r="L24" s="19"/>
      <c r="M24" s="19"/>
      <c r="N24" s="19"/>
      <c r="O24" s="47"/>
      <c r="P24" s="48"/>
      <c r="Q24" s="20"/>
    </row>
    <row r="25" spans="1:17" ht="13.8" thickTop="1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45"/>
      <c r="M25" s="45"/>
      <c r="N25" s="45"/>
      <c r="O25" s="4">
        <f>SUM(O23:O24)</f>
        <v>450000000</v>
      </c>
      <c r="P25" s="53">
        <f>SUM(P23:P24)</f>
        <v>411500000</v>
      </c>
      <c r="Q25" s="12"/>
    </row>
    <row r="26" spans="1:17">
      <c r="P26" s="54" t="s">
        <v>53</v>
      </c>
    </row>
    <row r="27" spans="1:17">
      <c r="A27" s="9" t="s">
        <v>14</v>
      </c>
    </row>
    <row r="28" spans="1:17" ht="13.8" thickBot="1">
      <c r="B28" s="86" t="s">
        <v>57</v>
      </c>
      <c r="C28" s="86"/>
      <c r="D28" s="87">
        <f>O18</f>
        <v>524500000</v>
      </c>
      <c r="E28" s="87"/>
      <c r="F28" s="87"/>
      <c r="G28" s="26" t="s">
        <v>15</v>
      </c>
      <c r="H28" s="86" t="s">
        <v>12</v>
      </c>
      <c r="I28" s="86"/>
      <c r="J28" s="87">
        <f>O25</f>
        <v>450000000</v>
      </c>
      <c r="K28" s="87"/>
      <c r="L28" s="87"/>
      <c r="M28" s="26" t="s">
        <v>16</v>
      </c>
      <c r="N28" s="85">
        <f>D28+J28</f>
        <v>974500000</v>
      </c>
      <c r="O28" s="85"/>
    </row>
    <row r="29" spans="1:17">
      <c r="B29" s="42"/>
      <c r="C29" s="42"/>
      <c r="D29" s="25"/>
      <c r="E29" s="25"/>
      <c r="F29" s="25"/>
      <c r="G29" s="26"/>
      <c r="H29" s="26"/>
      <c r="I29" s="26"/>
      <c r="J29" s="26"/>
      <c r="K29" s="26"/>
      <c r="L29" s="26"/>
      <c r="M29" s="26"/>
      <c r="O29" s="8"/>
    </row>
    <row r="30" spans="1:17">
      <c r="A30" s="9" t="s">
        <v>17</v>
      </c>
    </row>
    <row r="31" spans="1:17">
      <c r="B31" s="9" t="s">
        <v>51</v>
      </c>
      <c r="N31" s="88" t="s">
        <v>41</v>
      </c>
      <c r="O31" s="88"/>
    </row>
    <row r="32" spans="1:17">
      <c r="B32" s="87">
        <f>P18+P25</f>
        <v>881830000</v>
      </c>
      <c r="C32" s="87"/>
      <c r="D32" s="87"/>
      <c r="E32" s="86" t="s">
        <v>59</v>
      </c>
      <c r="F32" s="86"/>
      <c r="G32" s="86"/>
      <c r="H32" s="86"/>
      <c r="I32" s="80">
        <f>ROUNDDOWN(B32*0.014,-2)</f>
        <v>12345600</v>
      </c>
      <c r="J32" s="80"/>
      <c r="K32" s="80"/>
      <c r="L32" s="26"/>
      <c r="M32" s="7"/>
      <c r="N32" s="89" t="s">
        <v>35</v>
      </c>
      <c r="O32" s="89"/>
      <c r="Q32"/>
    </row>
    <row r="33" spans="2:17">
      <c r="B33" s="79" t="s">
        <v>49</v>
      </c>
      <c r="C33" s="79"/>
      <c r="D33" s="79"/>
      <c r="I33" s="73" t="s">
        <v>44</v>
      </c>
      <c r="J33" s="73"/>
      <c r="K33" s="73"/>
    </row>
    <row r="34" spans="2:17">
      <c r="B34" s="68" t="s">
        <v>79</v>
      </c>
      <c r="C34" s="68"/>
      <c r="D34" s="68"/>
      <c r="L34" s="86" t="s">
        <v>18</v>
      </c>
      <c r="M34" s="86"/>
      <c r="N34" s="88" t="str">
        <f>VLOOKUP(N32,参照!B2:D7,2,FALSE)</f>
        <v>｛（１）＋（２）｝÷２</v>
      </c>
      <c r="O34" s="88"/>
    </row>
    <row r="35" spans="2:17">
      <c r="B35" s="9" t="s">
        <v>52</v>
      </c>
    </row>
    <row r="36" spans="2:17" ht="13.8" thickBot="1">
      <c r="B36" s="87">
        <f>P25</f>
        <v>411500000</v>
      </c>
      <c r="C36" s="87"/>
      <c r="D36" s="87"/>
      <c r="E36" s="86" t="s">
        <v>60</v>
      </c>
      <c r="F36" s="86"/>
      <c r="G36" s="86"/>
      <c r="H36" s="86"/>
      <c r="I36" s="80">
        <f>ROUNDDOWN(B36*0.003,-2)</f>
        <v>1234500</v>
      </c>
      <c r="J36" s="80"/>
      <c r="K36" s="80"/>
      <c r="L36" s="86" t="s">
        <v>58</v>
      </c>
      <c r="M36" s="86"/>
      <c r="N36" s="85">
        <f>(I32+I36)*VLOOKUP(N32,参照!B2:D7,3,FALSE)</f>
        <v>6790050</v>
      </c>
      <c r="O36" s="85"/>
    </row>
    <row r="37" spans="2:17" ht="13.8" thickBot="1">
      <c r="B37" s="79" t="s">
        <v>54</v>
      </c>
      <c r="C37" s="79"/>
      <c r="D37" s="79"/>
      <c r="I37" s="73" t="s">
        <v>44</v>
      </c>
      <c r="J37" s="73"/>
      <c r="K37" s="73"/>
      <c r="N37" s="26"/>
      <c r="P37" s="61" t="s">
        <v>19</v>
      </c>
      <c r="Q37" s="23">
        <f>ROUNDDOWN(N36,-3)</f>
        <v>6790000</v>
      </c>
    </row>
    <row r="38" spans="2:17" ht="13.8" thickTop="1">
      <c r="B38" s="68" t="s">
        <v>79</v>
      </c>
      <c r="C38" s="68"/>
      <c r="D38" s="68"/>
      <c r="Q38" s="30" t="s">
        <v>39</v>
      </c>
    </row>
  </sheetData>
  <mergeCells count="54">
    <mergeCell ref="D28:F28"/>
    <mergeCell ref="H28:I28"/>
    <mergeCell ref="J28:L28"/>
    <mergeCell ref="E32:H32"/>
    <mergeCell ref="E36:H36"/>
    <mergeCell ref="B34:D34"/>
    <mergeCell ref="A1:F1"/>
    <mergeCell ref="N28:O28"/>
    <mergeCell ref="L36:M36"/>
    <mergeCell ref="B32:D32"/>
    <mergeCell ref="B33:D33"/>
    <mergeCell ref="B36:D36"/>
    <mergeCell ref="N34:O34"/>
    <mergeCell ref="L34:M34"/>
    <mergeCell ref="N36:O36"/>
    <mergeCell ref="N32:O32"/>
    <mergeCell ref="N31:O31"/>
    <mergeCell ref="D24:J24"/>
    <mergeCell ref="B28:C28"/>
    <mergeCell ref="K6:K7"/>
    <mergeCell ref="D16:J16"/>
    <mergeCell ref="O6:O7"/>
    <mergeCell ref="Q21:Q22"/>
    <mergeCell ref="K21:K22"/>
    <mergeCell ref="L21:N21"/>
    <mergeCell ref="O21:O22"/>
    <mergeCell ref="P21:P22"/>
    <mergeCell ref="P6:P7"/>
    <mergeCell ref="Q6:Q7"/>
    <mergeCell ref="D8:J8"/>
    <mergeCell ref="D9:J9"/>
    <mergeCell ref="D10:J10"/>
    <mergeCell ref="L6:N6"/>
    <mergeCell ref="D11:J11"/>
    <mergeCell ref="D12:J12"/>
    <mergeCell ref="D13:J13"/>
    <mergeCell ref="D14:J14"/>
    <mergeCell ref="D15:J15"/>
    <mergeCell ref="B38:D38"/>
    <mergeCell ref="A6:A7"/>
    <mergeCell ref="B6:B7"/>
    <mergeCell ref="C6:C7"/>
    <mergeCell ref="D6:J7"/>
    <mergeCell ref="D23:J23"/>
    <mergeCell ref="D17:J17"/>
    <mergeCell ref="A21:A22"/>
    <mergeCell ref="B21:B22"/>
    <mergeCell ref="C21:C22"/>
    <mergeCell ref="D21:J22"/>
    <mergeCell ref="B37:D37"/>
    <mergeCell ref="I32:K32"/>
    <mergeCell ref="I36:K36"/>
    <mergeCell ref="I33:K33"/>
    <mergeCell ref="I37:K37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6936FFC5-EFF6-4032-B561-744D4BB2834C}">
          <x14:formula1>
            <xm:f>参照!$B$2:$B$7</xm:f>
          </x14:formula1>
          <xm:sqref>N32:O32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"/>
  <sheetViews>
    <sheetView view="pageBreakPreview" zoomScaleNormal="100" zoomScaleSheetLayoutView="100" workbookViewId="0">
      <selection activeCell="L6" sqref="L6:L7"/>
    </sheetView>
  </sheetViews>
  <sheetFormatPr defaultRowHeight="13.2"/>
  <cols>
    <col min="1" max="1" width="4.77734375" customWidth="1"/>
    <col min="2" max="2" width="5.33203125" customWidth="1"/>
    <col min="3" max="3" width="5.33203125" style="9" customWidth="1"/>
    <col min="4" max="4" width="5.109375" style="9" customWidth="1"/>
    <col min="5" max="5" width="6" style="9" customWidth="1"/>
    <col min="6" max="6" width="6.88671875" style="9" customWidth="1"/>
    <col min="7" max="7" width="4.33203125" style="9" customWidth="1"/>
    <col min="8" max="8" width="3.77734375" style="9" customWidth="1"/>
    <col min="9" max="11" width="4.88671875" style="9" customWidth="1"/>
    <col min="12" max="12" width="14.109375" style="9" bestFit="1" customWidth="1"/>
    <col min="13" max="14" width="6.21875" style="9" customWidth="1"/>
    <col min="15" max="15" width="14.109375" style="9" bestFit="1" customWidth="1"/>
    <col min="16" max="16" width="14.44140625" style="9" customWidth="1"/>
    <col min="17" max="17" width="17" style="9" customWidth="1"/>
    <col min="18" max="18" width="8.77734375" style="9" customWidth="1"/>
    <col min="19" max="19" width="12.21875" style="9" customWidth="1"/>
    <col min="20" max="20" width="12.21875" style="31" customWidth="1"/>
  </cols>
  <sheetData>
    <row r="1" spans="1:20" ht="22.5" customHeight="1" thickBot="1">
      <c r="A1" s="82" t="s">
        <v>77</v>
      </c>
      <c r="B1" s="83"/>
      <c r="C1" s="83"/>
      <c r="D1" s="83"/>
      <c r="E1" s="83"/>
      <c r="F1" s="84"/>
    </row>
    <row r="2" spans="1:20" ht="17.25" customHeight="1">
      <c r="F2" s="2"/>
    </row>
    <row r="3" spans="1:20" ht="22.5" customHeight="1">
      <c r="A3" s="1" t="s">
        <v>78</v>
      </c>
      <c r="B3" s="2"/>
      <c r="C3" s="2"/>
      <c r="D3" s="2"/>
      <c r="E3" s="2"/>
      <c r="F3"/>
      <c r="G3" s="2"/>
      <c r="H3" s="2"/>
      <c r="I3" s="2"/>
      <c r="J3" s="2"/>
      <c r="K3" s="2"/>
      <c r="L3" s="2"/>
      <c r="M3" s="2"/>
      <c r="N3" s="2"/>
      <c r="P3" s="131" t="s">
        <v>29</v>
      </c>
      <c r="Q3" s="131"/>
      <c r="R3" s="131"/>
      <c r="S3" s="2"/>
      <c r="T3" s="29"/>
    </row>
    <row r="4" spans="1:20" ht="15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9"/>
      <c r="S4"/>
      <c r="T4"/>
    </row>
    <row r="5" spans="1:20" ht="15" customHeight="1">
      <c r="A5" s="9" t="s">
        <v>0</v>
      </c>
      <c r="B5" s="9"/>
      <c r="Q5" s="30"/>
      <c r="R5" s="62" t="s">
        <v>61</v>
      </c>
      <c r="S5"/>
      <c r="T5"/>
    </row>
    <row r="6" spans="1:20" ht="15" customHeight="1">
      <c r="A6" s="111" t="s">
        <v>2</v>
      </c>
      <c r="B6" s="70" t="s">
        <v>3</v>
      </c>
      <c r="C6" s="70" t="s">
        <v>21</v>
      </c>
      <c r="D6" s="73" t="s">
        <v>24</v>
      </c>
      <c r="E6" s="73"/>
      <c r="F6" s="73"/>
      <c r="G6" s="112"/>
      <c r="H6" s="111" t="s">
        <v>5</v>
      </c>
      <c r="I6" s="69" t="s">
        <v>20</v>
      </c>
      <c r="J6" s="69"/>
      <c r="K6" s="69"/>
      <c r="L6" s="110" t="s">
        <v>6</v>
      </c>
      <c r="M6" s="106" t="s">
        <v>30</v>
      </c>
      <c r="N6" s="107"/>
      <c r="O6" s="145" t="s">
        <v>23</v>
      </c>
      <c r="P6" s="142" t="s">
        <v>7</v>
      </c>
      <c r="Q6" s="144" t="s">
        <v>22</v>
      </c>
      <c r="R6" s="142" t="s">
        <v>8</v>
      </c>
      <c r="S6"/>
      <c r="T6"/>
    </row>
    <row r="7" spans="1:20" ht="15" customHeight="1">
      <c r="A7" s="111"/>
      <c r="B7" s="70"/>
      <c r="C7" s="71"/>
      <c r="D7" s="75"/>
      <c r="E7" s="75"/>
      <c r="F7" s="75"/>
      <c r="G7" s="113"/>
      <c r="H7" s="111"/>
      <c r="I7" s="28" t="s">
        <v>9</v>
      </c>
      <c r="J7" s="28" t="s">
        <v>10</v>
      </c>
      <c r="K7" s="28" t="s">
        <v>11</v>
      </c>
      <c r="L7" s="110"/>
      <c r="M7" s="108"/>
      <c r="N7" s="109"/>
      <c r="O7" s="143"/>
      <c r="P7" s="143"/>
      <c r="Q7" s="110"/>
      <c r="R7" s="143"/>
      <c r="S7"/>
      <c r="T7"/>
    </row>
    <row r="8" spans="1:20" ht="15" customHeight="1">
      <c r="A8" s="10">
        <v>1</v>
      </c>
      <c r="B8" s="64">
        <v>1</v>
      </c>
      <c r="C8" s="63"/>
      <c r="D8" s="76" t="s">
        <v>62</v>
      </c>
      <c r="E8" s="77"/>
      <c r="F8" s="77"/>
      <c r="G8" s="78"/>
      <c r="H8" s="64">
        <v>1</v>
      </c>
      <c r="I8" s="64">
        <v>5</v>
      </c>
      <c r="J8" s="64">
        <v>6</v>
      </c>
      <c r="K8" s="64">
        <v>5</v>
      </c>
      <c r="L8" s="65">
        <v>21000000</v>
      </c>
      <c r="M8" s="92">
        <v>1000000</v>
      </c>
      <c r="N8" s="93"/>
      <c r="O8" s="44">
        <f>L8-M8</f>
        <v>20000000</v>
      </c>
      <c r="P8" s="65">
        <v>19000000</v>
      </c>
      <c r="Q8" s="32">
        <f>ROUNDDOWN(P8*O8/L8,0)</f>
        <v>18095238</v>
      </c>
      <c r="R8" s="27"/>
      <c r="S8"/>
      <c r="T8"/>
    </row>
    <row r="9" spans="1:20" ht="15" customHeight="1">
      <c r="A9" s="10">
        <v>2</v>
      </c>
      <c r="B9" s="64">
        <v>2</v>
      </c>
      <c r="C9" s="63"/>
      <c r="D9" s="76" t="s">
        <v>63</v>
      </c>
      <c r="E9" s="77"/>
      <c r="F9" s="77"/>
      <c r="G9" s="78"/>
      <c r="H9" s="64">
        <v>1</v>
      </c>
      <c r="I9" s="64">
        <v>5</v>
      </c>
      <c r="J9" s="64">
        <v>6</v>
      </c>
      <c r="K9" s="64">
        <v>5</v>
      </c>
      <c r="L9" s="65">
        <v>102000000</v>
      </c>
      <c r="M9" s="92">
        <v>2000000</v>
      </c>
      <c r="N9" s="93"/>
      <c r="O9" s="44">
        <f t="shared" ref="O9:O17" si="0">L9-M9</f>
        <v>100000000</v>
      </c>
      <c r="P9" s="65">
        <v>91494000</v>
      </c>
      <c r="Q9" s="32">
        <f t="shared" ref="Q9:Q17" si="1">ROUNDDOWN(P9*O9/L9,0)</f>
        <v>89700000</v>
      </c>
      <c r="R9" s="27"/>
      <c r="S9"/>
      <c r="T9"/>
    </row>
    <row r="10" spans="1:20" ht="15" customHeight="1">
      <c r="A10" s="10">
        <v>3</v>
      </c>
      <c r="B10" s="64">
        <v>2</v>
      </c>
      <c r="C10" s="63"/>
      <c r="D10" s="76" t="s">
        <v>64</v>
      </c>
      <c r="E10" s="77"/>
      <c r="F10" s="77"/>
      <c r="G10" s="78"/>
      <c r="H10" s="64">
        <v>1</v>
      </c>
      <c r="I10" s="64">
        <v>5</v>
      </c>
      <c r="J10" s="64">
        <v>6</v>
      </c>
      <c r="K10" s="64">
        <v>5</v>
      </c>
      <c r="L10" s="65">
        <v>102000000</v>
      </c>
      <c r="M10" s="92">
        <v>2000000</v>
      </c>
      <c r="N10" s="93"/>
      <c r="O10" s="44">
        <f t="shared" si="0"/>
        <v>100000000</v>
      </c>
      <c r="P10" s="65">
        <v>91494000</v>
      </c>
      <c r="Q10" s="32">
        <f t="shared" si="1"/>
        <v>89700000</v>
      </c>
      <c r="R10" s="27"/>
      <c r="S10"/>
      <c r="T10"/>
    </row>
    <row r="11" spans="1:20" ht="15" customHeight="1">
      <c r="A11" s="10">
        <v>4</v>
      </c>
      <c r="B11" s="64">
        <v>2</v>
      </c>
      <c r="C11" s="63"/>
      <c r="D11" s="76" t="s">
        <v>65</v>
      </c>
      <c r="E11" s="77"/>
      <c r="F11" s="77"/>
      <c r="G11" s="78"/>
      <c r="H11" s="64">
        <v>1</v>
      </c>
      <c r="I11" s="64">
        <v>5</v>
      </c>
      <c r="J11" s="64">
        <v>6</v>
      </c>
      <c r="K11" s="64">
        <v>5</v>
      </c>
      <c r="L11" s="65">
        <v>102000000</v>
      </c>
      <c r="M11" s="92">
        <v>2000000</v>
      </c>
      <c r="N11" s="93"/>
      <c r="O11" s="44">
        <f t="shared" si="0"/>
        <v>100000000</v>
      </c>
      <c r="P11" s="66">
        <v>91494000</v>
      </c>
      <c r="Q11" s="32">
        <f t="shared" si="1"/>
        <v>89700000</v>
      </c>
      <c r="R11" s="3"/>
      <c r="S11"/>
      <c r="T11"/>
    </row>
    <row r="12" spans="1:20" ht="15" customHeight="1">
      <c r="A12" s="10">
        <v>5</v>
      </c>
      <c r="B12" s="64">
        <v>2</v>
      </c>
      <c r="C12" s="63"/>
      <c r="D12" s="76" t="s">
        <v>66</v>
      </c>
      <c r="E12" s="77"/>
      <c r="F12" s="77"/>
      <c r="G12" s="78"/>
      <c r="H12" s="64">
        <v>1</v>
      </c>
      <c r="I12" s="64">
        <v>5</v>
      </c>
      <c r="J12" s="64">
        <v>6</v>
      </c>
      <c r="K12" s="64">
        <v>5</v>
      </c>
      <c r="L12" s="65">
        <v>102000000</v>
      </c>
      <c r="M12" s="92">
        <v>2000000</v>
      </c>
      <c r="N12" s="93"/>
      <c r="O12" s="44">
        <f t="shared" si="0"/>
        <v>100000000</v>
      </c>
      <c r="P12" s="66">
        <v>91494000</v>
      </c>
      <c r="Q12" s="32">
        <f t="shared" si="1"/>
        <v>89700000</v>
      </c>
      <c r="R12" s="3"/>
      <c r="S12"/>
      <c r="T12"/>
    </row>
    <row r="13" spans="1:20" ht="15" customHeight="1">
      <c r="A13" s="10">
        <v>6</v>
      </c>
      <c r="B13" s="64">
        <v>2</v>
      </c>
      <c r="C13" s="63"/>
      <c r="D13" s="76" t="s">
        <v>67</v>
      </c>
      <c r="E13" s="77"/>
      <c r="F13" s="77"/>
      <c r="G13" s="78"/>
      <c r="H13" s="64">
        <v>1</v>
      </c>
      <c r="I13" s="64">
        <v>5</v>
      </c>
      <c r="J13" s="64">
        <v>6</v>
      </c>
      <c r="K13" s="64">
        <v>5</v>
      </c>
      <c r="L13" s="65">
        <v>102000000</v>
      </c>
      <c r="M13" s="92">
        <v>2000000</v>
      </c>
      <c r="N13" s="93"/>
      <c r="O13" s="44">
        <f t="shared" si="0"/>
        <v>100000000</v>
      </c>
      <c r="P13" s="65">
        <v>91494000</v>
      </c>
      <c r="Q13" s="32">
        <f t="shared" si="1"/>
        <v>89700000</v>
      </c>
      <c r="R13" s="27"/>
      <c r="S13"/>
      <c r="T13"/>
    </row>
    <row r="14" spans="1:20" ht="15" customHeight="1">
      <c r="A14" s="10">
        <v>7</v>
      </c>
      <c r="B14" s="64">
        <v>5</v>
      </c>
      <c r="C14" s="63"/>
      <c r="D14" s="76" t="s">
        <v>68</v>
      </c>
      <c r="E14" s="77"/>
      <c r="F14" s="77"/>
      <c r="G14" s="78"/>
      <c r="H14" s="64">
        <v>1</v>
      </c>
      <c r="I14" s="64">
        <v>5</v>
      </c>
      <c r="J14" s="64">
        <v>6</v>
      </c>
      <c r="K14" s="64">
        <v>5</v>
      </c>
      <c r="L14" s="65">
        <v>1000000</v>
      </c>
      <c r="M14" s="92">
        <v>100000</v>
      </c>
      <c r="N14" s="93"/>
      <c r="O14" s="44">
        <f t="shared" si="0"/>
        <v>900000</v>
      </c>
      <c r="P14" s="65">
        <v>815000</v>
      </c>
      <c r="Q14" s="32">
        <f t="shared" si="1"/>
        <v>733500</v>
      </c>
      <c r="R14" s="27"/>
      <c r="S14"/>
      <c r="T14"/>
    </row>
    <row r="15" spans="1:20" ht="15" customHeight="1">
      <c r="A15" s="10">
        <v>8</v>
      </c>
      <c r="B15" s="64">
        <v>5</v>
      </c>
      <c r="C15" s="63"/>
      <c r="D15" s="76" t="s">
        <v>69</v>
      </c>
      <c r="E15" s="77"/>
      <c r="F15" s="77"/>
      <c r="G15" s="78"/>
      <c r="H15" s="64">
        <v>1</v>
      </c>
      <c r="I15" s="64">
        <v>5</v>
      </c>
      <c r="J15" s="64">
        <v>6</v>
      </c>
      <c r="K15" s="64">
        <v>9</v>
      </c>
      <c r="L15" s="65">
        <v>1000000</v>
      </c>
      <c r="M15" s="92">
        <v>100000</v>
      </c>
      <c r="N15" s="93"/>
      <c r="O15" s="44">
        <f t="shared" si="0"/>
        <v>900000</v>
      </c>
      <c r="P15" s="65">
        <v>815000</v>
      </c>
      <c r="Q15" s="32">
        <f t="shared" si="1"/>
        <v>733500</v>
      </c>
      <c r="R15" s="27"/>
      <c r="S15"/>
      <c r="T15"/>
    </row>
    <row r="16" spans="1:20" ht="15" customHeight="1">
      <c r="A16" s="10">
        <v>9</v>
      </c>
      <c r="B16" s="64">
        <v>5</v>
      </c>
      <c r="C16" s="63"/>
      <c r="D16" s="76" t="s">
        <v>70</v>
      </c>
      <c r="E16" s="77"/>
      <c r="F16" s="77"/>
      <c r="G16" s="78"/>
      <c r="H16" s="64">
        <v>1</v>
      </c>
      <c r="I16" s="64">
        <v>5</v>
      </c>
      <c r="J16" s="64">
        <v>6</v>
      </c>
      <c r="K16" s="64">
        <v>12</v>
      </c>
      <c r="L16" s="65">
        <v>1000000</v>
      </c>
      <c r="M16" s="92">
        <v>100000</v>
      </c>
      <c r="N16" s="93"/>
      <c r="O16" s="44">
        <f t="shared" si="0"/>
        <v>900000</v>
      </c>
      <c r="P16" s="66">
        <v>815000</v>
      </c>
      <c r="Q16" s="32">
        <f t="shared" si="1"/>
        <v>733500</v>
      </c>
      <c r="R16" s="3"/>
      <c r="S16"/>
      <c r="T16"/>
    </row>
    <row r="17" spans="1:20" ht="15" customHeight="1" thickBot="1">
      <c r="A17" s="10">
        <v>10</v>
      </c>
      <c r="B17" s="64">
        <v>6</v>
      </c>
      <c r="C17" s="63"/>
      <c r="D17" s="76" t="s">
        <v>71</v>
      </c>
      <c r="E17" s="77"/>
      <c r="F17" s="77"/>
      <c r="G17" s="78"/>
      <c r="H17" s="64">
        <v>2</v>
      </c>
      <c r="I17" s="64">
        <v>5</v>
      </c>
      <c r="J17" s="64">
        <v>6</v>
      </c>
      <c r="K17" s="64">
        <v>5</v>
      </c>
      <c r="L17" s="65">
        <v>500000</v>
      </c>
      <c r="M17" s="92">
        <v>50000</v>
      </c>
      <c r="N17" s="93"/>
      <c r="O17" s="44">
        <f t="shared" si="0"/>
        <v>450000</v>
      </c>
      <c r="P17" s="66">
        <v>385000</v>
      </c>
      <c r="Q17" s="32">
        <f t="shared" si="1"/>
        <v>346500</v>
      </c>
      <c r="R17" s="3"/>
      <c r="S17"/>
      <c r="T17"/>
    </row>
    <row r="18" spans="1:20" ht="15" customHeight="1" thickTop="1">
      <c r="A18" s="13"/>
      <c r="B18" s="33"/>
      <c r="C18" s="34"/>
      <c r="D18" s="114"/>
      <c r="E18" s="114"/>
      <c r="F18" s="114"/>
      <c r="G18" s="115"/>
      <c r="H18" s="33"/>
      <c r="I18" s="13"/>
      <c r="J18" s="13"/>
      <c r="K18" s="35"/>
      <c r="L18" s="36">
        <f>SUM(L8:L17)</f>
        <v>534500000</v>
      </c>
      <c r="M18" s="97">
        <f>SUM(M8:M17)</f>
        <v>11350000</v>
      </c>
      <c r="N18" s="98"/>
      <c r="O18" s="36">
        <f>SUM(O8:O17)</f>
        <v>523150000</v>
      </c>
      <c r="P18" s="36">
        <f>SUM(P8:P17)</f>
        <v>479300000</v>
      </c>
      <c r="Q18" s="50">
        <f>SUM(Q8:Q17)</f>
        <v>469142238</v>
      </c>
      <c r="R18" s="36"/>
      <c r="S18"/>
      <c r="T18"/>
    </row>
    <row r="19" spans="1:20" ht="15" customHeight="1">
      <c r="A19" s="26"/>
      <c r="B19" s="9"/>
      <c r="D19" s="37"/>
      <c r="E19" s="37"/>
      <c r="F19" s="37"/>
      <c r="G19" s="37"/>
      <c r="I19" s="26"/>
      <c r="J19" s="26"/>
      <c r="K19" s="26"/>
      <c r="L19" s="38"/>
      <c r="M19" s="38"/>
      <c r="N19" s="38"/>
      <c r="O19" s="38"/>
      <c r="P19" s="38"/>
      <c r="Q19" s="51" t="s">
        <v>48</v>
      </c>
      <c r="R19"/>
      <c r="S19"/>
      <c r="T19"/>
    </row>
    <row r="20" spans="1:20" ht="15" customHeight="1">
      <c r="A20" s="9" t="s">
        <v>27</v>
      </c>
      <c r="B20" s="9"/>
      <c r="Q20" s="31"/>
      <c r="R20" s="62" t="s">
        <v>61</v>
      </c>
      <c r="S20"/>
      <c r="T20"/>
    </row>
    <row r="21" spans="1:20" ht="15" customHeight="1">
      <c r="A21" s="111" t="s">
        <v>2</v>
      </c>
      <c r="B21" s="70" t="s">
        <v>42</v>
      </c>
      <c r="C21" s="70" t="s">
        <v>21</v>
      </c>
      <c r="D21" s="73" t="s">
        <v>25</v>
      </c>
      <c r="E21" s="73"/>
      <c r="F21" s="73"/>
      <c r="G21" s="112"/>
      <c r="H21" s="111" t="s">
        <v>5</v>
      </c>
      <c r="I21" s="69" t="s">
        <v>20</v>
      </c>
      <c r="J21" s="69"/>
      <c r="K21" s="69"/>
      <c r="L21" s="99" t="s">
        <v>6</v>
      </c>
      <c r="M21" s="100"/>
      <c r="N21" s="101"/>
      <c r="O21" s="134" t="s">
        <v>26</v>
      </c>
      <c r="P21" s="135"/>
      <c r="Q21" s="69" t="s">
        <v>8</v>
      </c>
      <c r="R21" s="69"/>
      <c r="S21"/>
      <c r="T21"/>
    </row>
    <row r="22" spans="1:20" ht="15" customHeight="1">
      <c r="A22" s="111"/>
      <c r="B22" s="71"/>
      <c r="C22" s="71"/>
      <c r="D22" s="75"/>
      <c r="E22" s="75"/>
      <c r="F22" s="75"/>
      <c r="G22" s="113"/>
      <c r="H22" s="111"/>
      <c r="I22" s="28" t="s">
        <v>9</v>
      </c>
      <c r="J22" s="28" t="s">
        <v>10</v>
      </c>
      <c r="K22" s="28" t="s">
        <v>11</v>
      </c>
      <c r="L22" s="102"/>
      <c r="M22" s="103"/>
      <c r="N22" s="104"/>
      <c r="O22" s="136"/>
      <c r="P22" s="137"/>
      <c r="Q22" s="69"/>
      <c r="R22" s="69"/>
      <c r="S22"/>
      <c r="T22"/>
    </row>
    <row r="23" spans="1:20" ht="15" customHeight="1">
      <c r="A23" s="10">
        <v>1</v>
      </c>
      <c r="B23" s="63" t="s">
        <v>72</v>
      </c>
      <c r="C23" s="63"/>
      <c r="D23" s="77" t="s">
        <v>73</v>
      </c>
      <c r="E23" s="77"/>
      <c r="F23" s="77"/>
      <c r="G23" s="78"/>
      <c r="H23" s="64">
        <v>1</v>
      </c>
      <c r="I23" s="64">
        <v>5</v>
      </c>
      <c r="J23" s="64">
        <v>6</v>
      </c>
      <c r="K23" s="64">
        <v>5</v>
      </c>
      <c r="L23" s="92">
        <v>450000000</v>
      </c>
      <c r="M23" s="105"/>
      <c r="N23" s="93"/>
      <c r="O23" s="138">
        <v>411500000</v>
      </c>
      <c r="P23" s="139"/>
      <c r="Q23" s="132"/>
      <c r="R23" s="133"/>
      <c r="S23"/>
      <c r="T23"/>
    </row>
    <row r="24" spans="1:20" ht="15" customHeight="1" thickBot="1">
      <c r="A24" s="24">
        <v>2</v>
      </c>
      <c r="B24" s="20"/>
      <c r="C24" s="20"/>
      <c r="D24" s="116"/>
      <c r="E24" s="116"/>
      <c r="F24" s="116"/>
      <c r="G24" s="117"/>
      <c r="H24" s="20"/>
      <c r="I24" s="19"/>
      <c r="J24" s="19"/>
      <c r="K24" s="19"/>
      <c r="L24" s="94"/>
      <c r="M24" s="95"/>
      <c r="N24" s="96"/>
      <c r="O24" s="140"/>
      <c r="P24" s="141"/>
      <c r="Q24" s="132"/>
      <c r="R24" s="133"/>
      <c r="S24"/>
      <c r="T24"/>
    </row>
    <row r="25" spans="1:20" ht="13.8" thickTop="1">
      <c r="A25" s="35"/>
      <c r="B25" s="22"/>
      <c r="C25" s="39"/>
      <c r="D25" s="75"/>
      <c r="E25" s="75"/>
      <c r="F25" s="75"/>
      <c r="G25" s="113"/>
      <c r="H25" s="39"/>
      <c r="I25" s="40"/>
      <c r="J25" s="40"/>
      <c r="K25" s="40"/>
      <c r="L25" s="123">
        <f>SUM(L23:L24)</f>
        <v>450000000</v>
      </c>
      <c r="M25" s="124"/>
      <c r="N25" s="125"/>
      <c r="O25" s="118">
        <f>SUM(O23:O24)</f>
        <v>411500000</v>
      </c>
      <c r="P25" s="119"/>
      <c r="Q25" s="121"/>
      <c r="R25" s="122"/>
      <c r="S25"/>
      <c r="T25"/>
    </row>
    <row r="26" spans="1:20">
      <c r="A26" s="26"/>
      <c r="B26" s="9"/>
      <c r="D26" s="37"/>
      <c r="E26" s="37"/>
      <c r="F26" s="37"/>
      <c r="G26" s="37"/>
      <c r="I26" s="26"/>
      <c r="J26" s="26"/>
      <c r="K26" s="26"/>
      <c r="L26" s="41"/>
      <c r="O26" s="120" t="s">
        <v>47</v>
      </c>
      <c r="P26" s="120"/>
      <c r="Q26" s="41"/>
      <c r="R26"/>
      <c r="S26"/>
      <c r="T26"/>
    </row>
    <row r="27" spans="1:20">
      <c r="A27" s="9"/>
      <c r="B27" s="9"/>
    </row>
    <row r="28" spans="1:20">
      <c r="A28" s="9" t="s">
        <v>14</v>
      </c>
      <c r="B28" s="9"/>
    </row>
    <row r="29" spans="1:20" ht="13.8" thickBot="1">
      <c r="A29" s="9"/>
      <c r="B29" s="86" t="s">
        <v>57</v>
      </c>
      <c r="C29" s="86"/>
      <c r="D29" s="87">
        <f>O18</f>
        <v>523150000</v>
      </c>
      <c r="E29" s="87"/>
      <c r="F29" s="87"/>
      <c r="G29" s="86" t="s">
        <v>15</v>
      </c>
      <c r="H29" s="86"/>
      <c r="I29" s="86" t="s">
        <v>12</v>
      </c>
      <c r="J29" s="86"/>
      <c r="K29" s="87">
        <f>L25</f>
        <v>450000000</v>
      </c>
      <c r="L29" s="87"/>
      <c r="M29" s="26" t="s">
        <v>16</v>
      </c>
      <c r="N29" s="85">
        <f>D29+K29</f>
        <v>973150000</v>
      </c>
      <c r="O29" s="85"/>
    </row>
    <row r="30" spans="1:20">
      <c r="A30" s="9"/>
      <c r="B30" s="42"/>
      <c r="C30" s="42"/>
      <c r="D30" s="25"/>
      <c r="E30" s="25"/>
      <c r="F30" s="26"/>
      <c r="G30" s="26"/>
      <c r="H30" s="26"/>
      <c r="I30" s="25"/>
      <c r="J30" s="26"/>
      <c r="K30" s="26"/>
      <c r="L30" s="26"/>
      <c r="O30" s="8"/>
    </row>
    <row r="31" spans="1:20">
      <c r="A31" s="9" t="s">
        <v>17</v>
      </c>
      <c r="B31" s="9"/>
    </row>
    <row r="32" spans="1:20">
      <c r="A32" s="9"/>
      <c r="B32" s="9" t="s">
        <v>55</v>
      </c>
      <c r="E32" s="87">
        <f>Q18+O25</f>
        <v>880642238</v>
      </c>
      <c r="F32" s="87"/>
      <c r="G32" s="87"/>
      <c r="H32" s="86" t="s">
        <v>59</v>
      </c>
      <c r="I32" s="86"/>
      <c r="J32" s="86"/>
      <c r="K32" s="130">
        <f>ROUNDDOWN(E32*0.014,-2)</f>
        <v>12328900</v>
      </c>
      <c r="L32" s="130"/>
      <c r="N32" s="9" t="s">
        <v>31</v>
      </c>
    </row>
    <row r="33" spans="1:19">
      <c r="A33" s="9"/>
      <c r="E33" s="126" t="s">
        <v>49</v>
      </c>
      <c r="F33" s="126"/>
      <c r="G33" s="126"/>
      <c r="K33" s="73" t="s">
        <v>46</v>
      </c>
      <c r="L33" s="73"/>
      <c r="N33" s="129" t="s">
        <v>35</v>
      </c>
      <c r="O33" s="129"/>
    </row>
    <row r="34" spans="1:19">
      <c r="A34" s="9"/>
      <c r="E34" s="68" t="s">
        <v>79</v>
      </c>
      <c r="F34" s="68"/>
      <c r="G34" s="68"/>
      <c r="S34"/>
    </row>
    <row r="35" spans="1:19">
      <c r="A35" s="9"/>
      <c r="B35" s="9"/>
      <c r="I35" s="43"/>
      <c r="J35" s="43"/>
      <c r="K35" s="31"/>
      <c r="M35" s="26" t="s">
        <v>18</v>
      </c>
      <c r="N35" s="88" t="str">
        <f>VLOOKUP(N33,参照!B2:C7,2,FALSE)</f>
        <v>｛（１）＋（２）｝÷２</v>
      </c>
      <c r="O35" s="88"/>
    </row>
    <row r="36" spans="1:19">
      <c r="A36" s="9"/>
      <c r="B36" s="9" t="s">
        <v>43</v>
      </c>
      <c r="E36" s="87">
        <f>O25</f>
        <v>411500000</v>
      </c>
      <c r="F36" s="87"/>
      <c r="G36" s="87"/>
      <c r="H36" s="86" t="s">
        <v>60</v>
      </c>
      <c r="I36" s="86"/>
      <c r="J36" s="86"/>
      <c r="K36" s="130">
        <f>ROUNDDOWN(E36*0.003,-2)</f>
        <v>1234500</v>
      </c>
      <c r="L36" s="130"/>
    </row>
    <row r="37" spans="1:19" ht="13.8" thickBot="1">
      <c r="A37" s="9"/>
      <c r="E37" s="79" t="s">
        <v>50</v>
      </c>
      <c r="F37" s="79"/>
      <c r="G37" s="79"/>
      <c r="I37" s="43"/>
      <c r="J37" s="43"/>
      <c r="K37" s="73" t="s">
        <v>46</v>
      </c>
      <c r="L37" s="73"/>
      <c r="M37" s="49"/>
      <c r="N37" s="85">
        <f>(K32+K36)*VLOOKUP(N33,参照!B2:D7,3,FALSE)</f>
        <v>6781700</v>
      </c>
      <c r="O37" s="85"/>
    </row>
    <row r="38" spans="1:19">
      <c r="A38" s="9"/>
      <c r="E38" s="68" t="s">
        <v>79</v>
      </c>
      <c r="F38" s="68"/>
      <c r="G38" s="68"/>
      <c r="I38" s="18"/>
      <c r="J38" s="18"/>
    </row>
    <row r="39" spans="1:19" ht="13.8" thickBot="1">
      <c r="A39" s="9"/>
      <c r="B39" s="9"/>
      <c r="P39" s="61" t="s">
        <v>19</v>
      </c>
      <c r="Q39" s="127">
        <f>ROUNDDOWN(N37,-3)</f>
        <v>6781000</v>
      </c>
      <c r="R39" s="127"/>
    </row>
    <row r="40" spans="1:19" ht="13.8" thickTop="1">
      <c r="P40"/>
      <c r="Q40" s="128" t="s">
        <v>40</v>
      </c>
      <c r="R40" s="128"/>
    </row>
  </sheetData>
  <mergeCells count="81">
    <mergeCell ref="A1:F1"/>
    <mergeCell ref="P3:R3"/>
    <mergeCell ref="Q24:R24"/>
    <mergeCell ref="O21:P22"/>
    <mergeCell ref="O23:P23"/>
    <mergeCell ref="O24:P24"/>
    <mergeCell ref="P6:P7"/>
    <mergeCell ref="Q6:Q7"/>
    <mergeCell ref="R6:R7"/>
    <mergeCell ref="Q21:R22"/>
    <mergeCell ref="Q23:R23"/>
    <mergeCell ref="O6:O7"/>
    <mergeCell ref="A21:A22"/>
    <mergeCell ref="B21:B22"/>
    <mergeCell ref="C21:C22"/>
    <mergeCell ref="D21:G22"/>
    <mergeCell ref="E37:G37"/>
    <mergeCell ref="E32:G32"/>
    <mergeCell ref="E33:G33"/>
    <mergeCell ref="Q39:R39"/>
    <mergeCell ref="Q40:R40"/>
    <mergeCell ref="N33:O33"/>
    <mergeCell ref="N35:O35"/>
    <mergeCell ref="N37:O37"/>
    <mergeCell ref="K33:L33"/>
    <mergeCell ref="K36:L36"/>
    <mergeCell ref="K32:L32"/>
    <mergeCell ref="K37:L37"/>
    <mergeCell ref="E38:G38"/>
    <mergeCell ref="O25:P25"/>
    <mergeCell ref="I29:J29"/>
    <mergeCell ref="N29:O29"/>
    <mergeCell ref="O26:P26"/>
    <mergeCell ref="Q25:R25"/>
    <mergeCell ref="L25:N25"/>
    <mergeCell ref="K29:L29"/>
    <mergeCell ref="B29:C29"/>
    <mergeCell ref="D29:F29"/>
    <mergeCell ref="D24:G24"/>
    <mergeCell ref="H36:J36"/>
    <mergeCell ref="G29:H29"/>
    <mergeCell ref="H32:J32"/>
    <mergeCell ref="E36:G36"/>
    <mergeCell ref="E34:G34"/>
    <mergeCell ref="D23:G23"/>
    <mergeCell ref="D15:G15"/>
    <mergeCell ref="D16:G16"/>
    <mergeCell ref="D17:G17"/>
    <mergeCell ref="D25:G25"/>
    <mergeCell ref="I21:K21"/>
    <mergeCell ref="D18:G18"/>
    <mergeCell ref="D11:G11"/>
    <mergeCell ref="D12:G12"/>
    <mergeCell ref="D13:G13"/>
    <mergeCell ref="D14:G14"/>
    <mergeCell ref="H21:H22"/>
    <mergeCell ref="A6:A7"/>
    <mergeCell ref="B6:B7"/>
    <mergeCell ref="C6:C7"/>
    <mergeCell ref="D6:G7"/>
    <mergeCell ref="H6:H7"/>
    <mergeCell ref="D8:G8"/>
    <mergeCell ref="M6:N7"/>
    <mergeCell ref="M8:N8"/>
    <mergeCell ref="M9:N9"/>
    <mergeCell ref="M10:N10"/>
    <mergeCell ref="I6:K6"/>
    <mergeCell ref="D9:G9"/>
    <mergeCell ref="D10:G10"/>
    <mergeCell ref="L6:L7"/>
    <mergeCell ref="M11:N11"/>
    <mergeCell ref="M12:N12"/>
    <mergeCell ref="M13:N13"/>
    <mergeCell ref="M14:N14"/>
    <mergeCell ref="L24:N24"/>
    <mergeCell ref="M18:N18"/>
    <mergeCell ref="L21:N22"/>
    <mergeCell ref="L23:N23"/>
    <mergeCell ref="M15:N15"/>
    <mergeCell ref="M16:N16"/>
    <mergeCell ref="M17:N1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B30469F2-2B6B-413B-A7D7-702A83860E78}">
          <x14:formula1>
            <xm:f>参照!$B$2:$B$7</xm:f>
          </x14:formula1>
          <xm:sqref>N33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8A29D-44BA-4FE3-B919-5F6AE261CFD9}">
  <dimension ref="B1:D7"/>
  <sheetViews>
    <sheetView workbookViewId="0">
      <selection activeCell="B1" sqref="B1:D7"/>
    </sheetView>
  </sheetViews>
  <sheetFormatPr defaultRowHeight="13.2"/>
  <cols>
    <col min="2" max="2" width="18.33203125" bestFit="1" customWidth="1"/>
    <col min="3" max="3" width="15.44140625" bestFit="1" customWidth="1"/>
  </cols>
  <sheetData>
    <row r="1" spans="2:4">
      <c r="B1" s="146" t="s">
        <v>56</v>
      </c>
      <c r="C1" s="147"/>
      <c r="D1" s="148"/>
    </row>
    <row r="2" spans="2:4">
      <c r="B2" s="56" t="s">
        <v>45</v>
      </c>
      <c r="C2" s="55"/>
      <c r="D2" s="57">
        <v>0</v>
      </c>
    </row>
    <row r="3" spans="2:4">
      <c r="B3" s="56" t="s">
        <v>32</v>
      </c>
      <c r="C3" s="55" t="s">
        <v>38</v>
      </c>
      <c r="D3" s="57">
        <v>1</v>
      </c>
    </row>
    <row r="4" spans="2:4">
      <c r="B4" s="56" t="s">
        <v>33</v>
      </c>
      <c r="C4" s="55" t="s">
        <v>38</v>
      </c>
      <c r="D4" s="57">
        <v>1</v>
      </c>
    </row>
    <row r="5" spans="2:4">
      <c r="B5" s="56" t="s">
        <v>36</v>
      </c>
      <c r="C5" s="55" t="s">
        <v>38</v>
      </c>
      <c r="D5" s="57">
        <v>1</v>
      </c>
    </row>
    <row r="6" spans="2:4">
      <c r="B6" s="56" t="s">
        <v>34</v>
      </c>
      <c r="C6" s="55" t="s">
        <v>38</v>
      </c>
      <c r="D6" s="57">
        <v>1</v>
      </c>
    </row>
    <row r="7" spans="2:4">
      <c r="B7" s="58" t="s">
        <v>35</v>
      </c>
      <c r="C7" s="59" t="s">
        <v>37</v>
      </c>
      <c r="D7" s="60">
        <v>0.5</v>
      </c>
    </row>
  </sheetData>
  <mergeCells count="1">
    <mergeCell ref="B1:D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内製なし</vt:lpstr>
      <vt:lpstr>内製あり</vt:lpstr>
      <vt:lpstr>参照</vt:lpstr>
      <vt:lpstr>内製あり!Print_Area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2021-11-11T09:57:04Z</dcterms:created>
  <dcterms:modified xsi:type="dcterms:W3CDTF">2026-03-27T08:22:40Z</dcterms:modified>
</cp:coreProperties>
</file>