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firstSheet="7" activeTab="14"/>
  </bookViews>
  <sheets>
    <sheet name="K1.2(1.2.3)" sheetId="1" r:id="rId1"/>
    <sheet name="K2(4.5.6.7)" sheetId="2" r:id="rId2"/>
    <sheet name="K3.4" sheetId="3" r:id="rId3"/>
    <sheet name="K6.7.8" sheetId="4" r:id="rId4"/>
    <sheet name="K9.10" sheetId="5" r:id="rId5"/>
    <sheet name="K11" sheetId="6" r:id="rId6"/>
    <sheet name="K13" sheetId="7" r:id="rId7"/>
    <sheet name="K14.15.16" sheetId="8" r:id="rId8"/>
    <sheet name="K17" sheetId="9" r:id="rId9"/>
    <sheet name="K18.19" sheetId="10" r:id="rId10"/>
    <sheet name="K22" sheetId="11" r:id="rId11"/>
    <sheet name="K20.21" sheetId="12" r:id="rId12"/>
    <sheet name="B23(1-5)" sheetId="13" r:id="rId13"/>
    <sheet name="B23(6-7)" sheetId="14" r:id="rId14"/>
    <sheet name="B24.25.26" sheetId="15" r:id="rId15"/>
  </sheets>
  <definedNames>
    <definedName name="_xlnm.Print_Area" localSheetId="14">'B24.25.26'!$A$1:$O$46</definedName>
    <definedName name="_xlnm.Print_Area" localSheetId="6">'K13'!$A$1:$J$23</definedName>
    <definedName name="_xlnm.Print_Area" localSheetId="7">'K14.15.16'!$A$1:$I$41</definedName>
    <definedName name="_xlnm.Print_Area" localSheetId="8">'K17'!$A$1:$J$50</definedName>
    <definedName name="_xlnm.Print_Area" localSheetId="9">'K18.19'!$A$1:$J$47</definedName>
    <definedName name="_xlnm.Print_Area" localSheetId="1">'K2(4.5.6.7)'!$A$1:$G$73</definedName>
    <definedName name="_xlnm.Print_Area" localSheetId="11">'K20.21'!$A$1:$M$55</definedName>
    <definedName name="_xlnm.Print_Area" localSheetId="10">'K22'!$A$1:$J$39</definedName>
    <definedName name="_xlnm.Print_Area" localSheetId="2">'K3.4'!$A$1:$F$59</definedName>
    <definedName name="_xlnm.Print_Area" localSheetId="3">'K6.7.8'!$A$1:$I$48</definedName>
    <definedName name="_xlnm.Print_Area" localSheetId="4">'K9.10'!$A$1:$AM$52</definedName>
  </definedNames>
  <calcPr fullCalcOnLoad="1"/>
</workbook>
</file>

<file path=xl/comments13.xml><?xml version="1.0" encoding="utf-8"?>
<comments xmlns="http://schemas.openxmlformats.org/spreadsheetml/2006/main">
  <authors>
    <author>kake</author>
  </authors>
  <commentList>
    <comment ref="G33" authorId="0">
      <text>
        <r>
          <rPr>
            <b/>
            <sz val="9"/>
            <rFont val="ＭＳ Ｐゴシック"/>
            <family val="3"/>
          </rPr>
          <t>kake:</t>
        </r>
        <r>
          <rPr>
            <sz val="9"/>
            <rFont val="ＭＳ Ｐゴシック"/>
            <family val="3"/>
          </rPr>
          <t xml:space="preserve">
閏年のため366で割る
</t>
        </r>
      </text>
    </comment>
    <comment ref="I33" authorId="0">
      <text>
        <r>
          <rPr>
            <b/>
            <sz val="9"/>
            <rFont val="ＭＳ Ｐゴシック"/>
            <family val="3"/>
          </rPr>
          <t>kake:</t>
        </r>
        <r>
          <rPr>
            <sz val="9"/>
            <rFont val="ＭＳ Ｐゴシック"/>
            <family val="3"/>
          </rPr>
          <t xml:space="preserve">
閏年のため366で割る</t>
        </r>
      </text>
    </comment>
    <comment ref="G34" authorId="0">
      <text>
        <r>
          <rPr>
            <b/>
            <sz val="9"/>
            <rFont val="ＭＳ Ｐゴシック"/>
            <family val="3"/>
          </rPr>
          <t>kake:</t>
        </r>
        <r>
          <rPr>
            <sz val="9"/>
            <rFont val="ＭＳ Ｐゴシック"/>
            <family val="3"/>
          </rPr>
          <t xml:space="preserve">
閏年のため366で割る
</t>
        </r>
      </text>
    </comment>
    <comment ref="I34" authorId="0">
      <text>
        <r>
          <rPr>
            <b/>
            <sz val="9"/>
            <rFont val="ＭＳ Ｐゴシック"/>
            <family val="3"/>
          </rPr>
          <t>kake:</t>
        </r>
        <r>
          <rPr>
            <sz val="9"/>
            <rFont val="ＭＳ Ｐゴシック"/>
            <family val="3"/>
          </rPr>
          <t xml:space="preserve">
閏年のため366で割る</t>
        </r>
      </text>
    </comment>
    <comment ref="F42" authorId="0">
      <text>
        <r>
          <rPr>
            <b/>
            <sz val="9"/>
            <rFont val="ＭＳ Ｐゴシック"/>
            <family val="3"/>
          </rPr>
          <t>kake:</t>
        </r>
        <r>
          <rPr>
            <sz val="9"/>
            <rFont val="ＭＳ Ｐゴシック"/>
            <family val="3"/>
          </rPr>
          <t xml:space="preserve">
閏年のため366で割る</t>
        </r>
      </text>
    </comment>
    <comment ref="I42" authorId="0">
      <text>
        <r>
          <rPr>
            <b/>
            <sz val="9"/>
            <rFont val="ＭＳ Ｐゴシック"/>
            <family val="3"/>
          </rPr>
          <t>kake:</t>
        </r>
        <r>
          <rPr>
            <sz val="9"/>
            <rFont val="ＭＳ Ｐゴシック"/>
            <family val="3"/>
          </rPr>
          <t xml:space="preserve">
閏年のため366で割る</t>
        </r>
      </text>
    </comment>
    <comment ref="F43" authorId="0">
      <text>
        <r>
          <rPr>
            <b/>
            <sz val="9"/>
            <rFont val="ＭＳ Ｐゴシック"/>
            <family val="3"/>
          </rPr>
          <t>kake:</t>
        </r>
        <r>
          <rPr>
            <sz val="9"/>
            <rFont val="ＭＳ Ｐゴシック"/>
            <family val="3"/>
          </rPr>
          <t xml:space="preserve">
閏年のため366で割る</t>
        </r>
      </text>
    </comment>
    <comment ref="I43" authorId="0">
      <text>
        <r>
          <rPr>
            <b/>
            <sz val="9"/>
            <rFont val="ＭＳ Ｐゴシック"/>
            <family val="3"/>
          </rPr>
          <t>kake:</t>
        </r>
        <r>
          <rPr>
            <sz val="9"/>
            <rFont val="ＭＳ Ｐゴシック"/>
            <family val="3"/>
          </rPr>
          <t xml:space="preserve">
閏年のため366で割る</t>
        </r>
      </text>
    </comment>
    <comment ref="F51" authorId="0">
      <text>
        <r>
          <rPr>
            <b/>
            <sz val="9"/>
            <rFont val="ＭＳ Ｐゴシック"/>
            <family val="3"/>
          </rPr>
          <t>kake:</t>
        </r>
        <r>
          <rPr>
            <sz val="9"/>
            <rFont val="ＭＳ Ｐゴシック"/>
            <family val="3"/>
          </rPr>
          <t xml:space="preserve">
閏年のため366で割る</t>
        </r>
      </text>
    </comment>
    <comment ref="I51" authorId="0">
      <text>
        <r>
          <rPr>
            <b/>
            <sz val="9"/>
            <rFont val="ＭＳ Ｐゴシック"/>
            <family val="3"/>
          </rPr>
          <t>kake:</t>
        </r>
        <r>
          <rPr>
            <sz val="9"/>
            <rFont val="ＭＳ Ｐゴシック"/>
            <family val="3"/>
          </rPr>
          <t xml:space="preserve">
閏年のため366で割る</t>
        </r>
      </text>
    </comment>
    <comment ref="F52" authorId="0">
      <text>
        <r>
          <rPr>
            <b/>
            <sz val="9"/>
            <rFont val="ＭＳ Ｐゴシック"/>
            <family val="3"/>
          </rPr>
          <t>kake:</t>
        </r>
        <r>
          <rPr>
            <sz val="9"/>
            <rFont val="ＭＳ Ｐゴシック"/>
            <family val="3"/>
          </rPr>
          <t xml:space="preserve">
閏年のため366で割る</t>
        </r>
      </text>
    </comment>
    <comment ref="I52" authorId="0">
      <text>
        <r>
          <rPr>
            <b/>
            <sz val="9"/>
            <rFont val="ＭＳ Ｐゴシック"/>
            <family val="3"/>
          </rPr>
          <t>kake:</t>
        </r>
        <r>
          <rPr>
            <sz val="9"/>
            <rFont val="ＭＳ Ｐゴシック"/>
            <family val="3"/>
          </rPr>
          <t xml:space="preserve">
閏年のため366で割る</t>
        </r>
      </text>
    </comment>
  </commentList>
</comments>
</file>

<file path=xl/comments4.xml><?xml version="1.0" encoding="utf-8"?>
<comments xmlns="http://schemas.openxmlformats.org/spreadsheetml/2006/main">
  <authors>
    <author>名倉 聖二</author>
  </authors>
  <commentList>
    <comment ref="A29" authorId="0">
      <text>
        <r>
          <rPr>
            <b/>
            <sz val="11"/>
            <rFont val="MS P ゴシック"/>
            <family val="3"/>
          </rPr>
          <t>介護保険料＋支払基金交付金</t>
        </r>
      </text>
    </comment>
    <comment ref="F33" authorId="0">
      <text>
        <r>
          <rPr>
            <b/>
            <sz val="9"/>
            <rFont val="MS P ゴシック"/>
            <family val="3"/>
          </rPr>
          <t>1,247,540,157⇒1,251,082,410</t>
        </r>
        <r>
          <rPr>
            <sz val="9"/>
            <rFont val="MS P ゴシック"/>
            <family val="3"/>
          </rPr>
          <t xml:space="preserve">
</t>
        </r>
      </text>
    </comment>
    <comment ref="H34" authorId="0">
      <text>
        <r>
          <rPr>
            <b/>
            <sz val="9"/>
            <rFont val="MS P ゴシック"/>
            <family val="3"/>
          </rPr>
          <t>人件費＋事務費分</t>
        </r>
        <r>
          <rPr>
            <sz val="9"/>
            <rFont val="MS P ゴシック"/>
            <family val="3"/>
          </rPr>
          <t xml:space="preserve">
</t>
        </r>
      </text>
    </comment>
    <comment ref="F36" authorId="0">
      <text>
        <r>
          <rPr>
            <b/>
            <sz val="9"/>
            <rFont val="MS P ゴシック"/>
            <family val="3"/>
          </rPr>
          <t>6,938,207⇒6,918,887</t>
        </r>
        <r>
          <rPr>
            <sz val="9"/>
            <rFont val="MS P ゴシック"/>
            <family val="3"/>
          </rPr>
          <t xml:space="preserve">
</t>
        </r>
      </text>
    </comment>
    <comment ref="H36" authorId="0">
      <text>
        <r>
          <rPr>
            <b/>
            <sz val="9"/>
            <rFont val="MS P ゴシック"/>
            <family val="3"/>
          </rPr>
          <t>=9,272,633,322（決算額）-SUM(H29:H35)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名倉 聖二</author>
  </authors>
  <commentList>
    <comment ref="A3" authorId="0">
      <text>
        <r>
          <rPr>
            <b/>
            <sz val="9"/>
            <rFont val="MS P ゴシック"/>
            <family val="3"/>
          </rPr>
          <t>算出数値
年報（様式１）H1100</t>
        </r>
      </text>
    </comment>
    <comment ref="A11" authorId="0">
      <text>
        <r>
          <rPr>
            <b/>
            <sz val="9"/>
            <rFont val="MS P ゴシック"/>
            <family val="3"/>
          </rPr>
          <t>算出数値
J:\健康長寿課\介護給付\事業状況報告関連データ\平成27年度から事業状況報告資料\認定者明細【介護認定係長へ送付】\H290417手渡し済　\　◎S_TKK7_XLS201703_222133.XLSX</t>
        </r>
      </text>
    </comment>
    <comment ref="A20" authorId="0">
      <text>
        <r>
          <rPr>
            <b/>
            <sz val="9"/>
            <rFont val="MS P ゴシック"/>
            <family val="3"/>
          </rPr>
          <t>算出数値
平成29年３月分月報（様式１の６）H1160</t>
        </r>
      </text>
    </comment>
    <comment ref="A27" authorId="0">
      <text>
        <r>
          <rPr>
            <b/>
            <sz val="9"/>
            <rFont val="MS P ゴシック"/>
            <family val="3"/>
          </rPr>
          <t>算出数値
平成29年３月分月報（様式１の６）H1160</t>
        </r>
      </text>
    </comment>
    <comment ref="A34" authorId="0">
      <text>
        <r>
          <rPr>
            <b/>
            <sz val="9"/>
            <rFont val="MS P ゴシック"/>
            <family val="3"/>
          </rPr>
          <t>算出数値
平成29年３月分月報（様式１の６）H1160</t>
        </r>
        <r>
          <rPr>
            <sz val="9"/>
            <rFont val="MS P ゴシック"/>
            <family val="3"/>
          </rPr>
          <t xml:space="preserve">
</t>
        </r>
      </text>
    </comment>
    <comment ref="A44" authorId="0">
      <text>
        <r>
          <rPr>
            <b/>
            <sz val="9"/>
            <rFont val="MS P ゴシック"/>
            <family val="3"/>
          </rPr>
          <t>算出数値
年報（様式2）上段【費用額（H1218）・負担額（H1219）】
年報（様式4）下段(H1401)　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名倉 聖二</author>
  </authors>
  <commentList>
    <comment ref="E3" authorId="0">
      <text>
        <r>
          <rPr>
            <b/>
            <sz val="9"/>
            <rFont val="MS P ゴシック"/>
            <family val="3"/>
          </rPr>
          <t>年報（様式２）H1216</t>
        </r>
        <r>
          <rPr>
            <sz val="9"/>
            <rFont val="MS P ゴシック"/>
            <family val="3"/>
          </rPr>
          <t xml:space="preserve">
</t>
        </r>
      </text>
    </comment>
    <comment ref="F3" authorId="0">
      <text>
        <r>
          <rPr>
            <b/>
            <sz val="9"/>
            <rFont val="MS P ゴシック"/>
            <family val="3"/>
          </rPr>
          <t>年報（様式２）H1218</t>
        </r>
      </text>
    </comment>
    <comment ref="G3" authorId="0">
      <text>
        <r>
          <rPr>
            <b/>
            <sz val="9"/>
            <rFont val="MS P ゴシック"/>
            <family val="3"/>
          </rPr>
          <t>年報（様式２）H1219</t>
        </r>
        <r>
          <rPr>
            <sz val="9"/>
            <rFont val="MS P ゴシック"/>
            <family val="3"/>
          </rPr>
          <t xml:space="preserve">
</t>
        </r>
      </text>
    </comment>
    <comment ref="B25" authorId="0">
      <text>
        <r>
          <rPr>
            <b/>
            <sz val="9"/>
            <rFont val="MS P ゴシック"/>
            <family val="3"/>
          </rPr>
          <t>追加</t>
        </r>
        <r>
          <rPr>
            <sz val="9"/>
            <rFont val="MS P ゴシック"/>
            <family val="3"/>
          </rPr>
          <t xml:space="preserve">
</t>
        </r>
      </text>
    </comment>
    <comment ref="B27" authorId="0">
      <text>
        <r>
          <rPr>
            <b/>
            <sz val="9"/>
            <rFont val="MS P ゴシック"/>
            <family val="3"/>
          </rPr>
          <t>追加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名倉 聖二</author>
  </authors>
  <commentList>
    <comment ref="A2" authorId="0">
      <text>
        <r>
          <rPr>
            <b/>
            <sz val="11"/>
            <rFont val="MS P ゴシック"/>
            <family val="3"/>
          </rPr>
          <t>年報（様式１）H1102</t>
        </r>
        <r>
          <rPr>
            <sz val="11"/>
            <rFont val="MS P ゴシック"/>
            <family val="3"/>
          </rPr>
          <t xml:space="preserve">
</t>
        </r>
      </text>
    </comment>
    <comment ref="A18" authorId="0">
      <text>
        <r>
          <rPr>
            <b/>
            <sz val="11"/>
            <rFont val="MS P ゴシック"/>
            <family val="3"/>
          </rPr>
          <t>財務会計（歳入予算執行状況）</t>
        </r>
      </text>
    </comment>
  </commentList>
</comments>
</file>

<file path=xl/sharedStrings.xml><?xml version="1.0" encoding="utf-8"?>
<sst xmlns="http://schemas.openxmlformats.org/spreadsheetml/2006/main" count="1292" uniqueCount="816">
  <si>
    <t>病　　院</t>
  </si>
  <si>
    <t xml:space="preserve"> 一般診療所</t>
  </si>
  <si>
    <t xml:space="preserve"> 歯科診療所</t>
  </si>
  <si>
    <t>病院数</t>
  </si>
  <si>
    <t>病床数</t>
  </si>
  <si>
    <t>施術所</t>
  </si>
  <si>
    <t>注：「病院」とは患者20人以上の収容施設を有するもの</t>
  </si>
  <si>
    <t>　　「診療所」とは患者の収容施設を有しないもの、または患者19人</t>
  </si>
  <si>
    <t>　　 以下の収容施設を有するもの</t>
  </si>
  <si>
    <t>診療所数</t>
  </si>
  <si>
    <t>総数</t>
  </si>
  <si>
    <t>助産所数</t>
  </si>
  <si>
    <t>（各年度４月１日現在）</t>
  </si>
  <si>
    <t>１ 医療施設数</t>
  </si>
  <si>
    <t>-</t>
  </si>
  <si>
    <t>年　度</t>
  </si>
  <si>
    <t>助　産　所</t>
  </si>
  <si>
    <t>　資料：西部健康福祉センター</t>
  </si>
  <si>
    <t>-</t>
  </si>
  <si>
    <t>（１）診療科目別医師数</t>
  </si>
  <si>
    <t>（平成25年度は開院時、以降は４月１日現在）</t>
  </si>
  <si>
    <t>（単位：人）</t>
  </si>
  <si>
    <t>年度</t>
  </si>
  <si>
    <t>総　　数</t>
  </si>
  <si>
    <t>内　　科</t>
  </si>
  <si>
    <t>糖尿病・内分泌内科</t>
  </si>
  <si>
    <t>腎臓内科</t>
  </si>
  <si>
    <t>血液内科</t>
  </si>
  <si>
    <t>神経内科</t>
  </si>
  <si>
    <t>呼吸器内科</t>
  </si>
  <si>
    <t>消化器内科</t>
  </si>
  <si>
    <t>循環器内科</t>
  </si>
  <si>
    <t>外　　科</t>
  </si>
  <si>
    <t>消化器外科</t>
  </si>
  <si>
    <t>呼吸器外科</t>
  </si>
  <si>
    <t>血管外科</t>
  </si>
  <si>
    <t>人工透析外科</t>
  </si>
  <si>
    <t>整形外科</t>
  </si>
  <si>
    <t>脳神経外科　</t>
  </si>
  <si>
    <t>小　児　科</t>
  </si>
  <si>
    <t>産婦人科</t>
  </si>
  <si>
    <t>泌尿器科</t>
  </si>
  <si>
    <t>皮　膚　科</t>
  </si>
  <si>
    <t>眼　　科</t>
  </si>
  <si>
    <t>耳鼻いんこう科</t>
  </si>
  <si>
    <t>放射線診断科</t>
  </si>
  <si>
    <t>腫瘍放射線科</t>
  </si>
  <si>
    <t>麻　酔　科</t>
  </si>
  <si>
    <t>歯科口腔外科</t>
  </si>
  <si>
    <t>病理診断科</t>
  </si>
  <si>
    <t>臨床検査科</t>
  </si>
  <si>
    <t>救急科</t>
  </si>
  <si>
    <t>　資料：中東遠総合医療センター　注：平成25年5月1日開院</t>
  </si>
  <si>
    <t>（２）病床数及び職員数</t>
  </si>
  <si>
    <t>（平成25年度は開院時、以降は４月１日現在）</t>
  </si>
  <si>
    <t>（単位：床、人）</t>
  </si>
  <si>
    <t>年　度</t>
  </si>
  <si>
    <t>病　床　数</t>
  </si>
  <si>
    <t>職　　　　員　　　　数</t>
  </si>
  <si>
    <t>一　般</t>
  </si>
  <si>
    <t>感染症</t>
  </si>
  <si>
    <t>総　数</t>
  </si>
  <si>
    <t>医　師</t>
  </si>
  <si>
    <t>医療技術者</t>
  </si>
  <si>
    <t>看護師</t>
  </si>
  <si>
    <t>事務員</t>
  </si>
  <si>
    <t>その他</t>
  </si>
  <si>
    <t>　資料：中東遠総合医療センター　　注：平成25年5月1日開院</t>
  </si>
  <si>
    <t>（３）科別患者利用状況</t>
  </si>
  <si>
    <t>区 分 ＼ 年 度</t>
  </si>
  <si>
    <t>外来患者　 総 数</t>
  </si>
  <si>
    <t>入院患者　 総 数</t>
  </si>
  <si>
    <t>内科</t>
  </si>
  <si>
    <t>神経内科</t>
  </si>
  <si>
    <t>呼吸器内科</t>
  </si>
  <si>
    <t>消化器内科</t>
  </si>
  <si>
    <t>循環器内科</t>
  </si>
  <si>
    <t>外　　科</t>
  </si>
  <si>
    <t>小児外科</t>
  </si>
  <si>
    <t>呼吸器外科</t>
  </si>
  <si>
    <t>整形外科</t>
  </si>
  <si>
    <t>リウマチ科</t>
  </si>
  <si>
    <t>脳神経外科　</t>
  </si>
  <si>
    <t>小児科</t>
  </si>
  <si>
    <t>産婦人科</t>
  </si>
  <si>
    <t>泌尿器科</t>
  </si>
  <si>
    <t>皮膚科</t>
  </si>
  <si>
    <t>眼科</t>
  </si>
  <si>
    <t>耳鼻いんこう科</t>
  </si>
  <si>
    <t>放射線診断科</t>
  </si>
  <si>
    <t>麻酔科</t>
  </si>
  <si>
    <t>歯科口腔外科</t>
  </si>
  <si>
    <t>精神科</t>
  </si>
  <si>
    <t>救急科</t>
  </si>
  <si>
    <t>救急科</t>
  </si>
  <si>
    <t>　資料：中東遠総合医療センター　　注：平成25年5月1日開院</t>
  </si>
  <si>
    <t>２ 中東遠総合医療センターの状況</t>
  </si>
  <si>
    <t>平成24
(2012)</t>
  </si>
  <si>
    <t>25
(2013)</t>
  </si>
  <si>
    <t>26
(2014)</t>
  </si>
  <si>
    <t>27
(2015)</t>
  </si>
  <si>
    <t>28
(2016)</t>
  </si>
  <si>
    <t>29
(2017)</t>
  </si>
  <si>
    <t>平成25
(2013)</t>
  </si>
  <si>
    <t>平成25
(2013)</t>
  </si>
  <si>
    <t>26
(2014)</t>
  </si>
  <si>
    <t>28
(2016)</t>
  </si>
  <si>
    <t>９　介護保険被保険者数等</t>
  </si>
  <si>
    <t>（１）第１号被保険者数</t>
  </si>
  <si>
    <t>　　（各年度３月末）　(単位：人)</t>
  </si>
  <si>
    <r>
      <t xml:space="preserve">区 </t>
    </r>
    <r>
      <rPr>
        <sz val="11"/>
        <rFont val="ＭＳ Ｐゴシック"/>
        <family val="3"/>
      </rPr>
      <t xml:space="preserve">   　分</t>
    </r>
  </si>
  <si>
    <t>平成23(2011)</t>
  </si>
  <si>
    <t>24(2012)</t>
  </si>
  <si>
    <t>25(2013)</t>
  </si>
  <si>
    <t>26(2014)</t>
  </si>
  <si>
    <t>27(2015)</t>
  </si>
  <si>
    <t>28(2016)</t>
  </si>
  <si>
    <t>65歳以上75歳未満</t>
  </si>
  <si>
    <t>75歳以上</t>
  </si>
  <si>
    <t>(再掲)住所地特例被保険者</t>
  </si>
  <si>
    <t>(112)</t>
  </si>
  <si>
    <t>(119)</t>
  </si>
  <si>
    <t>(107)</t>
  </si>
  <si>
    <t>(121)</t>
  </si>
  <si>
    <t>(120)</t>
  </si>
  <si>
    <t>合　　　　　計</t>
  </si>
  <si>
    <t>（２）要介護（要支援）認定者数</t>
  </si>
  <si>
    <t>　　（平成29年３月末）　(単位：人)</t>
  </si>
  <si>
    <t>区  　分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</si>
  <si>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</si>
  <si>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</si>
  <si>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</si>
  <si>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</si>
  <si>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</si>
  <si>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</si>
  <si>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</si>
  <si>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計</t>
  </si>
  <si>
    <t>第１号被保険者</t>
  </si>
  <si>
    <t>内</t>
  </si>
  <si>
    <t>訳</t>
  </si>
  <si>
    <t>第２号被保険者</t>
  </si>
  <si>
    <t>合　　　計</t>
  </si>
  <si>
    <t>（３）居宅介護（介護予防）サービス受給者数</t>
  </si>
  <si>
    <t>被保険者区分</t>
  </si>
  <si>
    <t>（４）地域密着型（介護予防）サービス受給者数</t>
  </si>
  <si>
    <t>-</t>
  </si>
  <si>
    <t>-</t>
  </si>
  <si>
    <t>-</t>
  </si>
  <si>
    <t>（５）施設介護サービス受給者数</t>
  </si>
  <si>
    <t>介護老人福祉施設</t>
  </si>
  <si>
    <t>介護老人保健施設</t>
  </si>
  <si>
    <t>介護療養型医療施設</t>
  </si>
  <si>
    <t xml:space="preserve"> 資料：健康長寿課</t>
  </si>
  <si>
    <t>１０　介護保険給付支払状況</t>
  </si>
  <si>
    <t>（平成28年度）　　（単位：円）</t>
  </si>
  <si>
    <r>
      <rPr>
        <sz val="11"/>
        <rFont val="ＭＳ Ｐゴシック"/>
        <family val="3"/>
      </rPr>
      <t>居宅介護サービス</t>
    </r>
  </si>
  <si>
    <t>地域密着型サービス</t>
  </si>
  <si>
    <t>施設介護サービス</t>
  </si>
  <si>
    <t>費用額</t>
  </si>
  <si>
    <t>保険者負担額</t>
  </si>
  <si>
    <t>特定入所者介護サービス</t>
  </si>
  <si>
    <t>高額介護サービス費</t>
  </si>
  <si>
    <t>支払い審査手数料</t>
  </si>
  <si>
    <t>高額合算サービス費</t>
  </si>
  <si>
    <t>地域支援事業費</t>
  </si>
  <si>
    <t>支給額</t>
  </si>
  <si>
    <t>１１　介護保険サービス種類別給付状況</t>
  </si>
  <si>
    <t>（平成28年度）（単位：件、円）</t>
  </si>
  <si>
    <t>　　区　　　　　　　分</t>
  </si>
  <si>
    <t>件数</t>
  </si>
  <si>
    <t>費用額</t>
  </si>
  <si>
    <t>支給額</t>
  </si>
  <si>
    <t>居宅介護サービス</t>
  </si>
  <si>
    <t>訪問通所サービス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</si>
  <si>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</si>
  <si>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</si>
  <si>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</si>
  <si>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</si>
  <si>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</si>
  <si>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</si>
  <si>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</si>
  <si>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短期入所サービス</t>
  </si>
  <si>
    <t>短期入所生活介護</t>
  </si>
  <si>
    <t>短期入所療養介護（老健）</t>
  </si>
  <si>
    <t>短期入所療養介護（療養型）</t>
  </si>
  <si>
    <t>福祉用具・住宅改修サービス</t>
  </si>
  <si>
    <t>福祉用具貸与</t>
  </si>
  <si>
    <t>福祉用具購入費　◆</t>
  </si>
  <si>
    <t>住宅改修費　◆</t>
  </si>
  <si>
    <t>特定施設入居者生活介護</t>
  </si>
  <si>
    <t>介護予防支援・居宅介護支援</t>
  </si>
  <si>
    <t>地域密着型（介護予防）サービス</t>
  </si>
  <si>
    <t>定期巡回・随時対応型訪問看護介護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</si>
  <si>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</si>
  <si>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</si>
  <si>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</si>
  <si>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</si>
  <si>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</si>
  <si>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地域密着型特定施設入居者生活保護</t>
  </si>
  <si>
    <t>地域密着型介護老人福祉施設入所者生活介護</t>
  </si>
  <si>
    <t>施設サービス</t>
  </si>
  <si>
    <t>介護老人福祉施設</t>
  </si>
  <si>
    <t>介護老人保健施設</t>
  </si>
  <si>
    <t>介護療養型医療施設</t>
  </si>
  <si>
    <t>総　　　　　　　　計</t>
  </si>
  <si>
    <t>　資料：健康長寿課　　　　</t>
  </si>
  <si>
    <t>　  注：◆印は償還給付で一旦全額払い、後から８割か９割払い戻しを受けるもの</t>
  </si>
  <si>
    <t>１３　介護保険第１号被保険者保険料</t>
  </si>
  <si>
    <t>《保険料賦課状況》</t>
  </si>
  <si>
    <t>（単位：人、％）</t>
  </si>
  <si>
    <t>保険料段階</t>
  </si>
  <si>
    <t>平成25(2013)</t>
  </si>
  <si>
    <t>26(2014)</t>
  </si>
  <si>
    <t>27(2015)</t>
  </si>
  <si>
    <t>28(2016)</t>
  </si>
  <si>
    <t>H24～H26年度</t>
  </si>
  <si>
    <t>H27年度</t>
  </si>
  <si>
    <t>人 数</t>
  </si>
  <si>
    <t>人 数</t>
  </si>
  <si>
    <t>割合</t>
  </si>
  <si>
    <t>割合</t>
  </si>
  <si>
    <t>第１段階
(30,600円)</t>
  </si>
  <si>
    <t>第１段階
(32,400円)</t>
  </si>
  <si>
    <t>第２段階
(30,600円)</t>
  </si>
  <si>
    <t>第２段階
(45,600円)</t>
  </si>
  <si>
    <t>第３段階
(38,400円)</t>
  </si>
  <si>
    <t>第３段階
(52,800円)</t>
  </si>
  <si>
    <t>第４段階
(45,600円)</t>
  </si>
  <si>
    <t>第４段階
(63,000円)</t>
  </si>
  <si>
    <t>第５段階
(54,000円)</t>
  </si>
  <si>
    <t>第５段階
(70,200円)</t>
  </si>
  <si>
    <t>第６段階
(60,600円)</t>
  </si>
  <si>
    <t>第６段階
(84,000円)</t>
  </si>
  <si>
    <t>第７段階
(67,200円)</t>
  </si>
  <si>
    <t>第７段階
(91,200円)</t>
  </si>
  <si>
    <t>第８段階
(76,200円)</t>
  </si>
  <si>
    <t>第８段階
(105,600円)</t>
  </si>
  <si>
    <t>第９段階
(91,200円)</t>
  </si>
  <si>
    <t>第９段階
(119,400円)</t>
  </si>
  <si>
    <t>第１０段階
(106,200円)</t>
  </si>
  <si>
    <t>第１０段階
(140,400円)</t>
  </si>
  <si>
    <t>第１１段階
(121,200円)</t>
  </si>
  <si>
    <t>第１１段階
(154,200円)</t>
  </si>
  <si>
    <t>合　計</t>
  </si>
  <si>
    <t>合　計</t>
  </si>
  <si>
    <t>《特別徴収、普通徴収の内訳》</t>
  </si>
  <si>
    <t>（平成28年度、単位：円、％）</t>
  </si>
  <si>
    <t>調 定 額</t>
  </si>
  <si>
    <t>収入済額</t>
  </si>
  <si>
    <t>未 納 額</t>
  </si>
  <si>
    <t>収 納 率</t>
  </si>
  <si>
    <t>特別徴収</t>
  </si>
  <si>
    <t>普通徴収</t>
  </si>
  <si>
    <t>　資料：健康長寿課</t>
  </si>
  <si>
    <t>６ 国民健康保険世帯数及び被保険者数の推移</t>
  </si>
  <si>
    <t>（年間平均）（単位：人）</t>
  </si>
  <si>
    <t>年　　度</t>
  </si>
  <si>
    <t>被保険者世帯数</t>
  </si>
  <si>
    <t>被保険者数</t>
  </si>
  <si>
    <t>被保険者のうち
老人保健該当数</t>
  </si>
  <si>
    <t>平成元 (1989)</t>
  </si>
  <si>
    <t xml:space="preserve">     5 (1993)</t>
  </si>
  <si>
    <t xml:space="preserve">    10 (1998)</t>
  </si>
  <si>
    <t xml:space="preserve">    15 (2003)</t>
  </si>
  <si>
    <t xml:space="preserve">    20 (2008)</t>
  </si>
  <si>
    <t>－</t>
  </si>
  <si>
    <t xml:space="preserve">    24 (2012)</t>
  </si>
  <si>
    <t xml:space="preserve">    25 (2013)</t>
  </si>
  <si>
    <t>－</t>
  </si>
  <si>
    <t xml:space="preserve">    26 (2014)</t>
  </si>
  <si>
    <t xml:space="preserve">    27 (2015)</t>
  </si>
  <si>
    <t xml:space="preserve">    28 (2016)</t>
  </si>
  <si>
    <t>　資料：国保年金課</t>
  </si>
  <si>
    <t>７ 国民健康保険１人あたりの医療費と国保税の推移</t>
  </si>
  <si>
    <t>(単位：円)</t>
  </si>
  <si>
    <t>区　　分</t>
  </si>
  <si>
    <t>医 療 費</t>
  </si>
  <si>
    <t>国 保 税</t>
  </si>
  <si>
    <t>　注　：平成19年度は老人保健制度を含む</t>
  </si>
  <si>
    <t>８ 介護保険決算状況　</t>
  </si>
  <si>
    <t>《歳　入》</t>
  </si>
  <si>
    <t>（単位：円）</t>
  </si>
  <si>
    <t>年度</t>
  </si>
  <si>
    <t>26(2014)</t>
  </si>
  <si>
    <t>27(2015)</t>
  </si>
  <si>
    <t>28(2016)</t>
  </si>
  <si>
    <t>科目</t>
  </si>
  <si>
    <t>介護保険料</t>
  </si>
  <si>
    <t>基金繰入金</t>
  </si>
  <si>
    <t>国庫支出金</t>
  </si>
  <si>
    <t>県支出金</t>
  </si>
  <si>
    <t>繰入金</t>
  </si>
  <si>
    <t>２市負担金</t>
  </si>
  <si>
    <t>繰越金</t>
  </si>
  <si>
    <t>その他</t>
  </si>
  <si>
    <t>歳入合計</t>
  </si>
  <si>
    <t>《歳　出》</t>
  </si>
  <si>
    <t>28(2016)</t>
  </si>
  <si>
    <t>総務費</t>
  </si>
  <si>
    <t>保険給付費</t>
  </si>
  <si>
    <t>財政安定化基金拠出金</t>
  </si>
  <si>
    <t>-</t>
  </si>
  <si>
    <t>基金積立金</t>
  </si>
  <si>
    <t>歳出合計</t>
  </si>
  <si>
    <t>　資料：健康長寿課</t>
  </si>
  <si>
    <t>（４）診療圏別患者利用状況</t>
  </si>
  <si>
    <t>（単位：人）</t>
  </si>
  <si>
    <t>平成25(2013)</t>
  </si>
  <si>
    <t>26(2014)</t>
  </si>
  <si>
    <t>27(2015)</t>
  </si>
  <si>
    <t>28(2016)</t>
  </si>
  <si>
    <t>掛川市</t>
  </si>
  <si>
    <t>袋井市</t>
  </si>
  <si>
    <t>菊川市</t>
  </si>
  <si>
    <t>営業日数</t>
  </si>
  <si>
    <t>御前崎市</t>
  </si>
  <si>
    <t>H26</t>
  </si>
  <si>
    <t>日</t>
  </si>
  <si>
    <t>森町</t>
  </si>
  <si>
    <t>H27</t>
  </si>
  <si>
    <t>磐田市</t>
  </si>
  <si>
    <t>H28</t>
  </si>
  <si>
    <t>その他の県内</t>
  </si>
  <si>
    <t>県外</t>
  </si>
  <si>
    <t>入院患者　 総 数</t>
  </si>
  <si>
    <t>掛川市</t>
  </si>
  <si>
    <t>　資料：中東遠総合医療センター</t>
  </si>
  <si>
    <t xml:space="preserve">    注：平成25年5月1日開院</t>
  </si>
  <si>
    <t>（５）時間外救急患者取扱状況</t>
  </si>
  <si>
    <t>27(2015)</t>
  </si>
  <si>
    <t>患　者　数　計</t>
  </si>
  <si>
    <t xml:space="preserve">　 </t>
  </si>
  <si>
    <t>入院</t>
  </si>
  <si>
    <t>外来</t>
  </si>
  <si>
    <t>　</t>
  </si>
  <si>
    <t>その他</t>
  </si>
  <si>
    <t>１日平均患者数</t>
  </si>
  <si>
    <t xml:space="preserve">    注：平成25年5月1日開院</t>
  </si>
  <si>
    <t>（６）人間ドック利用状況</t>
  </si>
  <si>
    <t>（単位：人）</t>
  </si>
  <si>
    <t>平成25(2013)</t>
  </si>
  <si>
    <t>26(2014)</t>
  </si>
  <si>
    <t>27(2015)</t>
  </si>
  <si>
    <t>28(2016)</t>
  </si>
  <si>
    <t>利 用 者 総 数</t>
  </si>
  <si>
    <t>一泊ドック</t>
  </si>
  <si>
    <t>日帰りドック</t>
  </si>
  <si>
    <t>脳ドック</t>
  </si>
  <si>
    <t>PETがん検診</t>
  </si>
  <si>
    <t>健康診断</t>
  </si>
  <si>
    <t>（７）科別手術状況</t>
  </si>
  <si>
    <t xml:space="preserve">    （単位：件）</t>
  </si>
  <si>
    <t>総　　　数</t>
  </si>
  <si>
    <t>外　　科</t>
  </si>
  <si>
    <t>整形外科</t>
  </si>
  <si>
    <t>脳神経外科　</t>
  </si>
  <si>
    <t>産婦人科</t>
  </si>
  <si>
    <t>泌尿器科</t>
  </si>
  <si>
    <t>皮　膚　科</t>
  </si>
  <si>
    <t>眼　　科</t>
  </si>
  <si>
    <t>耳鼻いんこう科</t>
  </si>
  <si>
    <t>歯科口腔外科</t>
  </si>
  <si>
    <t>３ 国民健康保険決算状況</t>
  </si>
  <si>
    <t>(単位：千円)</t>
  </si>
  <si>
    <t>科目＼年度</t>
  </si>
  <si>
    <t>平成24(2012)</t>
  </si>
  <si>
    <t>25(2013)</t>
  </si>
  <si>
    <t>国保税</t>
  </si>
  <si>
    <t>決算書より</t>
  </si>
  <si>
    <t>国庫支出金</t>
  </si>
  <si>
    <t>県支出金</t>
  </si>
  <si>
    <t>繰入金</t>
  </si>
  <si>
    <t>繰越金</t>
  </si>
  <si>
    <t>歳入合計</t>
  </si>
  <si>
    <t>総務費</t>
  </si>
  <si>
    <t>保険給付費</t>
  </si>
  <si>
    <t>保健事業費</t>
  </si>
  <si>
    <t>公債費</t>
  </si>
  <si>
    <t>介護納付金</t>
  </si>
  <si>
    <t>その他</t>
  </si>
  <si>
    <t>老人保健拠出金等</t>
  </si>
  <si>
    <t>歳出合計</t>
  </si>
  <si>
    <t>歳入歳出差引額</t>
  </si>
  <si>
    <t>４　国民健康保険からみた病類別医療状況</t>
  </si>
  <si>
    <t>（平成28年8月レセプト）</t>
  </si>
  <si>
    <t>病　　　　　名</t>
  </si>
  <si>
    <t>件　数</t>
  </si>
  <si>
    <t>金額（千円）</t>
  </si>
  <si>
    <r>
      <t xml:space="preserve">《 </t>
    </r>
    <r>
      <rPr>
        <b/>
        <sz val="11.95"/>
        <rFont val="ＭＳ ゴシック"/>
        <family val="3"/>
      </rPr>
      <t xml:space="preserve">外 　来 </t>
    </r>
    <r>
      <rPr>
        <b/>
        <sz val="11.95"/>
        <rFont val="ＭＳ Ｐゴシック"/>
        <family val="3"/>
      </rPr>
      <t>》</t>
    </r>
  </si>
  <si>
    <t>茶っとシステムより</t>
  </si>
  <si>
    <t>総数</t>
  </si>
  <si>
    <t>（再掲　歯科受診）</t>
  </si>
  <si>
    <t>新生物</t>
  </si>
  <si>
    <t>内分泌、栄養及び代謝疾患</t>
  </si>
  <si>
    <t>精神及び行動の障害</t>
  </si>
  <si>
    <t>視聴器の疾患</t>
  </si>
  <si>
    <t>循環器系の疾患</t>
  </si>
  <si>
    <t>呼吸器系の疾患</t>
  </si>
  <si>
    <t>消化器系の疾患</t>
  </si>
  <si>
    <t>皮膚及び皮下組織の疾患</t>
  </si>
  <si>
    <t>筋骨格系及び結合織の疾患</t>
  </si>
  <si>
    <t>腎尿路生殖器系の疾患</t>
  </si>
  <si>
    <t>損傷及び中毒</t>
  </si>
  <si>
    <r>
      <t>《 入　　院</t>
    </r>
    <r>
      <rPr>
        <b/>
        <sz val="11.95"/>
        <rFont val="ＭＳ ゴシック"/>
        <family val="3"/>
      </rPr>
      <t xml:space="preserve"> </t>
    </r>
    <r>
      <rPr>
        <b/>
        <sz val="11.95"/>
        <rFont val="ＭＳ Ｐゴシック"/>
        <family val="3"/>
      </rPr>
      <t>》</t>
    </r>
  </si>
  <si>
    <t>神経系の疾患</t>
  </si>
  <si>
    <t>視聴器の疾患</t>
  </si>
  <si>
    <t>妊娠、分娩及び産じょく</t>
  </si>
  <si>
    <t>損傷及び中毒</t>
  </si>
  <si>
    <t>その他</t>
  </si>
  <si>
    <t>１８　一般住民結核検診地区別状況</t>
  </si>
  <si>
    <t>平成27年度(2015年度)</t>
  </si>
  <si>
    <t>平成28年度(2016年度)</t>
  </si>
  <si>
    <t>地　　区</t>
  </si>
  <si>
    <t>受診者数</t>
  </si>
  <si>
    <t>異常なし</t>
  </si>
  <si>
    <t>要観察</t>
  </si>
  <si>
    <t>精密検査</t>
  </si>
  <si>
    <t>総  計</t>
  </si>
  <si>
    <t>第一</t>
  </si>
  <si>
    <t>第二</t>
  </si>
  <si>
    <t>第三</t>
  </si>
  <si>
    <t>第四</t>
  </si>
  <si>
    <t>第五</t>
  </si>
  <si>
    <t>城北</t>
  </si>
  <si>
    <t>西山口</t>
  </si>
  <si>
    <t>東山</t>
  </si>
  <si>
    <t>日坂</t>
  </si>
  <si>
    <t>東山口</t>
  </si>
  <si>
    <t>南       郷</t>
  </si>
  <si>
    <t>上内田</t>
  </si>
  <si>
    <t>粟本</t>
  </si>
  <si>
    <t>曽我</t>
  </si>
  <si>
    <t>桜木</t>
  </si>
  <si>
    <t>和田岡</t>
  </si>
  <si>
    <t>原谷</t>
  </si>
  <si>
    <t>原田</t>
  </si>
  <si>
    <t>原泉</t>
  </si>
  <si>
    <t>西南郷</t>
  </si>
  <si>
    <t>西郷</t>
  </si>
  <si>
    <t>倉真</t>
  </si>
  <si>
    <t>千浜</t>
  </si>
  <si>
    <t>睦浜</t>
  </si>
  <si>
    <t>大坂</t>
  </si>
  <si>
    <t>土方</t>
  </si>
  <si>
    <t>佐束</t>
  </si>
  <si>
    <t>中</t>
  </si>
  <si>
    <t>大須賀第一</t>
  </si>
  <si>
    <t>大須賀第二</t>
  </si>
  <si>
    <t>大須賀第三</t>
  </si>
  <si>
    <t>大渕</t>
  </si>
  <si>
    <t>　資料：健康づくり課</t>
  </si>
  <si>
    <t>１９　出生順位別母親の出生時年齢</t>
  </si>
  <si>
    <t>(平成28年度)　（単位：％）</t>
  </si>
  <si>
    <t>20歳未満</t>
  </si>
  <si>
    <t>20～24歳</t>
  </si>
  <si>
    <t>25～29歳</t>
  </si>
  <si>
    <t>30～34歳</t>
  </si>
  <si>
    <t>35～39歳</t>
  </si>
  <si>
    <t>40歳以上</t>
  </si>
  <si>
    <t>不明</t>
  </si>
  <si>
    <t>計</t>
  </si>
  <si>
    <t>初　　産</t>
  </si>
  <si>
    <t>経　　産</t>
  </si>
  <si>
    <t>不　　明</t>
  </si>
  <si>
    <t>計</t>
  </si>
  <si>
    <t>１７　健　康　診　査</t>
  </si>
  <si>
    <t>《胃がん検診》</t>
  </si>
  <si>
    <t>　　（単位：人）</t>
  </si>
  <si>
    <t>年　度</t>
  </si>
  <si>
    <t>受　診　者　数</t>
  </si>
  <si>
    <t>要精密検査者数</t>
  </si>
  <si>
    <t>精密検査受診結果</t>
  </si>
  <si>
    <t>男</t>
  </si>
  <si>
    <t>女</t>
  </si>
  <si>
    <t>がん以外の疾患</t>
  </si>
  <si>
    <t>が　ん</t>
  </si>
  <si>
    <t>異常なし</t>
  </si>
  <si>
    <t>平成27(2015)</t>
  </si>
  <si>
    <t xml:space="preserve">    28(2016)</t>
  </si>
  <si>
    <t>《婦人科検診（子宮頸がん）》</t>
  </si>
  <si>
    <t>受 診 者 数</t>
  </si>
  <si>
    <t>異 常
な し</t>
  </si>
  <si>
    <t>《婦人科検診（乳がん）》</t>
  </si>
  <si>
    <t>《大腸がん検診》</t>
  </si>
  <si>
    <t>《肺がん検診》</t>
  </si>
  <si>
    <t>《前立腺がん検診》</t>
  </si>
  <si>
    <t>要精密
検査者数</t>
  </si>
  <si>
    <t>50歳代</t>
  </si>
  <si>
    <t>60歳代</t>
  </si>
  <si>
    <t>70歳以上</t>
  </si>
  <si>
    <t xml:space="preserve">    28(2016)</t>
  </si>
  <si>
    <t>《特定健康診査》</t>
  </si>
  <si>
    <t>（単位：人、％）</t>
  </si>
  <si>
    <t>対　象 者 数</t>
  </si>
  <si>
    <t>受 診 者 数</t>
  </si>
  <si>
    <t>受 診 率</t>
  </si>
  <si>
    <t>《特定保健指導》</t>
  </si>
  <si>
    <t>（単位：人）</t>
  </si>
  <si>
    <t>（単位：人）</t>
  </si>
  <si>
    <t>保健指導者対象者</t>
  </si>
  <si>
    <t>うち動機付け支援</t>
  </si>
  <si>
    <t>うち積極的支援</t>
  </si>
  <si>
    <t>　資料：健康づくり課(精密検査受診結果はH29.9.1 現在の人数）</t>
  </si>
  <si>
    <t>２２　予防接種</t>
  </si>
  <si>
    <t>定期予防接種</t>
  </si>
  <si>
    <t>《ポリオ》</t>
  </si>
  <si>
    <t>　（単位：人、％）</t>
  </si>
  <si>
    <t>　（単位：人、％）</t>
  </si>
  <si>
    <t>《二種混合》</t>
  </si>
  <si>
    <t>　（単位：人、％）</t>
  </si>
  <si>
    <t>対象者数</t>
  </si>
  <si>
    <t>接種者数</t>
  </si>
  <si>
    <t>接種率</t>
  </si>
  <si>
    <t xml:space="preserve">    28(2016)</t>
  </si>
  <si>
    <t>《麻しん・風しん１期》</t>
  </si>
  <si>
    <t>　（単位：人、％）</t>
  </si>
  <si>
    <t>《三種混合》</t>
  </si>
  <si>
    <t>　（単位：人、％）</t>
  </si>
  <si>
    <t xml:space="preserve">    28(2016)</t>
  </si>
  <si>
    <t>《麻しん・風しん２期》</t>
  </si>
  <si>
    <t>　（単位：人、％）</t>
  </si>
  <si>
    <t>《四種混合》</t>
  </si>
  <si>
    <t>《ＢＣＧ》</t>
  </si>
  <si>
    <t>《水痘》</t>
  </si>
  <si>
    <t xml:space="preserve">    28(2016)</t>
  </si>
  <si>
    <t>《ヒブワクチン》</t>
  </si>
  <si>
    <t>《小児肺炎球菌》</t>
  </si>
  <si>
    <t>　（単位：人、％）</t>
  </si>
  <si>
    <t xml:space="preserve">    28(2016)</t>
  </si>
  <si>
    <t>法定2類</t>
  </si>
  <si>
    <t>《日本脳炎1期》</t>
  </si>
  <si>
    <t>《インフルエンザ》</t>
  </si>
  <si>
    <t>　（単位：人、％）</t>
  </si>
  <si>
    <t>《日本脳炎2期》</t>
  </si>
  <si>
    <t>《高齢者肺炎球菌》</t>
  </si>
  <si>
    <t xml:space="preserve">    28(2016)</t>
  </si>
  <si>
    <t>２０　出生順位年度割合</t>
  </si>
  <si>
    <t>（単位：％）</t>
  </si>
  <si>
    <t>区分＼年度</t>
  </si>
  <si>
    <t>25(2013)</t>
  </si>
  <si>
    <t>26(2014)</t>
  </si>
  <si>
    <t>27(2015)</t>
  </si>
  <si>
    <t>28(2016)</t>
  </si>
  <si>
    <t>第 １ 子</t>
  </si>
  <si>
    <t>第 ２ 子</t>
  </si>
  <si>
    <t>第 ３ 子</t>
  </si>
  <si>
    <t>第４子以上</t>
  </si>
  <si>
    <t>不　明</t>
  </si>
  <si>
    <t>　資料：健康づくり課(健康管理システムより)</t>
  </si>
  <si>
    <t>２１　地区別出生状況</t>
  </si>
  <si>
    <t>（平成24年度） （単位：人）</t>
  </si>
  <si>
    <t>地　　区</t>
  </si>
  <si>
    <t>初産</t>
  </si>
  <si>
    <t>経産</t>
  </si>
  <si>
    <t>掛川第１</t>
  </si>
  <si>
    <t>東　山</t>
  </si>
  <si>
    <t>千　浜</t>
  </si>
  <si>
    <t>　　第２</t>
  </si>
  <si>
    <t>粟　本</t>
  </si>
  <si>
    <t>睦　浜</t>
  </si>
  <si>
    <t>　　第３</t>
  </si>
  <si>
    <t>城　北</t>
  </si>
  <si>
    <t>大　坂</t>
  </si>
  <si>
    <t>　　第４</t>
  </si>
  <si>
    <t>倉　真</t>
  </si>
  <si>
    <t>土　方</t>
  </si>
  <si>
    <t>　　第５</t>
  </si>
  <si>
    <t>西　郷</t>
  </si>
  <si>
    <t>佐　束</t>
  </si>
  <si>
    <t>南　郷</t>
  </si>
  <si>
    <t>原　泉</t>
  </si>
  <si>
    <t>西南郷</t>
  </si>
  <si>
    <t>原　田</t>
  </si>
  <si>
    <t>大須賀第１</t>
  </si>
  <si>
    <t>上内田</t>
  </si>
  <si>
    <t>原　谷</t>
  </si>
  <si>
    <t>大須賀第２</t>
  </si>
  <si>
    <t>西山口</t>
  </si>
  <si>
    <t>桜　木</t>
  </si>
  <si>
    <t>大須賀第３</t>
  </si>
  <si>
    <t>東山口</t>
  </si>
  <si>
    <t>和田岡</t>
  </si>
  <si>
    <t>大　渕</t>
  </si>
  <si>
    <t>日　坂</t>
  </si>
  <si>
    <t>曽　我</t>
  </si>
  <si>
    <t>　資料：保健予防課(健康管理システムより)</t>
  </si>
  <si>
    <t>小　計</t>
  </si>
  <si>
    <t>　※初産・経産の人数は減少しているため、地区別比較よりも市全体の状況</t>
  </si>
  <si>
    <t>　が把握できる数値が適切と考えます。「19出生順位別母親の出生時年齢」</t>
  </si>
  <si>
    <t>合　計</t>
  </si>
  <si>
    <t>　「20出生順位年度割合」から初産・経産の状況把握ができることから出生数のみにしました。</t>
  </si>
  <si>
    <t>２１　乳幼児健診</t>
  </si>
  <si>
    <t>《４か月児健康診査》</t>
  </si>
  <si>
    <t>　（単位：人、％）</t>
  </si>
  <si>
    <t>受診券交付数</t>
  </si>
  <si>
    <t>受診者</t>
  </si>
  <si>
    <t>受診率</t>
  </si>
  <si>
    <t xml:space="preserve">    28(2016)</t>
  </si>
  <si>
    <t>《１０か月児健康診査》</t>
  </si>
  <si>
    <t xml:space="preserve">    28(2016)</t>
  </si>
  <si>
    <t>《１歳６か月児健康診査》</t>
  </si>
  <si>
    <t>《２歳２か月児歯科健診》</t>
  </si>
  <si>
    <t>《３歳児健康診査》</t>
  </si>
  <si>
    <t>　資料：健康づくり課</t>
  </si>
  <si>
    <t>２４　し尿の処理状況</t>
  </si>
  <si>
    <t>(単位：kℓ)</t>
  </si>
  <si>
    <t>年 度</t>
  </si>
  <si>
    <t>掛川市衛生センター</t>
  </si>
  <si>
    <t>東遠衛生センター</t>
  </si>
  <si>
    <t>合計</t>
  </si>
  <si>
    <t>し尿</t>
  </si>
  <si>
    <t>浄化槽汚泥</t>
  </si>
  <si>
    <t>平成24
(2012)</t>
  </si>
  <si>
    <t>25
(2013)</t>
  </si>
  <si>
    <t>26
(2014)</t>
  </si>
  <si>
    <t>27
(2015)</t>
  </si>
  <si>
    <t>28
(2016)</t>
  </si>
  <si>
    <t>　資料：下水整備課</t>
  </si>
  <si>
    <t>２５　狂犬病予防</t>
  </si>
  <si>
    <t>（単位：頭）</t>
  </si>
  <si>
    <t>年 度</t>
  </si>
  <si>
    <t>登　録　数</t>
  </si>
  <si>
    <t xml:space="preserve"> 注 射</t>
  </si>
  <si>
    <t>不 用 犬</t>
  </si>
  <si>
    <t>死 亡 犬</t>
  </si>
  <si>
    <t>回収頭数</t>
  </si>
  <si>
    <t>25
(2013)</t>
  </si>
  <si>
    <t>-</t>
  </si>
  <si>
    <t>　資料：環境政策課</t>
  </si>
  <si>
    <t>２６　家庭排水衛生処理の状況</t>
  </si>
  <si>
    <t>総人口</t>
  </si>
  <si>
    <t>公共下水道</t>
  </si>
  <si>
    <t>農業集落
排水施設</t>
  </si>
  <si>
    <t>地域集合</t>
  </si>
  <si>
    <t>処理施設</t>
  </si>
  <si>
    <t>(ｺﾐｭﾆﾃｨﾌﾟﾗﾝﾄ等)</t>
  </si>
  <si>
    <t>供用面積</t>
  </si>
  <si>
    <t>水洗化人口</t>
  </si>
  <si>
    <t>普及率</t>
  </si>
  <si>
    <t>水洗化率(人口)</t>
  </si>
  <si>
    <t>地区数</t>
  </si>
  <si>
    <t>地区数</t>
  </si>
  <si>
    <t>　人</t>
  </si>
  <si>
    <t>ｈa</t>
  </si>
  <si>
    <t xml:space="preserve">     人</t>
  </si>
  <si>
    <t>　 ％</t>
  </si>
  <si>
    <t>　　％</t>
  </si>
  <si>
    <t>地区</t>
  </si>
  <si>
    <t xml:space="preserve">    人</t>
  </si>
  <si>
    <t>　地区</t>
  </si>
  <si>
    <t>平成24
(2012)</t>
  </si>
  <si>
    <t>28
(2016)</t>
  </si>
  <si>
    <t>合併処理浄化槽</t>
  </si>
  <si>
    <t>合　　計</t>
  </si>
  <si>
    <t>設置戸数</t>
  </si>
  <si>
    <t>水洗化人口</t>
  </si>
  <si>
    <t>処理率</t>
  </si>
  <si>
    <t xml:space="preserve">    戸</t>
  </si>
  <si>
    <t>人</t>
  </si>
  <si>
    <t>％</t>
  </si>
  <si>
    <t>27
(2015)</t>
  </si>
  <si>
    <t>　資料：下水整備課</t>
  </si>
  <si>
    <t>注：合計欄の「処理率」は汚水衛生処理率</t>
  </si>
  <si>
    <t>　　一般的な「下水道普及率」は公共下水道の普及率</t>
  </si>
  <si>
    <t>１４　後期高齢者医療特別会計決算状況　</t>
  </si>
  <si>
    <t>26(2014)</t>
  </si>
  <si>
    <t>28(2016)</t>
  </si>
  <si>
    <t>保険料</t>
  </si>
  <si>
    <t>保険基盤安定繰入金</t>
  </si>
  <si>
    <t>－</t>
  </si>
  <si>
    <t>一般会計繰入金</t>
  </si>
  <si>
    <t>広域連合納付金</t>
  </si>
  <si>
    <t>保健事業費</t>
  </si>
  <si>
    <t>　資料：国保年金課</t>
  </si>
  <si>
    <t>１５　後期高齢者医療被保険者数</t>
  </si>
  <si>
    <t>平成29年3月末</t>
  </si>
  <si>
    <t>年　齢　区　分</t>
  </si>
  <si>
    <t>被 保 険 者 数</t>
  </si>
  <si>
    <t>65歳以上74歳以下</t>
  </si>
  <si>
    <t>75歳以上89歳以下</t>
  </si>
  <si>
    <t>90歳以上99歳以下</t>
  </si>
  <si>
    <t>100歳以上</t>
  </si>
  <si>
    <t>合　計</t>
  </si>
  <si>
    <t>　資料：静岡県後期高齢者医療広域連合資料</t>
  </si>
  <si>
    <t>１６　後期高齢者医療保険料</t>
  </si>
  <si>
    <t>平成28年度決算時</t>
  </si>
  <si>
    <t>（単位：円、人）</t>
  </si>
  <si>
    <t>区　　分</t>
  </si>
  <si>
    <r>
      <t xml:space="preserve">保険料額
</t>
    </r>
    <r>
      <rPr>
        <sz val="9"/>
        <rFont val="ＭＳ ゴシック"/>
        <family val="3"/>
      </rPr>
      <t>(収入済額）</t>
    </r>
  </si>
  <si>
    <t>未納人数</t>
  </si>
  <si>
    <t>未納額</t>
  </si>
  <si>
    <t>特別徴収</t>
  </si>
  <si>
    <t>普通徴収</t>
  </si>
  <si>
    <t>合　計</t>
  </si>
  <si>
    <t>２３　ごみの収集と処理状況</t>
  </si>
  <si>
    <t>　掛川区域と大東・大須賀区域では、ごみの分別収品目に違いがあります。掛川区域では、燃えるごみ、燃えないごみをはじめとする16分類です。大東・大須賀区域では、燃えないごみをさらに細かく分別しているため、23分類の収集を行っております。</t>
  </si>
  <si>
    <t>（１）ごみ排出量とリサイクル率</t>
  </si>
  <si>
    <t>（単位：ｔ、％）</t>
  </si>
  <si>
    <t>年 度</t>
  </si>
  <si>
    <t>ごみ排出量</t>
  </si>
  <si>
    <t>うち資源物</t>
  </si>
  <si>
    <t>リサイクル率</t>
  </si>
  <si>
    <t>対前年
増加率</t>
  </si>
  <si>
    <t>平成24(2012)</t>
  </si>
  <si>
    <t>-</t>
  </si>
  <si>
    <t>-</t>
  </si>
  <si>
    <t xml:space="preserve">    25(2013)</t>
  </si>
  <si>
    <t xml:space="preserve">    26(2014)</t>
  </si>
  <si>
    <t>27(2015)</t>
  </si>
  <si>
    <t>28(2016)</t>
  </si>
  <si>
    <t>（２）ごみ排出量と人口の推移</t>
  </si>
  <si>
    <t>（単位：ｔ、人、％）</t>
  </si>
  <si>
    <t>燃える
ごみ</t>
  </si>
  <si>
    <t>燃えないごみ</t>
  </si>
  <si>
    <t>資源物</t>
  </si>
  <si>
    <t>集団回収</t>
  </si>
  <si>
    <t>人口</t>
  </si>
  <si>
    <t>-</t>
  </si>
  <si>
    <t xml:space="preserve">    25(2013)</t>
  </si>
  <si>
    <t xml:space="preserve">△0.9 </t>
  </si>
  <si>
    <t>△0.7</t>
  </si>
  <si>
    <t xml:space="preserve">    26(2014)</t>
  </si>
  <si>
    <t xml:space="preserve">△1.1 </t>
  </si>
  <si>
    <t>△0.3</t>
  </si>
  <si>
    <t>△0.2</t>
  </si>
  <si>
    <t xml:space="preserve">△2.6 </t>
  </si>
  <si>
    <t>※環境省調査に合わせ、人口は10/1現在で、H24より外国人含む。</t>
  </si>
  <si>
    <t>（３）燃えるごみ排出量の推移</t>
  </si>
  <si>
    <t>（単位：ｔ、％、ｇ）</t>
  </si>
  <si>
    <t>市収集</t>
  </si>
  <si>
    <t>直接搬入</t>
  </si>
  <si>
    <t xml:space="preserve">合　 計 </t>
  </si>
  <si>
    <t>対 前 年</t>
  </si>
  <si>
    <t>１日平均</t>
  </si>
  <si>
    <t>１ 人 あ た り １ 日</t>
  </si>
  <si>
    <t>増 加 率</t>
  </si>
  <si>
    <t>排出量</t>
  </si>
  <si>
    <t>平 均 排 出 量</t>
  </si>
  <si>
    <t xml:space="preserve">△1.2 </t>
  </si>
  <si>
    <t>27(2015)</t>
  </si>
  <si>
    <t xml:space="preserve">△2.7 </t>
  </si>
  <si>
    <t>（４）燃えないごみ排出量の推移</t>
  </si>
  <si>
    <t>（単位：ｔ、％、ｇ）</t>
  </si>
  <si>
    <t>燃やさないごみ</t>
  </si>
  <si>
    <t>対前年増加率</t>
  </si>
  <si>
    <t>１日平均排出量</t>
  </si>
  <si>
    <t>１人あたり１日平均排出量</t>
  </si>
  <si>
    <t>565</t>
  </si>
  <si>
    <t xml:space="preserve"> 　3.5</t>
  </si>
  <si>
    <t xml:space="preserve">    25(2013)</t>
  </si>
  <si>
    <t>424</t>
  </si>
  <si>
    <t>△25.0</t>
  </si>
  <si>
    <t xml:space="preserve">    26(2014)</t>
  </si>
  <si>
    <t>481</t>
  </si>
  <si>
    <t>　13.4</t>
  </si>
  <si>
    <t>431</t>
  </si>
  <si>
    <t>△10.4</t>
  </si>
  <si>
    <t>353</t>
  </si>
  <si>
    <t>△18.1</t>
  </si>
  <si>
    <t>（５）資源物排出量の推移</t>
  </si>
  <si>
    <t>（単位：ｔ、％、ｇ）</t>
  </si>
  <si>
    <t>資  源  物</t>
  </si>
  <si>
    <t>対前年増加率</t>
  </si>
  <si>
    <t>　1.7</t>
  </si>
  <si>
    <t>△2.6</t>
  </si>
  <si>
    <t>　1.4</t>
  </si>
  <si>
    <t>28(2016)</t>
  </si>
  <si>
    <t xml:space="preserve">  0.3</t>
  </si>
  <si>
    <t>※人口は、H24より外国人含む。</t>
  </si>
  <si>
    <t>　　【資源物の内訳】</t>
  </si>
  <si>
    <t>か　ん</t>
  </si>
  <si>
    <t>び　ん</t>
  </si>
  <si>
    <t>ペット</t>
  </si>
  <si>
    <t>プラス</t>
  </si>
  <si>
    <t>白　色</t>
  </si>
  <si>
    <t>古紙</t>
  </si>
  <si>
    <t>金属</t>
  </si>
  <si>
    <t>食用油</t>
  </si>
  <si>
    <t>乾電池</t>
  </si>
  <si>
    <t>ボトル</t>
  </si>
  <si>
    <t>チック</t>
  </si>
  <si>
    <t>トレイ</t>
  </si>
  <si>
    <t>古布</t>
  </si>
  <si>
    <t>回収</t>
  </si>
  <si>
    <t>蛍光管</t>
  </si>
  <si>
    <t>（６）集団回収による資源物（古紙、古布）回収量</t>
  </si>
  <si>
    <t>（単位：t、％）</t>
  </si>
  <si>
    <t>回　収　量</t>
  </si>
  <si>
    <t>対前年増加率</t>
  </si>
  <si>
    <t>平成23
(2011)</t>
  </si>
  <si>
    <t>24
(2012)</t>
  </si>
  <si>
    <t>△30.2</t>
  </si>
  <si>
    <t>△16.6</t>
  </si>
  <si>
    <t>△18.7</t>
  </si>
  <si>
    <t>△35.3</t>
  </si>
  <si>
    <t>△21.5</t>
  </si>
  <si>
    <t>　注：資源化物回収活動交付金の申請があった数量のみを記載。</t>
  </si>
  <si>
    <t>　　　平成22年度以降、交付金算定方法が変更された。</t>
  </si>
  <si>
    <t>　【集団回収の活動団体数と回収量内訳】</t>
  </si>
  <si>
    <t>（単位：t、円）</t>
  </si>
  <si>
    <t>団体数</t>
  </si>
  <si>
    <t>段ﾎﾞｰﾙ</t>
  </si>
  <si>
    <t>新聞紙</t>
  </si>
  <si>
    <t>雑がみ</t>
  </si>
  <si>
    <t>合　計</t>
  </si>
  <si>
    <t>奨励金額</t>
  </si>
  <si>
    <t>平成24
(2012)</t>
  </si>
  <si>
    <t>　注：平成22年度から奨励金の交付基準が変更されたため、市で回収量を把握していないものがある。</t>
  </si>
  <si>
    <t>（７）ごみ集積所設置等補助金</t>
  </si>
  <si>
    <t>（単位：箇所、円）</t>
  </si>
  <si>
    <t>新　設</t>
  </si>
  <si>
    <t>修　繕</t>
  </si>
  <si>
    <t>補助金額</t>
  </si>
  <si>
    <t>補助上限額</t>
  </si>
  <si>
    <t>28
(2016)</t>
  </si>
  <si>
    <t>　資料：環境政策課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</si>
</sst>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_ * #,##0.0_ ;_ * \-#,##0.0_ ;_ * &quot;-&quot;??_ ;_ @_ "/>
    <numFmt numFmtId="179" formatCode="_ * #,##0.0_ ;_ * \-#,##0.0_ ;_ * &quot;-&quot;?_ ;_ @_ "/>
    <numFmt numFmtId="180" formatCode="#,##0_ "/>
    <numFmt numFmtId="181" formatCode="#,##0_);\(#,##0\)"/>
    <numFmt numFmtId="182" formatCode="#,##0_);[Red]\(#,##0\)"/>
    <numFmt numFmtId="183" formatCode="#,##0.0_ "/>
    <numFmt numFmtId="184" formatCode="#,##0.00_ "/>
    <numFmt numFmtId="185" formatCode="0.00_ "/>
    <numFmt numFmtId="186" formatCode="#,##0\ \ \ \ \ _)"/>
    <numFmt numFmtId="187" formatCode="#,##0_)"/>
    <numFmt numFmtId="188" formatCode="#,##0.0_)"/>
    <numFmt numFmtId="189" formatCode="&quot;(&quot;#,##0&quot;)&quot;"/>
    <numFmt numFmtId="190" formatCode="#,##0___)"/>
    <numFmt numFmtId="191" formatCode="#,##0.0___)"/>
    <numFmt numFmtId="192" formatCode="0.0_ "/>
    <numFmt numFmtId="193" formatCode="0.0%"/>
    <numFmt numFmtId="194" formatCode="0_ "/>
    <numFmt numFmtId="195" formatCode="0.0_);[Red]\(0.0\)"/>
    <numFmt numFmtId="196" formatCode="0.0"/>
    <numFmt numFmtId="197" formatCode="#,##0.0_);&quot;△&quot;#,##0.0_)"/>
    <numFmt numFmtId="198" formatCode="#,##0.0;&quot;△ &quot;#,##0.0"/>
    <numFmt numFmtId="199" formatCode="0.0;&quot;△ &quot;0.0"/>
    <numFmt numFmtId="200" formatCode="#,##0.0"/>
    <numFmt numFmtId="201" formatCode="0_);[Red]\(0\)"/>
    <numFmt numFmtId="202" formatCode="#,##0_ ;[Red]\-#,##0\ "/>
    <numFmt numFmtId="203" formatCode="#,##0,"/>
    <numFmt numFmtId="204" formatCode="#,##0.0_);[Red]\(#,##0.0\)"/>
    <numFmt numFmtId="205" formatCode="0.0;&quot;△&quot;0.0"/>
    <numFmt numFmtId="206" formatCode="#,##0.0,"/>
    <numFmt numFmtId="207" formatCode="#,##0.0_ ;[Red]\-#,##0.0\ "/>
    <numFmt numFmtId="208" formatCode="#,##0_______ "/>
    <numFmt numFmtId="209" formatCode="#,##0_______);[Red]\(#,##0\)"/>
  </numFmts>
  <fonts count="85">
    <font>
      <sz val="10.45"/>
      <color indexed="8"/>
      <name val="ＭＳ ゴシック"/>
      <family val="3"/>
    </font>
    <font>
      <sz val="11"/>
      <name val="ＭＳ Ｐゴシック"/>
      <family val="3"/>
    </font>
    <font>
      <u val="single"/>
      <sz val="10.45"/>
      <color indexed="12"/>
      <name val="ＭＳ ゴシック"/>
      <family val="3"/>
    </font>
    <font>
      <u val="single"/>
      <sz val="10.45"/>
      <color indexed="36"/>
      <name val="ＭＳ ゴシック"/>
      <family val="3"/>
    </font>
    <font>
      <b/>
      <sz val="14"/>
      <name val="ＭＳ ゴシック"/>
      <family val="3"/>
    </font>
    <font>
      <sz val="10.45"/>
      <name val="ＭＳ ゴシック"/>
      <family val="3"/>
    </font>
    <font>
      <sz val="10.95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7.95"/>
      <name val="ＭＳ ゴシック"/>
      <family val="3"/>
    </font>
    <font>
      <b/>
      <sz val="11.95"/>
      <name val="ＭＳ ゴシック"/>
      <family val="3"/>
    </font>
    <font>
      <sz val="6"/>
      <name val="ＭＳ ゴシック"/>
      <family val="3"/>
    </font>
    <font>
      <sz val="10.5"/>
      <name val="ＭＳ ゴシック"/>
      <family val="3"/>
    </font>
    <font>
      <b/>
      <sz val="10"/>
      <name val="ＭＳ 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b/>
      <sz val="9"/>
      <name val="MS P ゴシック"/>
      <family val="3"/>
    </font>
    <font>
      <sz val="9"/>
      <name val="MS P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b/>
      <sz val="10.45"/>
      <name val="ＭＳ ゴシック"/>
      <family val="3"/>
    </font>
    <font>
      <sz val="11"/>
      <name val="ＭＳ ゴシック"/>
      <family val="3"/>
    </font>
    <font>
      <b/>
      <sz val="11"/>
      <name val="MS P ゴシック"/>
      <family val="3"/>
    </font>
    <font>
      <sz val="11"/>
      <name val="MS P ゴシック"/>
      <family val="3"/>
    </font>
    <font>
      <b/>
      <sz val="14"/>
      <color indexed="8"/>
      <name val="ＭＳ ゴシック"/>
      <family val="3"/>
    </font>
    <font>
      <b/>
      <sz val="11.95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0.45"/>
      <color indexed="10"/>
      <name val="ＭＳ ゴシック"/>
      <family val="3"/>
    </font>
    <font>
      <b/>
      <sz val="11.95"/>
      <name val="ＭＳ Ｐゴシック"/>
      <family val="3"/>
    </font>
    <font>
      <b/>
      <sz val="10.5"/>
      <name val="ＭＳ ゴシック"/>
      <family val="3"/>
    </font>
    <font>
      <sz val="7.5"/>
      <color indexed="8"/>
      <name val="ＭＳ ゴシック"/>
      <family val="3"/>
    </font>
    <font>
      <sz val="11"/>
      <color indexed="8"/>
      <name val="ＭＳ ゴシック"/>
      <family val="3"/>
    </font>
    <font>
      <sz val="10.5"/>
      <color indexed="8"/>
      <name val="ＭＳ ゴシック"/>
      <family val="3"/>
    </font>
    <font>
      <b/>
      <sz val="9"/>
      <name val="ＭＳ Ｐゴシック"/>
      <family val="3"/>
    </font>
    <font>
      <sz val="9.4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ゴシック"/>
      <family val="3"/>
    </font>
    <font>
      <sz val="10.45"/>
      <color indexed="4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45"/>
      <color rgb="FFFF0000"/>
      <name val="ＭＳ ゴシック"/>
      <family val="3"/>
    </font>
    <font>
      <sz val="14"/>
      <color rgb="FFFF0000"/>
      <name val="ＭＳ ゴシック"/>
      <family val="3"/>
    </font>
    <font>
      <sz val="10.45"/>
      <color rgb="FF00B0F0"/>
      <name val="ＭＳ ゴシック"/>
      <family val="3"/>
    </font>
    <font>
      <sz val="11"/>
      <color theme="1"/>
      <name val="ＭＳ ゴシック"/>
      <family val="3"/>
    </font>
    <font>
      <sz val="10.5"/>
      <color theme="1"/>
      <name val="ＭＳ ゴシック"/>
      <family val="3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double"/>
      <top style="medium">
        <color indexed="8"/>
      </top>
      <bottom style="thin"/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>
        <color indexed="8"/>
      </bottom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double">
        <color indexed="8"/>
      </top>
      <bottom style="medium">
        <color indexed="8"/>
      </bottom>
    </border>
    <border>
      <left>
        <color indexed="63"/>
      </left>
      <right style="medium"/>
      <top style="double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 style="thin">
        <color indexed="8"/>
      </left>
      <right>
        <color indexed="63"/>
      </right>
      <top style="dashed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dotted"/>
      <top>
        <color indexed="63"/>
      </top>
      <bottom style="medium">
        <color indexed="8"/>
      </bottom>
    </border>
    <border>
      <left style="dotted"/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>
        <color indexed="63"/>
      </right>
      <top style="thin"/>
      <bottom style="thin"/>
    </border>
    <border>
      <left style="dotted">
        <color indexed="8"/>
      </left>
      <right>
        <color indexed="63"/>
      </right>
      <top>
        <color indexed="63"/>
      </top>
      <bottom style="thin"/>
    </border>
    <border>
      <left style="dotted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medium"/>
    </border>
    <border>
      <left style="dotted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dotted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dashed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 style="dott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ashed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medium"/>
      <bottom style="thin"/>
    </border>
    <border>
      <left/>
      <right style="double"/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/>
      <top/>
      <bottom style="medium"/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ashed"/>
      <bottom style="double"/>
    </border>
    <border>
      <left style="thin"/>
      <right>
        <color indexed="63"/>
      </right>
      <top style="dashed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>
        <color indexed="8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double">
        <color indexed="8"/>
      </top>
      <bottom style="medium"/>
    </border>
    <border>
      <left style="thin"/>
      <right style="medium"/>
      <top style="double">
        <color indexed="8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 style="double"/>
      <top style="thin"/>
      <bottom/>
    </border>
    <border>
      <left style="thin"/>
      <right style="double"/>
      <top/>
      <bottom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medium"/>
      <bottom/>
    </border>
    <border>
      <left style="thin">
        <color indexed="8"/>
      </left>
      <right style="thin"/>
      <top/>
      <bottom style="thin"/>
    </border>
    <border>
      <left>
        <color indexed="63"/>
      </left>
      <right style="double"/>
      <top style="medium"/>
      <bottom>
        <color indexed="63"/>
      </bottom>
    </border>
    <border>
      <left/>
      <right style="double"/>
      <top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/>
      <top/>
      <bottom style="medium"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>
        <color indexed="63"/>
      </left>
      <right style="double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7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127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 textRotation="255" wrapText="1"/>
    </xf>
    <xf numFmtId="0" fontId="7" fillId="0" borderId="16" xfId="0" applyFont="1" applyFill="1" applyBorder="1" applyAlignment="1">
      <alignment horizontal="center" vertical="center" textRotation="255" wrapText="1"/>
    </xf>
    <xf numFmtId="0" fontId="7" fillId="0" borderId="17" xfId="0" applyFont="1" applyFill="1" applyBorder="1" applyAlignment="1">
      <alignment horizontal="center" vertical="center" textRotation="255" wrapText="1"/>
    </xf>
    <xf numFmtId="0" fontId="7" fillId="0" borderId="18" xfId="0" applyFont="1" applyFill="1" applyBorder="1" applyAlignment="1">
      <alignment horizontal="center" vertical="center" textRotation="255" wrapText="1"/>
    </xf>
    <xf numFmtId="0" fontId="7" fillId="0" borderId="18" xfId="0" applyFont="1" applyFill="1" applyBorder="1" applyAlignment="1">
      <alignment horizontal="center" vertical="center" textRotation="255"/>
    </xf>
    <xf numFmtId="0" fontId="7" fillId="0" borderId="19" xfId="0" applyFont="1" applyFill="1" applyBorder="1" applyAlignment="1">
      <alignment horizontal="center" vertical="center" textRotation="255" wrapText="1"/>
    </xf>
    <xf numFmtId="0" fontId="7" fillId="0" borderId="20" xfId="0" applyFont="1" applyFill="1" applyBorder="1" applyAlignment="1">
      <alignment horizontal="center" vertical="center" textRotation="255"/>
    </xf>
    <xf numFmtId="0" fontId="7" fillId="0" borderId="21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textRotation="255" wrapText="1"/>
    </xf>
    <xf numFmtId="0" fontId="5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180" fontId="7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right" vertical="center" wrapText="1"/>
    </xf>
    <xf numFmtId="0" fontId="7" fillId="0" borderId="29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14" fillId="0" borderId="0" xfId="62" applyFont="1" applyFill="1">
      <alignment vertical="center"/>
      <protection/>
    </xf>
    <xf numFmtId="0" fontId="16" fillId="0" borderId="0" xfId="62" applyFont="1" applyFill="1">
      <alignment vertical="center"/>
      <protection/>
    </xf>
    <xf numFmtId="0" fontId="1" fillId="0" borderId="0" xfId="62" applyFont="1" applyFill="1">
      <alignment vertical="center"/>
      <protection/>
    </xf>
    <xf numFmtId="0" fontId="17" fillId="0" borderId="0" xfId="62" applyFont="1" applyFill="1" applyBorder="1">
      <alignment vertical="center"/>
      <protection/>
    </xf>
    <xf numFmtId="0" fontId="1" fillId="0" borderId="0" xfId="62" applyFont="1" applyFill="1" applyBorder="1">
      <alignment vertical="center"/>
      <protection/>
    </xf>
    <xf numFmtId="0" fontId="18" fillId="0" borderId="0" xfId="62" applyFont="1" applyFill="1" applyBorder="1">
      <alignment vertical="center"/>
      <protection/>
    </xf>
    <xf numFmtId="0" fontId="18" fillId="0" borderId="10" xfId="62" applyFont="1" applyFill="1" applyBorder="1" applyAlignment="1">
      <alignment horizontal="right" vertical="center"/>
      <protection/>
    </xf>
    <xf numFmtId="182" fontId="1" fillId="0" borderId="14" xfId="62" applyNumberFormat="1" applyFont="1" applyFill="1" applyBorder="1" applyAlignment="1">
      <alignment horizontal="right" vertical="center"/>
      <protection/>
    </xf>
    <xf numFmtId="182" fontId="1" fillId="0" borderId="37" xfId="62" applyNumberFormat="1" applyFont="1" applyFill="1" applyBorder="1" applyAlignment="1">
      <alignment horizontal="right" vertical="center"/>
      <protection/>
    </xf>
    <xf numFmtId="49" fontId="1" fillId="0" borderId="38" xfId="62" applyNumberFormat="1" applyFont="1" applyFill="1" applyBorder="1" applyAlignment="1">
      <alignment horizontal="right" vertical="center"/>
      <protection/>
    </xf>
    <xf numFmtId="182" fontId="1" fillId="0" borderId="39" xfId="62" applyNumberFormat="1" applyFont="1" applyFill="1" applyBorder="1" applyAlignment="1">
      <alignment horizontal="right" vertical="center"/>
      <protection/>
    </xf>
    <xf numFmtId="0" fontId="17" fillId="0" borderId="0" xfId="62" applyFont="1" applyFill="1">
      <alignment vertical="center"/>
      <protection/>
    </xf>
    <xf numFmtId="0" fontId="1" fillId="0" borderId="10" xfId="62" applyFont="1" applyFill="1" applyBorder="1">
      <alignment vertical="center"/>
      <protection/>
    </xf>
    <xf numFmtId="0" fontId="18" fillId="0" borderId="10" xfId="62" applyFont="1" applyFill="1" applyBorder="1">
      <alignment vertical="center"/>
      <protection/>
    </xf>
    <xf numFmtId="38" fontId="0" fillId="0" borderId="0" xfId="51" applyFont="1" applyFill="1" applyAlignment="1">
      <alignment vertical="center" shrinkToFit="1"/>
    </xf>
    <xf numFmtId="38" fontId="0" fillId="0" borderId="0" xfId="51" applyFont="1" applyFill="1" applyBorder="1" applyAlignment="1">
      <alignment vertical="center" shrinkToFit="1"/>
    </xf>
    <xf numFmtId="0" fontId="1" fillId="0" borderId="14" xfId="62" applyFont="1" applyFill="1" applyBorder="1">
      <alignment vertical="center"/>
      <protection/>
    </xf>
    <xf numFmtId="0" fontId="19" fillId="0" borderId="40" xfId="62" applyFont="1" applyFill="1" applyBorder="1" applyAlignment="1">
      <alignment vertical="center"/>
      <protection/>
    </xf>
    <xf numFmtId="0" fontId="19" fillId="0" borderId="41" xfId="62" applyFont="1" applyFill="1" applyBorder="1" applyAlignment="1">
      <alignment vertical="center"/>
      <protection/>
    </xf>
    <xf numFmtId="38" fontId="0" fillId="0" borderId="38" xfId="51" applyFont="1" applyFill="1" applyBorder="1" applyAlignment="1">
      <alignment vertical="center" shrinkToFit="1"/>
    </xf>
    <xf numFmtId="0" fontId="1" fillId="0" borderId="38" xfId="62" applyFont="1" applyFill="1" applyBorder="1">
      <alignment vertical="center"/>
      <protection/>
    </xf>
    <xf numFmtId="38" fontId="0" fillId="0" borderId="39" xfId="51" applyFont="1" applyFill="1" applyBorder="1" applyAlignment="1">
      <alignment horizontal="right" vertical="center" shrinkToFit="1"/>
    </xf>
    <xf numFmtId="38" fontId="0" fillId="0" borderId="10" xfId="51" applyFont="1" applyFill="1" applyBorder="1" applyAlignment="1">
      <alignment horizontal="right" vertical="center" shrinkToFit="1"/>
    </xf>
    <xf numFmtId="38" fontId="0" fillId="0" borderId="10" xfId="51" applyFont="1" applyFill="1" applyBorder="1" applyAlignment="1">
      <alignment vertical="center" shrinkToFit="1"/>
    </xf>
    <xf numFmtId="0" fontId="1" fillId="0" borderId="0" xfId="62" applyFont="1" applyFill="1" applyAlignment="1">
      <alignment horizontal="right" vertical="center"/>
      <protection/>
    </xf>
    <xf numFmtId="0" fontId="1" fillId="0" borderId="0" xfId="62" applyFont="1" applyFill="1" applyAlignment="1">
      <alignment vertical="center"/>
      <protection/>
    </xf>
    <xf numFmtId="0" fontId="1" fillId="0" borderId="14" xfId="62" applyFont="1" applyFill="1" applyBorder="1" applyAlignment="1">
      <alignment vertical="center"/>
      <protection/>
    </xf>
    <xf numFmtId="0" fontId="1" fillId="0" borderId="0" xfId="62" applyFont="1" applyFill="1" applyBorder="1" applyAlignment="1">
      <alignment vertical="center"/>
      <protection/>
    </xf>
    <xf numFmtId="3" fontId="1" fillId="0" borderId="0" xfId="62" applyNumberFormat="1" applyFont="1" applyFill="1" applyBorder="1" applyAlignment="1">
      <alignment vertical="center"/>
      <protection/>
    </xf>
    <xf numFmtId="0" fontId="1" fillId="0" borderId="42" xfId="62" applyFont="1" applyFill="1" applyBorder="1" applyAlignment="1">
      <alignment vertical="center"/>
      <protection/>
    </xf>
    <xf numFmtId="0" fontId="1" fillId="0" borderId="42" xfId="62" applyFont="1" applyFill="1" applyBorder="1" applyAlignment="1">
      <alignment horizontal="right" vertical="center"/>
      <protection/>
    </xf>
    <xf numFmtId="0" fontId="1" fillId="0" borderId="39" xfId="62" applyFont="1" applyFill="1" applyBorder="1" applyAlignment="1">
      <alignment horizontal="right" vertical="center"/>
      <protection/>
    </xf>
    <xf numFmtId="0" fontId="1" fillId="0" borderId="10" xfId="62" applyFont="1" applyFill="1" applyBorder="1" applyAlignment="1">
      <alignment horizontal="right" vertical="center"/>
      <protection/>
    </xf>
    <xf numFmtId="0" fontId="1" fillId="0" borderId="10" xfId="62" applyFont="1" applyFill="1" applyBorder="1" applyAlignment="1">
      <alignment vertical="center"/>
      <protection/>
    </xf>
    <xf numFmtId="0" fontId="1" fillId="0" borderId="0" xfId="62" applyFont="1" applyFill="1" applyBorder="1" applyAlignment="1">
      <alignment horizontal="right" vertical="center"/>
      <protection/>
    </xf>
    <xf numFmtId="3" fontId="1" fillId="0" borderId="14" xfId="62" applyNumberFormat="1" applyFont="1" applyFill="1" applyBorder="1" applyAlignment="1">
      <alignment vertical="center"/>
      <protection/>
    </xf>
    <xf numFmtId="0" fontId="1" fillId="0" borderId="42" xfId="62" applyFont="1" applyFill="1" applyBorder="1">
      <alignment vertical="center"/>
      <protection/>
    </xf>
    <xf numFmtId="0" fontId="1" fillId="0" borderId="39" xfId="62" applyFont="1" applyFill="1" applyBorder="1" applyAlignment="1">
      <alignment vertical="center"/>
      <protection/>
    </xf>
    <xf numFmtId="0" fontId="1" fillId="0" borderId="39" xfId="62" applyFont="1" applyFill="1" applyBorder="1">
      <alignment vertical="center"/>
      <protection/>
    </xf>
    <xf numFmtId="0" fontId="18" fillId="0" borderId="0" xfId="62" applyFont="1" applyFill="1">
      <alignment vertical="center"/>
      <protection/>
    </xf>
    <xf numFmtId="0" fontId="18" fillId="0" borderId="10" xfId="62" applyFont="1" applyFill="1" applyBorder="1" applyAlignment="1">
      <alignment vertical="center"/>
      <protection/>
    </xf>
    <xf numFmtId="0" fontId="18" fillId="0" borderId="0" xfId="62" applyFont="1" applyFill="1" applyBorder="1" applyAlignment="1">
      <alignment horizontal="right" vertical="center"/>
      <protection/>
    </xf>
    <xf numFmtId="0" fontId="20" fillId="0" borderId="0" xfId="62" applyFont="1" applyFill="1" applyBorder="1" applyAlignment="1">
      <alignment vertical="center"/>
      <protection/>
    </xf>
    <xf numFmtId="0" fontId="1" fillId="0" borderId="43" xfId="62" applyFont="1" applyFill="1" applyBorder="1">
      <alignment vertical="center"/>
      <protection/>
    </xf>
    <xf numFmtId="0" fontId="1" fillId="0" borderId="0" xfId="62" applyFont="1" applyFill="1" applyBorder="1" applyAlignment="1" applyProtection="1">
      <alignment vertical="center"/>
      <protection locked="0"/>
    </xf>
    <xf numFmtId="0" fontId="4" fillId="0" borderId="0" xfId="63" applyFont="1" applyFill="1">
      <alignment/>
      <protection/>
    </xf>
    <xf numFmtId="0" fontId="25" fillId="0" borderId="0" xfId="63" applyFont="1" applyFill="1">
      <alignment/>
      <protection/>
    </xf>
    <xf numFmtId="0" fontId="7" fillId="0" borderId="0" xfId="63" applyFont="1" applyFill="1">
      <alignment/>
      <protection/>
    </xf>
    <xf numFmtId="0" fontId="25" fillId="0" borderId="0" xfId="0" applyFont="1" applyFill="1" applyAlignment="1">
      <alignment/>
    </xf>
    <xf numFmtId="0" fontId="7" fillId="0" borderId="10" xfId="63" applyFont="1" applyFill="1" applyBorder="1">
      <alignment/>
      <protection/>
    </xf>
    <xf numFmtId="0" fontId="7" fillId="0" borderId="10" xfId="63" applyFont="1" applyFill="1" applyBorder="1" applyAlignment="1">
      <alignment horizontal="right"/>
      <protection/>
    </xf>
    <xf numFmtId="0" fontId="7" fillId="0" borderId="31" xfId="63" applyFont="1" applyFill="1" applyBorder="1" applyAlignment="1">
      <alignment/>
      <protection/>
    </xf>
    <xf numFmtId="0" fontId="7" fillId="0" borderId="44" xfId="63" applyFont="1" applyFill="1" applyBorder="1" applyAlignment="1">
      <alignment/>
      <protection/>
    </xf>
    <xf numFmtId="38" fontId="7" fillId="0" borderId="45" xfId="49" applyFont="1" applyFill="1" applyBorder="1" applyAlignment="1">
      <alignment horizontal="right"/>
    </xf>
    <xf numFmtId="3" fontId="7" fillId="0" borderId="46" xfId="63" applyNumberFormat="1" applyFont="1" applyFill="1" applyBorder="1" applyAlignment="1">
      <alignment horizontal="right"/>
      <protection/>
    </xf>
    <xf numFmtId="38" fontId="7" fillId="0" borderId="47" xfId="49" applyFont="1" applyFill="1" applyBorder="1" applyAlignment="1">
      <alignment horizontal="right"/>
    </xf>
    <xf numFmtId="3" fontId="7" fillId="0" borderId="48" xfId="63" applyNumberFormat="1" applyFont="1" applyFill="1" applyBorder="1" applyAlignment="1">
      <alignment horizontal="right"/>
      <protection/>
    </xf>
    <xf numFmtId="0" fontId="7" fillId="0" borderId="49" xfId="63" applyFont="1" applyFill="1" applyBorder="1">
      <alignment/>
      <protection/>
    </xf>
    <xf numFmtId="38" fontId="7" fillId="0" borderId="49" xfId="49" applyFont="1" applyFill="1" applyBorder="1" applyAlignment="1">
      <alignment/>
    </xf>
    <xf numFmtId="3" fontId="7" fillId="0" borderId="0" xfId="63" applyNumberFormat="1" applyFont="1" applyFill="1" applyBorder="1">
      <alignment/>
      <protection/>
    </xf>
    <xf numFmtId="38" fontId="7" fillId="0" borderId="50" xfId="49" applyFont="1" applyFill="1" applyBorder="1" applyAlignment="1">
      <alignment/>
    </xf>
    <xf numFmtId="3" fontId="7" fillId="0" borderId="13" xfId="63" applyNumberFormat="1" applyFont="1" applyFill="1" applyBorder="1">
      <alignment/>
      <protection/>
    </xf>
    <xf numFmtId="0" fontId="7" fillId="0" borderId="51" xfId="63" applyFont="1" applyFill="1" applyBorder="1">
      <alignment/>
      <protection/>
    </xf>
    <xf numFmtId="0" fontId="7" fillId="0" borderId="52" xfId="63" applyFont="1" applyFill="1" applyBorder="1">
      <alignment/>
      <protection/>
    </xf>
    <xf numFmtId="38" fontId="7" fillId="0" borderId="50" xfId="49" applyFont="1" applyFill="1" applyBorder="1" applyAlignment="1">
      <alignment horizontal="right"/>
    </xf>
    <xf numFmtId="3" fontId="7" fillId="0" borderId="13" xfId="63" applyNumberFormat="1" applyFont="1" applyFill="1" applyBorder="1" applyAlignment="1">
      <alignment horizontal="right"/>
      <protection/>
    </xf>
    <xf numFmtId="38" fontId="7" fillId="0" borderId="47" xfId="49" applyFont="1" applyFill="1" applyBorder="1" applyAlignment="1">
      <alignment/>
    </xf>
    <xf numFmtId="3" fontId="7" fillId="0" borderId="48" xfId="63" applyNumberFormat="1" applyFont="1" applyFill="1" applyBorder="1">
      <alignment/>
      <protection/>
    </xf>
    <xf numFmtId="38" fontId="7" fillId="0" borderId="53" xfId="49" applyFont="1" applyFill="1" applyBorder="1" applyAlignment="1">
      <alignment horizontal="right"/>
    </xf>
    <xf numFmtId="3" fontId="7" fillId="0" borderId="14" xfId="63" applyNumberFormat="1" applyFont="1" applyFill="1" applyBorder="1" applyAlignment="1">
      <alignment horizontal="right"/>
      <protection/>
    </xf>
    <xf numFmtId="3" fontId="7" fillId="0" borderId="0" xfId="63" applyNumberFormat="1" applyFont="1" applyFill="1" applyBorder="1" applyAlignment="1">
      <alignment horizontal="right"/>
      <protection/>
    </xf>
    <xf numFmtId="38" fontId="7" fillId="0" borderId="49" xfId="49" applyFont="1" applyFill="1" applyBorder="1" applyAlignment="1">
      <alignment horizontal="right"/>
    </xf>
    <xf numFmtId="38" fontId="7" fillId="0" borderId="51" xfId="49" applyFont="1" applyFill="1" applyBorder="1" applyAlignment="1">
      <alignment horizontal="right"/>
    </xf>
    <xf numFmtId="3" fontId="7" fillId="0" borderId="54" xfId="63" applyNumberFormat="1" applyFont="1" applyFill="1" applyBorder="1" applyAlignment="1">
      <alignment horizontal="right"/>
      <protection/>
    </xf>
    <xf numFmtId="0" fontId="7" fillId="0" borderId="46" xfId="63" applyFont="1" applyFill="1" applyBorder="1" applyAlignment="1">
      <alignment/>
      <protection/>
    </xf>
    <xf numFmtId="0" fontId="7" fillId="0" borderId="55" xfId="63" applyFont="1" applyFill="1" applyBorder="1" applyAlignment="1">
      <alignment/>
      <protection/>
    </xf>
    <xf numFmtId="0" fontId="7" fillId="0" borderId="29" xfId="63" applyFont="1" applyFill="1" applyBorder="1" applyAlignment="1">
      <alignment/>
      <protection/>
    </xf>
    <xf numFmtId="0" fontId="7" fillId="0" borderId="56" xfId="63" applyFont="1" applyFill="1" applyBorder="1" applyAlignment="1">
      <alignment/>
      <protection/>
    </xf>
    <xf numFmtId="38" fontId="7" fillId="0" borderId="57" xfId="49" applyFont="1" applyFill="1" applyBorder="1" applyAlignment="1">
      <alignment horizontal="right"/>
    </xf>
    <xf numFmtId="3" fontId="7" fillId="0" borderId="58" xfId="63" applyNumberFormat="1" applyFont="1" applyFill="1" applyBorder="1" applyAlignment="1">
      <alignment horizontal="right"/>
      <protection/>
    </xf>
    <xf numFmtId="0" fontId="7" fillId="0" borderId="11" xfId="63" applyFont="1" applyFill="1" applyBorder="1">
      <alignment/>
      <protection/>
    </xf>
    <xf numFmtId="0" fontId="7" fillId="0" borderId="0" xfId="63" applyFont="1" applyFill="1" applyBorder="1" applyAlignment="1">
      <alignment/>
      <protection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right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/>
    </xf>
    <xf numFmtId="0" fontId="28" fillId="0" borderId="63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vertical="center"/>
    </xf>
    <xf numFmtId="183" fontId="5" fillId="0" borderId="65" xfId="0" applyNumberFormat="1" applyFont="1" applyFill="1" applyBorder="1" applyAlignment="1">
      <alignment vertical="center"/>
    </xf>
    <xf numFmtId="0" fontId="5" fillId="0" borderId="64" xfId="0" applyFont="1" applyFill="1" applyBorder="1" applyAlignment="1">
      <alignment horizontal="right" vertical="center"/>
    </xf>
    <xf numFmtId="184" fontId="5" fillId="0" borderId="66" xfId="0" applyNumberFormat="1" applyFont="1" applyFill="1" applyBorder="1" applyAlignment="1">
      <alignment vertical="center"/>
    </xf>
    <xf numFmtId="38" fontId="5" fillId="0" borderId="64" xfId="49" applyFont="1" applyFill="1" applyBorder="1" applyAlignment="1">
      <alignment horizontal="right" vertical="center"/>
    </xf>
    <xf numFmtId="38" fontId="5" fillId="0" borderId="67" xfId="49" applyFont="1" applyFill="1" applyBorder="1" applyAlignment="1">
      <alignment vertical="center"/>
    </xf>
    <xf numFmtId="183" fontId="5" fillId="0" borderId="68" xfId="0" applyNumberFormat="1" applyFont="1" applyFill="1" applyBorder="1" applyAlignment="1">
      <alignment vertical="center"/>
    </xf>
    <xf numFmtId="3" fontId="5" fillId="0" borderId="67" xfId="0" applyNumberFormat="1" applyFont="1" applyFill="1" applyBorder="1" applyAlignment="1">
      <alignment horizontal="right" vertical="center"/>
    </xf>
    <xf numFmtId="184" fontId="5" fillId="0" borderId="60" xfId="0" applyNumberFormat="1" applyFont="1" applyFill="1" applyBorder="1" applyAlignment="1">
      <alignment vertical="center"/>
    </xf>
    <xf numFmtId="3" fontId="5" fillId="0" borderId="69" xfId="0" applyNumberFormat="1" applyFont="1" applyFill="1" applyBorder="1" applyAlignment="1">
      <alignment vertical="center"/>
    </xf>
    <xf numFmtId="38" fontId="5" fillId="0" borderId="70" xfId="49" applyFont="1" applyFill="1" applyBorder="1" applyAlignment="1">
      <alignment vertical="center"/>
    </xf>
    <xf numFmtId="183" fontId="5" fillId="0" borderId="71" xfId="0" applyNumberFormat="1" applyFont="1" applyFill="1" applyBorder="1" applyAlignment="1">
      <alignment vertical="center"/>
    </xf>
    <xf numFmtId="3" fontId="5" fillId="0" borderId="67" xfId="0" applyNumberFormat="1" applyFont="1" applyFill="1" applyBorder="1" applyAlignment="1">
      <alignment vertical="center"/>
    </xf>
    <xf numFmtId="184" fontId="5" fillId="0" borderId="72" xfId="0" applyNumberFormat="1" applyFont="1" applyFill="1" applyBorder="1" applyAlignment="1">
      <alignment vertical="center"/>
    </xf>
    <xf numFmtId="184" fontId="5" fillId="0" borderId="68" xfId="0" applyNumberFormat="1" applyFont="1" applyFill="1" applyBorder="1" applyAlignment="1">
      <alignment vertical="center"/>
    </xf>
    <xf numFmtId="3" fontId="5" fillId="0" borderId="73" xfId="0" applyNumberFormat="1" applyFont="1" applyFill="1" applyBorder="1" applyAlignment="1">
      <alignment vertical="center"/>
    </xf>
    <xf numFmtId="184" fontId="5" fillId="0" borderId="74" xfId="0" applyNumberFormat="1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184" fontId="5" fillId="0" borderId="75" xfId="0" applyNumberFormat="1" applyFont="1" applyFill="1" applyBorder="1" applyAlignment="1">
      <alignment vertical="center"/>
    </xf>
    <xf numFmtId="38" fontId="5" fillId="0" borderId="76" xfId="49" applyFont="1" applyFill="1" applyBorder="1" applyAlignment="1">
      <alignment vertical="center"/>
    </xf>
    <xf numFmtId="183" fontId="5" fillId="0" borderId="77" xfId="0" applyNumberFormat="1" applyFont="1" applyFill="1" applyBorder="1" applyAlignment="1">
      <alignment vertical="center"/>
    </xf>
    <xf numFmtId="3" fontId="5" fillId="0" borderId="78" xfId="0" applyNumberFormat="1" applyFont="1" applyFill="1" applyBorder="1" applyAlignment="1">
      <alignment vertical="center"/>
    </xf>
    <xf numFmtId="184" fontId="5" fillId="0" borderId="79" xfId="0" applyNumberFormat="1" applyFont="1" applyFill="1" applyBorder="1" applyAlignment="1">
      <alignment vertical="center"/>
    </xf>
    <xf numFmtId="3" fontId="5" fillId="0" borderId="80" xfId="0" applyNumberFormat="1" applyFont="1" applyFill="1" applyBorder="1" applyAlignment="1">
      <alignment vertical="center"/>
    </xf>
    <xf numFmtId="183" fontId="5" fillId="0" borderId="81" xfId="0" applyNumberFormat="1" applyFont="1" applyFill="1" applyBorder="1" applyAlignment="1">
      <alignment vertical="center"/>
    </xf>
    <xf numFmtId="3" fontId="5" fillId="0" borderId="82" xfId="0" applyNumberFormat="1" applyFont="1" applyFill="1" applyBorder="1" applyAlignment="1">
      <alignment horizontal="right" vertical="center"/>
    </xf>
    <xf numFmtId="183" fontId="5" fillId="0" borderId="83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/>
    </xf>
    <xf numFmtId="0" fontId="5" fillId="0" borderId="84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5" fillId="0" borderId="86" xfId="0" applyFont="1" applyFill="1" applyBorder="1" applyAlignment="1">
      <alignment horizontal="center" vertical="center"/>
    </xf>
    <xf numFmtId="38" fontId="5" fillId="0" borderId="49" xfId="49" applyFont="1" applyFill="1" applyBorder="1" applyAlignment="1">
      <alignment horizontal="right" vertical="center"/>
    </xf>
    <xf numFmtId="38" fontId="5" fillId="0" borderId="14" xfId="49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center" vertical="center" wrapText="1"/>
    </xf>
    <xf numFmtId="38" fontId="5" fillId="0" borderId="0" xfId="49" applyFont="1" applyFill="1" applyBorder="1" applyAlignment="1">
      <alignment horizontal="center" vertical="center"/>
    </xf>
    <xf numFmtId="186" fontId="5" fillId="0" borderId="0" xfId="0" applyNumberFormat="1" applyFont="1" applyFill="1" applyBorder="1" applyAlignment="1">
      <alignment vertical="center"/>
    </xf>
    <xf numFmtId="38" fontId="5" fillId="0" borderId="0" xfId="49" applyFont="1" applyFill="1" applyBorder="1" applyAlignment="1" quotePrefix="1">
      <alignment horizontal="right" vertical="center"/>
    </xf>
    <xf numFmtId="38" fontId="5" fillId="0" borderId="28" xfId="49" applyFont="1" applyFill="1" applyBorder="1" applyAlignment="1">
      <alignment horizontal="center" vertical="center"/>
    </xf>
    <xf numFmtId="38" fontId="5" fillId="0" borderId="10" xfId="49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horizontal="right" vertical="center"/>
    </xf>
    <xf numFmtId="187" fontId="5" fillId="0" borderId="14" xfId="0" applyNumberFormat="1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38" fontId="5" fillId="0" borderId="10" xfId="49" applyFont="1" applyFill="1" applyBorder="1" applyAlignment="1">
      <alignment horizontal="right" vertical="center"/>
    </xf>
    <xf numFmtId="187" fontId="5" fillId="0" borderId="10" xfId="0" applyNumberFormat="1" applyFont="1" applyFill="1" applyBorder="1" applyAlignment="1">
      <alignment horizontal="center" vertical="center"/>
    </xf>
    <xf numFmtId="38" fontId="5" fillId="0" borderId="0" xfId="0" applyNumberFormat="1" applyFont="1" applyFill="1" applyBorder="1" applyAlignment="1">
      <alignment vertical="center"/>
    </xf>
    <xf numFmtId="38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28" fillId="0" borderId="12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distributed" vertical="center"/>
    </xf>
    <xf numFmtId="187" fontId="5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88" xfId="0" applyFont="1" applyFill="1" applyBorder="1" applyAlignment="1">
      <alignment horizontal="distributed" vertical="center"/>
    </xf>
    <xf numFmtId="38" fontId="5" fillId="0" borderId="42" xfId="49" applyFont="1" applyFill="1" applyBorder="1" applyAlignment="1">
      <alignment horizontal="right" vertical="center"/>
    </xf>
    <xf numFmtId="187" fontId="5" fillId="0" borderId="42" xfId="0" applyNumberFormat="1" applyFont="1" applyFill="1" applyBorder="1" applyAlignment="1">
      <alignment vertical="center"/>
    </xf>
    <xf numFmtId="0" fontId="5" fillId="0" borderId="89" xfId="0" applyFont="1" applyFill="1" applyBorder="1" applyAlignment="1">
      <alignment horizontal="distributed" vertical="center"/>
    </xf>
    <xf numFmtId="38" fontId="5" fillId="0" borderId="39" xfId="49" applyFont="1" applyFill="1" applyBorder="1" applyAlignment="1">
      <alignment horizontal="right" vertical="center"/>
    </xf>
    <xf numFmtId="187" fontId="5" fillId="0" borderId="39" xfId="0" applyNumberFormat="1" applyFont="1" applyFill="1" applyBorder="1" applyAlignment="1">
      <alignment vertical="center"/>
    </xf>
    <xf numFmtId="187" fontId="5" fillId="0" borderId="1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80" fontId="7" fillId="0" borderId="0" xfId="0" applyNumberFormat="1" applyFont="1" applyFill="1" applyAlignment="1">
      <alignment/>
    </xf>
    <xf numFmtId="0" fontId="7" fillId="0" borderId="28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81" fontId="7" fillId="0" borderId="31" xfId="0" applyNumberFormat="1" applyFont="1" applyFill="1" applyBorder="1" applyAlignment="1">
      <alignment vertical="center"/>
    </xf>
    <xf numFmtId="181" fontId="7" fillId="0" borderId="14" xfId="0" applyNumberFormat="1" applyFont="1" applyFill="1" applyBorder="1" applyAlignment="1">
      <alignment vertical="center"/>
    </xf>
    <xf numFmtId="0" fontId="7" fillId="0" borderId="90" xfId="0" applyFont="1" applyFill="1" applyBorder="1" applyAlignment="1">
      <alignment vertical="center"/>
    </xf>
    <xf numFmtId="0" fontId="7" fillId="0" borderId="91" xfId="0" applyFont="1" applyFill="1" applyBorder="1" applyAlignment="1">
      <alignment horizontal="distributed" vertical="center"/>
    </xf>
    <xf numFmtId="180" fontId="7" fillId="0" borderId="90" xfId="0" applyNumberFormat="1" applyFont="1" applyFill="1" applyBorder="1" applyAlignment="1">
      <alignment vertical="center"/>
    </xf>
    <xf numFmtId="180" fontId="7" fillId="0" borderId="0" xfId="0" applyNumberFormat="1" applyFont="1" applyFill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73" xfId="0" applyFont="1" applyFill="1" applyBorder="1" applyAlignment="1">
      <alignment horizontal="distributed" vertical="center"/>
    </xf>
    <xf numFmtId="181" fontId="7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81" fontId="7" fillId="0" borderId="0" xfId="0" applyNumberFormat="1" applyFont="1" applyFill="1" applyAlignment="1">
      <alignment vertical="center"/>
    </xf>
    <xf numFmtId="0" fontId="7" fillId="0" borderId="82" xfId="0" applyFont="1" applyFill="1" applyBorder="1" applyAlignment="1">
      <alignment horizontal="distributed" vertical="center"/>
    </xf>
    <xf numFmtId="181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181" fontId="7" fillId="0" borderId="12" xfId="0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/>
    </xf>
    <xf numFmtId="187" fontId="5" fillId="0" borderId="92" xfId="0" applyNumberFormat="1" applyFont="1" applyFill="1" applyBorder="1" applyAlignment="1">
      <alignment vertical="center"/>
    </xf>
    <xf numFmtId="187" fontId="5" fillId="0" borderId="14" xfId="0" applyNumberFormat="1" applyFont="1" applyFill="1" applyBorder="1" applyAlignment="1">
      <alignment vertical="center"/>
    </xf>
    <xf numFmtId="0" fontId="5" fillId="0" borderId="91" xfId="0" applyFont="1" applyFill="1" applyBorder="1" applyAlignment="1">
      <alignment vertical="center"/>
    </xf>
    <xf numFmtId="187" fontId="5" fillId="0" borderId="93" xfId="0" applyNumberFormat="1" applyFont="1" applyFill="1" applyBorder="1" applyAlignment="1">
      <alignment horizontal="center" vertical="center"/>
    </xf>
    <xf numFmtId="187" fontId="5" fillId="0" borderId="94" xfId="0" applyNumberFormat="1" applyFont="1" applyFill="1" applyBorder="1" applyAlignment="1">
      <alignment vertical="center"/>
    </xf>
    <xf numFmtId="187" fontId="5" fillId="0" borderId="90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187" fontId="5" fillId="0" borderId="95" xfId="0" applyNumberFormat="1" applyFont="1" applyFill="1" applyBorder="1" applyAlignment="1">
      <alignment horizontal="center" vertical="center"/>
    </xf>
    <xf numFmtId="187" fontId="5" fillId="0" borderId="96" xfId="0" applyNumberFormat="1" applyFont="1" applyFill="1" applyBorder="1" applyAlignment="1">
      <alignment vertical="center"/>
    </xf>
    <xf numFmtId="0" fontId="5" fillId="0" borderId="97" xfId="0" applyFont="1" applyFill="1" applyBorder="1" applyAlignment="1">
      <alignment vertical="center"/>
    </xf>
    <xf numFmtId="187" fontId="5" fillId="0" borderId="54" xfId="0" applyNumberFormat="1" applyFont="1" applyFill="1" applyBorder="1" applyAlignment="1">
      <alignment horizontal="center" vertical="center"/>
    </xf>
    <xf numFmtId="187" fontId="5" fillId="0" borderId="98" xfId="0" applyNumberFormat="1" applyFont="1" applyFill="1" applyBorder="1" applyAlignment="1">
      <alignment vertical="center"/>
    </xf>
    <xf numFmtId="188" fontId="5" fillId="0" borderId="92" xfId="0" applyNumberFormat="1" applyFont="1" applyFill="1" applyBorder="1" applyAlignment="1">
      <alignment vertical="center"/>
    </xf>
    <xf numFmtId="188" fontId="5" fillId="0" borderId="14" xfId="0" applyNumberFormat="1" applyFont="1" applyFill="1" applyBorder="1" applyAlignment="1">
      <alignment vertical="center"/>
    </xf>
    <xf numFmtId="188" fontId="5" fillId="0" borderId="99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187" fontId="5" fillId="0" borderId="92" xfId="0" applyNumberFormat="1" applyFont="1" applyFill="1" applyBorder="1" applyAlignment="1">
      <alignment/>
    </xf>
    <xf numFmtId="187" fontId="5" fillId="0" borderId="14" xfId="0" applyNumberFormat="1" applyFont="1" applyFill="1" applyBorder="1" applyAlignment="1">
      <alignment/>
    </xf>
    <xf numFmtId="187" fontId="5" fillId="0" borderId="94" xfId="0" applyNumberFormat="1" applyFont="1" applyFill="1" applyBorder="1" applyAlignment="1">
      <alignment/>
    </xf>
    <xf numFmtId="187" fontId="5" fillId="0" borderId="90" xfId="0" applyNumberFormat="1" applyFont="1" applyFill="1" applyBorder="1" applyAlignment="1">
      <alignment/>
    </xf>
    <xf numFmtId="187" fontId="5" fillId="0" borderId="96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/>
    </xf>
    <xf numFmtId="187" fontId="5" fillId="0" borderId="10" xfId="0" applyNumberFormat="1" applyFont="1" applyFill="1" applyBorder="1" applyAlignment="1">
      <alignment/>
    </xf>
    <xf numFmtId="182" fontId="5" fillId="0" borderId="100" xfId="0" applyNumberFormat="1" applyFont="1" applyFill="1" applyBorder="1" applyAlignment="1">
      <alignment/>
    </xf>
    <xf numFmtId="187" fontId="5" fillId="0" borderId="100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 vertical="center"/>
    </xf>
    <xf numFmtId="187" fontId="5" fillId="0" borderId="101" xfId="0" applyNumberFormat="1" applyFont="1" applyFill="1" applyBorder="1" applyAlignment="1">
      <alignment/>
    </xf>
    <xf numFmtId="182" fontId="7" fillId="0" borderId="102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31" fillId="0" borderId="0" xfId="0" applyFont="1" applyFill="1" applyAlignment="1">
      <alignment horizontal="left"/>
    </xf>
    <xf numFmtId="0" fontId="0" fillId="0" borderId="0" xfId="0" applyFill="1" applyAlignment="1">
      <alignment/>
    </xf>
    <xf numFmtId="38" fontId="0" fillId="0" borderId="0" xfId="49" applyFont="1" applyFill="1" applyAlignment="1">
      <alignment/>
    </xf>
    <xf numFmtId="38" fontId="5" fillId="0" borderId="0" xfId="49" applyFont="1" applyFill="1" applyAlignment="1">
      <alignment/>
    </xf>
    <xf numFmtId="0" fontId="32" fillId="0" borderId="0" xfId="0" applyFont="1" applyFill="1" applyAlignment="1">
      <alignment/>
    </xf>
    <xf numFmtId="0" fontId="33" fillId="0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38" fontId="0" fillId="0" borderId="0" xfId="49" applyFont="1" applyFill="1" applyBorder="1" applyAlignment="1">
      <alignment/>
    </xf>
    <xf numFmtId="38" fontId="33" fillId="0" borderId="10" xfId="49" applyFont="1" applyFill="1" applyBorder="1" applyAlignment="1">
      <alignment horizontal="right"/>
    </xf>
    <xf numFmtId="38" fontId="8" fillId="0" borderId="10" xfId="49" applyFont="1" applyFill="1" applyBorder="1" applyAlignment="1">
      <alignment horizontal="right"/>
    </xf>
    <xf numFmtId="0" fontId="34" fillId="0" borderId="103" xfId="0" applyFont="1" applyFill="1" applyBorder="1" applyAlignment="1">
      <alignment horizontal="distributed"/>
    </xf>
    <xf numFmtId="0" fontId="34" fillId="0" borderId="85" xfId="0" applyFont="1" applyFill="1" applyBorder="1" applyAlignment="1">
      <alignment horizontal="center"/>
    </xf>
    <xf numFmtId="0" fontId="7" fillId="0" borderId="85" xfId="0" applyFont="1" applyFill="1" applyBorder="1" applyAlignment="1">
      <alignment horizontal="center"/>
    </xf>
    <xf numFmtId="0" fontId="34" fillId="0" borderId="87" xfId="0" applyFont="1" applyFill="1" applyBorder="1" applyAlignment="1">
      <alignment horizontal="distributed"/>
    </xf>
    <xf numFmtId="3" fontId="34" fillId="0" borderId="14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34" fillId="0" borderId="29" xfId="0" applyFont="1" applyFill="1" applyBorder="1" applyAlignment="1">
      <alignment horizontal="distributed"/>
    </xf>
    <xf numFmtId="3" fontId="34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34" fillId="0" borderId="56" xfId="0" applyFont="1" applyFill="1" applyBorder="1" applyAlignment="1">
      <alignment horizontal="distributed"/>
    </xf>
    <xf numFmtId="3" fontId="34" fillId="0" borderId="42" xfId="0" applyNumberFormat="1" applyFont="1" applyFill="1" applyBorder="1" applyAlignment="1">
      <alignment/>
    </xf>
    <xf numFmtId="3" fontId="7" fillId="0" borderId="42" xfId="0" applyNumberFormat="1" applyFont="1" applyFill="1" applyBorder="1" applyAlignment="1">
      <alignment/>
    </xf>
    <xf numFmtId="0" fontId="34" fillId="0" borderId="104" xfId="0" applyFont="1" applyFill="1" applyBorder="1" applyAlignment="1">
      <alignment horizontal="distributed"/>
    </xf>
    <xf numFmtId="3" fontId="34" fillId="0" borderId="39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distributed"/>
    </xf>
    <xf numFmtId="0" fontId="32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34" fillId="0" borderId="105" xfId="0" applyFont="1" applyFill="1" applyBorder="1" applyAlignment="1">
      <alignment horizontal="distributed"/>
    </xf>
    <xf numFmtId="3" fontId="34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34" fillId="0" borderId="106" xfId="0" applyNumberFormat="1" applyFont="1" applyFill="1" applyBorder="1" applyAlignment="1">
      <alignment horizontal="distributed"/>
    </xf>
    <xf numFmtId="3" fontId="34" fillId="0" borderId="107" xfId="0" applyNumberFormat="1" applyFont="1" applyFill="1" applyBorder="1" applyAlignment="1">
      <alignment/>
    </xf>
    <xf numFmtId="3" fontId="7" fillId="0" borderId="107" xfId="0" applyNumberFormat="1" applyFont="1" applyFill="1" applyBorder="1" applyAlignment="1">
      <alignment/>
    </xf>
    <xf numFmtId="3" fontId="34" fillId="0" borderId="108" xfId="0" applyNumberFormat="1" applyFont="1" applyFill="1" applyBorder="1" applyAlignment="1">
      <alignment horizontal="distributed"/>
    </xf>
    <xf numFmtId="3" fontId="34" fillId="0" borderId="99" xfId="0" applyNumberFormat="1" applyFont="1" applyFill="1" applyBorder="1" applyAlignment="1">
      <alignment/>
    </xf>
    <xf numFmtId="3" fontId="7" fillId="0" borderId="99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8" fontId="0" fillId="0" borderId="0" xfId="49" applyFont="1" applyFill="1" applyAlignment="1">
      <alignment/>
    </xf>
    <xf numFmtId="38" fontId="5" fillId="0" borderId="0" xfId="49" applyFont="1" applyFill="1" applyAlignment="1">
      <alignment/>
    </xf>
    <xf numFmtId="0" fontId="3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9" fillId="0" borderId="0" xfId="0" applyFont="1" applyFill="1" applyAlignment="1">
      <alignment/>
    </xf>
    <xf numFmtId="0" fontId="5" fillId="0" borderId="109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7" fillId="0" borderId="37" xfId="0" applyFont="1" applyFill="1" applyBorder="1" applyAlignment="1">
      <alignment horizontal="distributed"/>
    </xf>
    <xf numFmtId="3" fontId="7" fillId="0" borderId="110" xfId="0" applyNumberFormat="1" applyFont="1" applyFill="1" applyBorder="1" applyAlignment="1">
      <alignment horizontal="right"/>
    </xf>
    <xf numFmtId="3" fontId="7" fillId="0" borderId="37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distributed"/>
    </xf>
    <xf numFmtId="189" fontId="7" fillId="0" borderId="111" xfId="49" applyNumberFormat="1" applyFont="1" applyFill="1" applyBorder="1" applyAlignment="1">
      <alignment horizontal="right"/>
    </xf>
    <xf numFmtId="189" fontId="7" fillId="0" borderId="90" xfId="49" applyNumberFormat="1" applyFont="1" applyFill="1" applyBorder="1" applyAlignment="1">
      <alignment horizontal="right"/>
    </xf>
    <xf numFmtId="3" fontId="7" fillId="0" borderId="49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distributed"/>
    </xf>
    <xf numFmtId="3" fontId="7" fillId="0" borderId="0" xfId="0" applyNumberFormat="1" applyFont="1" applyFill="1" applyAlignment="1">
      <alignment horizontal="right"/>
    </xf>
    <xf numFmtId="3" fontId="7" fillId="0" borderId="51" xfId="0" applyNumberFormat="1" applyFont="1" applyFill="1" applyBorder="1" applyAlignment="1">
      <alignment horizontal="right"/>
    </xf>
    <xf numFmtId="3" fontId="7" fillId="0" borderId="54" xfId="0" applyNumberFormat="1" applyFont="1" applyFill="1" applyBorder="1" applyAlignment="1">
      <alignment horizontal="right"/>
    </xf>
    <xf numFmtId="3" fontId="5" fillId="0" borderId="112" xfId="0" applyNumberFormat="1" applyFont="1" applyFill="1" applyBorder="1" applyAlignment="1">
      <alignment horizontal="right"/>
    </xf>
    <xf numFmtId="3" fontId="5" fillId="0" borderId="31" xfId="0" applyNumberFormat="1" applyFont="1" applyFill="1" applyBorder="1" applyAlignment="1">
      <alignment horizontal="right"/>
    </xf>
    <xf numFmtId="3" fontId="7" fillId="0" borderId="111" xfId="0" applyNumberFormat="1" applyFont="1" applyFill="1" applyBorder="1" applyAlignment="1">
      <alignment horizontal="right"/>
    </xf>
    <xf numFmtId="3" fontId="7" fillId="0" borderId="9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distributed"/>
    </xf>
    <xf numFmtId="3" fontId="7" fillId="0" borderId="113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5" fillId="0" borderId="29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114" xfId="0" applyFont="1" applyFill="1" applyBorder="1" applyAlignment="1">
      <alignment horizontal="center"/>
    </xf>
    <xf numFmtId="38" fontId="28" fillId="0" borderId="115" xfId="49" applyFont="1" applyFill="1" applyBorder="1" applyAlignment="1">
      <alignment/>
    </xf>
    <xf numFmtId="38" fontId="28" fillId="0" borderId="100" xfId="49" applyFont="1" applyFill="1" applyBorder="1" applyAlignment="1">
      <alignment/>
    </xf>
    <xf numFmtId="3" fontId="28" fillId="0" borderId="100" xfId="0" applyNumberFormat="1" applyFont="1" applyFill="1" applyBorder="1" applyAlignment="1">
      <alignment/>
    </xf>
    <xf numFmtId="38" fontId="5" fillId="0" borderId="0" xfId="0" applyNumberFormat="1" applyFont="1" applyFill="1" applyAlignment="1">
      <alignment/>
    </xf>
    <xf numFmtId="0" fontId="5" fillId="0" borderId="101" xfId="0" applyFont="1" applyFill="1" applyBorder="1" applyAlignment="1">
      <alignment horizontal="center"/>
    </xf>
    <xf numFmtId="0" fontId="8" fillId="0" borderId="116" xfId="0" applyFont="1" applyFill="1" applyBorder="1" applyAlignment="1">
      <alignment horizontal="distributed"/>
    </xf>
    <xf numFmtId="38" fontId="28" fillId="0" borderId="117" xfId="49" applyFont="1" applyFill="1" applyBorder="1" applyAlignment="1">
      <alignment/>
    </xf>
    <xf numFmtId="38" fontId="5" fillId="0" borderId="101" xfId="49" applyFont="1" applyFill="1" applyBorder="1" applyAlignment="1">
      <alignment/>
    </xf>
    <xf numFmtId="38" fontId="5" fillId="0" borderId="101" xfId="49" applyFont="1" applyFill="1" applyBorder="1" applyAlignment="1">
      <alignment horizontal="right"/>
    </xf>
    <xf numFmtId="0" fontId="28" fillId="0" borderId="101" xfId="0" applyNumberFormat="1" applyFont="1" applyFill="1" applyBorder="1" applyAlignment="1">
      <alignment/>
    </xf>
    <xf numFmtId="0" fontId="8" fillId="0" borderId="29" xfId="0" applyFont="1" applyFill="1" applyBorder="1" applyAlignment="1">
      <alignment horizontal="distributed"/>
    </xf>
    <xf numFmtId="38" fontId="28" fillId="0" borderId="96" xfId="49" applyFont="1" applyFill="1" applyBorder="1" applyAlignment="1">
      <alignment/>
    </xf>
    <xf numFmtId="38" fontId="5" fillId="0" borderId="0" xfId="49" applyFont="1" applyFill="1" applyBorder="1" applyAlignment="1">
      <alignment/>
    </xf>
    <xf numFmtId="38" fontId="5" fillId="0" borderId="0" xfId="49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38" fontId="5" fillId="0" borderId="0" xfId="49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distributed"/>
    </xf>
    <xf numFmtId="0" fontId="8" fillId="0" borderId="89" xfId="0" applyFont="1" applyFill="1" applyBorder="1" applyAlignment="1">
      <alignment horizontal="distributed"/>
    </xf>
    <xf numFmtId="38" fontId="28" fillId="0" borderId="102" xfId="49" applyFont="1" applyFill="1" applyBorder="1" applyAlignment="1">
      <alignment/>
    </xf>
    <xf numFmtId="38" fontId="5" fillId="0" borderId="10" xfId="49" applyFont="1" applyFill="1" applyBorder="1" applyAlignment="1">
      <alignment/>
    </xf>
    <xf numFmtId="38" fontId="5" fillId="0" borderId="10" xfId="49" applyFont="1" applyFill="1" applyBorder="1" applyAlignment="1">
      <alignment horizontal="right"/>
    </xf>
    <xf numFmtId="0" fontId="28" fillId="0" borderId="10" xfId="0" applyNumberFormat="1" applyFont="1" applyFill="1" applyBorder="1" applyAlignment="1">
      <alignment/>
    </xf>
    <xf numFmtId="190" fontId="5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190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center"/>
    </xf>
    <xf numFmtId="191" fontId="5" fillId="0" borderId="118" xfId="0" applyNumberFormat="1" applyFont="1" applyFill="1" applyBorder="1" applyAlignment="1">
      <alignment/>
    </xf>
    <xf numFmtId="191" fontId="5" fillId="0" borderId="118" xfId="0" applyNumberFormat="1" applyFont="1" applyFill="1" applyBorder="1" applyAlignment="1">
      <alignment horizontal="right"/>
    </xf>
    <xf numFmtId="191" fontId="5" fillId="0" borderId="114" xfId="0" applyNumberFormat="1" applyFont="1" applyFill="1" applyBorder="1" applyAlignment="1">
      <alignment/>
    </xf>
    <xf numFmtId="191" fontId="5" fillId="0" borderId="0" xfId="0" applyNumberFormat="1" applyFont="1" applyFill="1" applyAlignment="1">
      <alignment/>
    </xf>
    <xf numFmtId="191" fontId="5" fillId="0" borderId="119" xfId="0" applyNumberFormat="1" applyFont="1" applyFill="1" applyBorder="1" applyAlignment="1">
      <alignment/>
    </xf>
    <xf numFmtId="191" fontId="5" fillId="0" borderId="120" xfId="0" applyNumberFormat="1" applyFont="1" applyFill="1" applyBorder="1" applyAlignment="1">
      <alignment horizontal="right"/>
    </xf>
    <xf numFmtId="191" fontId="5" fillId="0" borderId="121" xfId="0" applyNumberFormat="1" applyFont="1" applyFill="1" applyBorder="1" applyAlignment="1">
      <alignment horizontal="right"/>
    </xf>
    <xf numFmtId="191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 vertical="center"/>
    </xf>
    <xf numFmtId="0" fontId="8" fillId="0" borderId="122" xfId="0" applyFont="1" applyFill="1" applyBorder="1" applyAlignment="1">
      <alignment horizontal="center" vertical="center"/>
    </xf>
    <xf numFmtId="0" fontId="8" fillId="0" borderId="123" xfId="0" applyFont="1" applyFill="1" applyBorder="1" applyAlignment="1">
      <alignment horizontal="center" vertical="center"/>
    </xf>
    <xf numFmtId="187" fontId="5" fillId="0" borderId="124" xfId="0" applyNumberFormat="1" applyFont="1" applyFill="1" applyBorder="1" applyAlignment="1">
      <alignment vertical="center"/>
    </xf>
    <xf numFmtId="187" fontId="5" fillId="0" borderId="125" xfId="0" applyNumberFormat="1" applyFont="1" applyFill="1" applyBorder="1" applyAlignment="1">
      <alignment vertical="center"/>
    </xf>
    <xf numFmtId="187" fontId="5" fillId="0" borderId="31" xfId="0" applyNumberFormat="1" applyFont="1" applyFill="1" applyBorder="1" applyAlignment="1">
      <alignment vertical="center"/>
    </xf>
    <xf numFmtId="187" fontId="5" fillId="0" borderId="126" xfId="0" applyNumberFormat="1" applyFont="1" applyFill="1" applyBorder="1" applyAlignment="1">
      <alignment vertical="center"/>
    </xf>
    <xf numFmtId="187" fontId="5" fillId="0" borderId="127" xfId="0" applyNumberFormat="1" applyFont="1" applyFill="1" applyBorder="1" applyAlignment="1">
      <alignment vertical="center"/>
    </xf>
    <xf numFmtId="187" fontId="5" fillId="0" borderId="33" xfId="0" applyNumberFormat="1" applyFont="1" applyFill="1" applyBorder="1" applyAlignment="1">
      <alignment vertical="center"/>
    </xf>
    <xf numFmtId="187" fontId="5" fillId="0" borderId="28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horizontal="right" vertical="center"/>
    </xf>
    <xf numFmtId="187" fontId="5" fillId="0" borderId="44" xfId="0" applyNumberFormat="1" applyFont="1" applyFill="1" applyBorder="1" applyAlignment="1">
      <alignment vertical="center"/>
    </xf>
    <xf numFmtId="187" fontId="5" fillId="0" borderId="49" xfId="0" applyNumberFormat="1" applyFont="1" applyFill="1" applyBorder="1" applyAlignment="1">
      <alignment vertical="center"/>
    </xf>
    <xf numFmtId="187" fontId="5" fillId="0" borderId="128" xfId="0" applyNumberFormat="1" applyFont="1" applyFill="1" applyBorder="1" applyAlignment="1">
      <alignment vertical="center"/>
    </xf>
    <xf numFmtId="0" fontId="5" fillId="0" borderId="114" xfId="0" applyFont="1" applyFill="1" applyBorder="1" applyAlignment="1">
      <alignment horizontal="center" vertical="center"/>
    </xf>
    <xf numFmtId="0" fontId="5" fillId="0" borderId="129" xfId="0" applyFont="1" applyFill="1" applyBorder="1" applyAlignment="1">
      <alignment horizontal="center" vertical="center"/>
    </xf>
    <xf numFmtId="0" fontId="5" fillId="0" borderId="118" xfId="0" applyFont="1" applyFill="1" applyBorder="1" applyAlignment="1">
      <alignment horizontal="center" vertical="center"/>
    </xf>
    <xf numFmtId="0" fontId="5" fillId="0" borderId="130" xfId="0" applyFont="1" applyFill="1" applyBorder="1" applyAlignment="1">
      <alignment vertical="center"/>
    </xf>
    <xf numFmtId="187" fontId="5" fillId="0" borderId="131" xfId="0" applyNumberFormat="1" applyFont="1" applyFill="1" applyBorder="1" applyAlignment="1">
      <alignment vertical="center"/>
    </xf>
    <xf numFmtId="187" fontId="5" fillId="0" borderId="132" xfId="0" applyNumberFormat="1" applyFont="1" applyFill="1" applyBorder="1" applyAlignment="1">
      <alignment vertical="center"/>
    </xf>
    <xf numFmtId="187" fontId="5" fillId="0" borderId="133" xfId="0" applyNumberFormat="1" applyFont="1" applyFill="1" applyBorder="1" applyAlignment="1">
      <alignment vertical="center"/>
    </xf>
    <xf numFmtId="0" fontId="5" fillId="0" borderId="134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135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136" xfId="0" applyFont="1" applyFill="1" applyBorder="1" applyAlignment="1">
      <alignment horizontal="center" vertical="center"/>
    </xf>
    <xf numFmtId="187" fontId="5" fillId="0" borderId="137" xfId="0" applyNumberFormat="1" applyFont="1" applyFill="1" applyBorder="1" applyAlignment="1">
      <alignment horizontal="right" vertical="center"/>
    </xf>
    <xf numFmtId="192" fontId="5" fillId="0" borderId="49" xfId="0" applyNumberFormat="1" applyFont="1" applyFill="1" applyBorder="1" applyAlignment="1">
      <alignment vertical="center"/>
    </xf>
    <xf numFmtId="192" fontId="5" fillId="0" borderId="128" xfId="0" applyNumberFormat="1" applyFont="1" applyFill="1" applyBorder="1" applyAlignment="1">
      <alignment vertical="center"/>
    </xf>
    <xf numFmtId="192" fontId="5" fillId="0" borderId="0" xfId="0" applyNumberFormat="1" applyFont="1" applyFill="1" applyBorder="1" applyAlignment="1">
      <alignment vertical="center"/>
    </xf>
    <xf numFmtId="193" fontId="5" fillId="0" borderId="0" xfId="0" applyNumberFormat="1" applyFont="1" applyFill="1" applyBorder="1" applyAlignment="1">
      <alignment vertical="center"/>
    </xf>
    <xf numFmtId="193" fontId="5" fillId="0" borderId="0" xfId="0" applyNumberFormat="1" applyFont="1" applyFill="1" applyBorder="1" applyAlignment="1">
      <alignment horizontal="right" vertical="center"/>
    </xf>
    <xf numFmtId="187" fontId="5" fillId="0" borderId="138" xfId="0" applyNumberFormat="1" applyFont="1" applyFill="1" applyBorder="1" applyAlignment="1">
      <alignment vertical="center"/>
    </xf>
    <xf numFmtId="187" fontId="5" fillId="0" borderId="139" xfId="0" applyNumberFormat="1" applyFont="1" applyFill="1" applyBorder="1" applyAlignment="1">
      <alignment vertical="center"/>
    </xf>
    <xf numFmtId="187" fontId="5" fillId="0" borderId="139" xfId="0" applyNumberFormat="1" applyFont="1" applyFill="1" applyBorder="1" applyAlignment="1">
      <alignment horizontal="right" vertical="center"/>
    </xf>
    <xf numFmtId="192" fontId="5" fillId="0" borderId="138" xfId="0" applyNumberFormat="1" applyFont="1" applyFill="1" applyBorder="1" applyAlignment="1">
      <alignment vertical="center"/>
    </xf>
    <xf numFmtId="192" fontId="5" fillId="0" borderId="139" xfId="0" applyNumberFormat="1" applyFont="1" applyFill="1" applyBorder="1" applyAlignment="1">
      <alignment vertical="center"/>
    </xf>
    <xf numFmtId="192" fontId="5" fillId="0" borderId="1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horizontal="center" vertical="center"/>
    </xf>
    <xf numFmtId="187" fontId="5" fillId="0" borderId="140" xfId="0" applyNumberFormat="1" applyFont="1" applyFill="1" applyBorder="1" applyAlignment="1">
      <alignment vertical="center"/>
    </xf>
    <xf numFmtId="187" fontId="5" fillId="0" borderId="128" xfId="0" applyNumberFormat="1" applyFont="1" applyFill="1" applyBorder="1" applyAlignment="1">
      <alignment horizontal="right" vertical="center"/>
    </xf>
    <xf numFmtId="194" fontId="5" fillId="0" borderId="49" xfId="0" applyNumberFormat="1" applyFont="1" applyFill="1" applyBorder="1" applyAlignment="1">
      <alignment vertical="center"/>
    </xf>
    <xf numFmtId="194" fontId="5" fillId="0" borderId="128" xfId="0" applyNumberFormat="1" applyFont="1" applyFill="1" applyBorder="1" applyAlignment="1">
      <alignment vertical="center"/>
    </xf>
    <xf numFmtId="194" fontId="5" fillId="0" borderId="0" xfId="0" applyNumberFormat="1" applyFont="1" applyFill="1" applyBorder="1" applyAlignment="1">
      <alignment vertical="center"/>
    </xf>
    <xf numFmtId="194" fontId="5" fillId="0" borderId="0" xfId="0" applyNumberFormat="1" applyFont="1" applyFill="1" applyBorder="1" applyAlignment="1">
      <alignment horizontal="right" vertical="center"/>
    </xf>
    <xf numFmtId="187" fontId="5" fillId="0" borderId="113" xfId="0" applyNumberFormat="1" applyFont="1" applyFill="1" applyBorder="1" applyAlignment="1">
      <alignment vertical="center"/>
    </xf>
    <xf numFmtId="187" fontId="5" fillId="0" borderId="141" xfId="0" applyNumberFormat="1" applyFont="1" applyFill="1" applyBorder="1" applyAlignment="1">
      <alignment vertical="center"/>
    </xf>
    <xf numFmtId="194" fontId="5" fillId="0" borderId="138" xfId="0" applyNumberFormat="1" applyFont="1" applyFill="1" applyBorder="1" applyAlignment="1">
      <alignment vertical="center"/>
    </xf>
    <xf numFmtId="194" fontId="5" fillId="0" borderId="139" xfId="0" applyNumberFormat="1" applyFont="1" applyFill="1" applyBorder="1" applyAlignment="1">
      <alignment vertical="center"/>
    </xf>
    <xf numFmtId="194" fontId="5" fillId="0" borderId="10" xfId="0" applyNumberFormat="1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142" xfId="0" applyFont="1" applyFill="1" applyBorder="1" applyAlignment="1">
      <alignment horizontal="center" vertical="center"/>
    </xf>
    <xf numFmtId="0" fontId="12" fillId="0" borderId="143" xfId="0" applyFont="1" applyFill="1" applyBorder="1" applyAlignment="1">
      <alignment horizontal="center" vertical="center"/>
    </xf>
    <xf numFmtId="0" fontId="12" fillId="0" borderId="144" xfId="0" applyFont="1" applyFill="1" applyBorder="1" applyAlignment="1">
      <alignment horizontal="center" vertical="center"/>
    </xf>
    <xf numFmtId="187" fontId="12" fillId="0" borderId="49" xfId="0" applyNumberFormat="1" applyFont="1" applyFill="1" applyBorder="1" applyAlignment="1">
      <alignment vertical="center"/>
    </xf>
    <xf numFmtId="187" fontId="12" fillId="0" borderId="0" xfId="0" applyNumberFormat="1" applyFont="1" applyFill="1" applyBorder="1" applyAlignment="1">
      <alignment vertical="center"/>
    </xf>
    <xf numFmtId="192" fontId="12" fillId="0" borderId="0" xfId="0" applyNumberFormat="1" applyFont="1" applyFill="1" applyBorder="1" applyAlignment="1">
      <alignment vertical="center"/>
    </xf>
    <xf numFmtId="195" fontId="12" fillId="0" borderId="0" xfId="0" applyNumberFormat="1" applyFont="1" applyFill="1" applyBorder="1" applyAlignment="1">
      <alignment vertical="center"/>
    </xf>
    <xf numFmtId="187" fontId="12" fillId="0" borderId="126" xfId="0" applyNumberFormat="1" applyFont="1" applyFill="1" applyBorder="1" applyAlignment="1">
      <alignment vertical="center"/>
    </xf>
    <xf numFmtId="187" fontId="12" fillId="0" borderId="28" xfId="0" applyNumberFormat="1" applyFont="1" applyFill="1" applyBorder="1" applyAlignment="1">
      <alignment vertical="center"/>
    </xf>
    <xf numFmtId="192" fontId="12" fillId="0" borderId="10" xfId="0" applyNumberFormat="1" applyFont="1" applyFill="1" applyBorder="1" applyAlignment="1">
      <alignment vertical="center"/>
    </xf>
    <xf numFmtId="195" fontId="12" fillId="0" borderId="28" xfId="0" applyNumberFormat="1" applyFont="1" applyFill="1" applyBorder="1" applyAlignment="1">
      <alignment vertical="center"/>
    </xf>
    <xf numFmtId="187" fontId="12" fillId="0" borderId="0" xfId="0" applyNumberFormat="1" applyFont="1" applyFill="1" applyBorder="1" applyAlignment="1">
      <alignment horizontal="right" vertical="center"/>
    </xf>
    <xf numFmtId="193" fontId="12" fillId="0" borderId="0" xfId="0" applyNumberFormat="1" applyFont="1" applyFill="1" applyBorder="1" applyAlignment="1">
      <alignment horizontal="right" vertical="center"/>
    </xf>
    <xf numFmtId="193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92" fontId="12" fillId="0" borderId="0" xfId="0" applyNumberFormat="1" applyFont="1" applyFill="1" applyBorder="1" applyAlignment="1">
      <alignment horizontal="right" vertical="center"/>
    </xf>
    <xf numFmtId="187" fontId="12" fillId="0" borderId="49" xfId="0" applyNumberFormat="1" applyFont="1" applyFill="1" applyBorder="1" applyAlignment="1">
      <alignment horizontal="right" vertical="center"/>
    </xf>
    <xf numFmtId="195" fontId="12" fillId="0" borderId="0" xfId="0" applyNumberFormat="1" applyFont="1" applyFill="1" applyBorder="1" applyAlignment="1">
      <alignment horizontal="right" vertical="center"/>
    </xf>
    <xf numFmtId="187" fontId="12" fillId="0" borderId="126" xfId="0" applyNumberFormat="1" applyFont="1" applyFill="1" applyBorder="1" applyAlignment="1">
      <alignment horizontal="right" vertical="center"/>
    </xf>
    <xf numFmtId="195" fontId="12" fillId="0" borderId="28" xfId="0" applyNumberFormat="1" applyFont="1" applyFill="1" applyBorder="1" applyAlignment="1">
      <alignment horizontal="right" vertical="center"/>
    </xf>
    <xf numFmtId="0" fontId="5" fillId="0" borderId="145" xfId="0" applyFont="1" applyFill="1" applyBorder="1" applyAlignment="1">
      <alignment horizontal="center" vertical="center"/>
    </xf>
    <xf numFmtId="191" fontId="5" fillId="0" borderId="0" xfId="0" applyNumberFormat="1" applyFont="1" applyFill="1" applyBorder="1" applyAlignment="1">
      <alignment vertical="center"/>
    </xf>
    <xf numFmtId="191" fontId="5" fillId="0" borderId="0" xfId="0" applyNumberFormat="1" applyFont="1" applyFill="1" applyBorder="1" applyAlignment="1">
      <alignment horizontal="right" vertical="center"/>
    </xf>
    <xf numFmtId="0" fontId="5" fillId="0" borderId="89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0" fontId="8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" fillId="0" borderId="14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4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12" fillId="0" borderId="147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48" xfId="0" applyFont="1" applyFill="1" applyBorder="1" applyAlignment="1">
      <alignment vertical="center"/>
    </xf>
    <xf numFmtId="0" fontId="12" fillId="0" borderId="147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vertical="center"/>
    </xf>
    <xf numFmtId="0" fontId="12" fillId="0" borderId="149" xfId="0" applyFont="1" applyFill="1" applyBorder="1" applyAlignment="1">
      <alignment vertical="center"/>
    </xf>
    <xf numFmtId="0" fontId="12" fillId="0" borderId="96" xfId="0" applyFont="1" applyFill="1" applyBorder="1" applyAlignment="1">
      <alignment horizontal="right" vertical="center"/>
    </xf>
    <xf numFmtId="0" fontId="7" fillId="0" borderId="82" xfId="0" applyFont="1" applyFill="1" applyBorder="1" applyAlignment="1">
      <alignment horizontal="center" vertical="center"/>
    </xf>
    <xf numFmtId="0" fontId="12" fillId="0" borderId="102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50" xfId="0" applyFont="1" applyFill="1" applyBorder="1" applyAlignment="1">
      <alignment vertical="center"/>
    </xf>
    <xf numFmtId="0" fontId="7" fillId="0" borderId="151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12" fillId="0" borderId="151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12" fillId="0" borderId="152" xfId="0" applyFont="1" applyFill="1" applyBorder="1" applyAlignment="1">
      <alignment vertical="center"/>
    </xf>
    <xf numFmtId="0" fontId="12" fillId="0" borderId="153" xfId="0" applyFont="1" applyFill="1" applyBorder="1" applyAlignment="1">
      <alignment vertical="center"/>
    </xf>
    <xf numFmtId="0" fontId="12" fillId="0" borderId="154" xfId="0" applyFont="1" applyFill="1" applyBorder="1" applyAlignment="1">
      <alignment vertical="center"/>
    </xf>
    <xf numFmtId="0" fontId="12" fillId="0" borderId="155" xfId="0" applyFont="1" applyFill="1" applyBorder="1" applyAlignment="1">
      <alignment vertical="center"/>
    </xf>
    <xf numFmtId="0" fontId="12" fillId="0" borderId="156" xfId="0" applyFont="1" applyFill="1" applyBorder="1" applyAlignment="1">
      <alignment horizontal="left" vertical="center"/>
    </xf>
    <xf numFmtId="0" fontId="5" fillId="0" borderId="157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21" xfId="0" applyFont="1" applyFill="1" applyBorder="1" applyAlignment="1">
      <alignment vertical="center"/>
    </xf>
    <xf numFmtId="0" fontId="5" fillId="0" borderId="99" xfId="0" applyFont="1" applyFill="1" applyBorder="1" applyAlignment="1">
      <alignment horizontal="right" vertical="center"/>
    </xf>
    <xf numFmtId="0" fontId="5" fillId="0" borderId="9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187" fontId="5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87" fontId="5" fillId="0" borderId="12" xfId="0" applyNumberFormat="1" applyFont="1" applyFill="1" applyBorder="1" applyAlignment="1">
      <alignment horizontal="right" vertical="center"/>
    </xf>
    <xf numFmtId="187" fontId="8" fillId="0" borderId="0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center"/>
    </xf>
    <xf numFmtId="0" fontId="7" fillId="0" borderId="2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7" fillId="0" borderId="8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3" fillId="0" borderId="0" xfId="0" applyFont="1" applyFill="1" applyBorder="1" applyAlignment="1">
      <alignment horizontal="right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8" fillId="0" borderId="69" xfId="0" applyFont="1" applyFill="1" applyBorder="1" applyAlignment="1">
      <alignment horizontal="center" vertical="center"/>
    </xf>
    <xf numFmtId="0" fontId="38" fillId="0" borderId="73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vertical="center"/>
    </xf>
    <xf numFmtId="183" fontId="33" fillId="0" borderId="49" xfId="0" applyNumberFormat="1" applyFont="1" applyFill="1" applyBorder="1" applyAlignment="1">
      <alignment horizontal="right" vertical="center"/>
    </xf>
    <xf numFmtId="0" fontId="33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183" fontId="39" fillId="0" borderId="49" xfId="0" applyNumberFormat="1" applyFont="1" applyFill="1" applyBorder="1" applyAlignment="1">
      <alignment vertical="center"/>
    </xf>
    <xf numFmtId="192" fontId="39" fillId="0" borderId="0" xfId="0" applyNumberFormat="1" applyFont="1" applyFill="1" applyBorder="1" applyAlignment="1">
      <alignment vertical="center"/>
    </xf>
    <xf numFmtId="192" fontId="39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vertical="center"/>
    </xf>
    <xf numFmtId="3" fontId="39" fillId="0" borderId="0" xfId="0" applyNumberFormat="1" applyFont="1" applyFill="1" applyBorder="1" applyAlignment="1">
      <alignment vertical="center"/>
    </xf>
    <xf numFmtId="183" fontId="39" fillId="0" borderId="96" xfId="0" applyNumberFormat="1" applyFont="1" applyFill="1" applyBorder="1" applyAlignment="1">
      <alignment vertical="center"/>
    </xf>
    <xf numFmtId="183" fontId="39" fillId="0" borderId="113" xfId="0" applyNumberFormat="1" applyFont="1" applyFill="1" applyBorder="1" applyAlignment="1">
      <alignment vertical="center"/>
    </xf>
    <xf numFmtId="192" fontId="39" fillId="0" borderId="10" xfId="0" applyNumberFormat="1" applyFont="1" applyFill="1" applyBorder="1" applyAlignment="1">
      <alignment vertical="center"/>
    </xf>
    <xf numFmtId="192" fontId="39" fillId="0" borderId="10" xfId="0" applyNumberFormat="1" applyFont="1" applyFill="1" applyBorder="1" applyAlignment="1">
      <alignment horizontal="right" vertical="center"/>
    </xf>
    <xf numFmtId="0" fontId="39" fillId="0" borderId="10" xfId="0" applyFont="1" applyFill="1" applyBorder="1" applyAlignment="1">
      <alignment vertical="center"/>
    </xf>
    <xf numFmtId="0" fontId="38" fillId="0" borderId="118" xfId="0" applyFont="1" applyFill="1" applyBorder="1" applyAlignment="1">
      <alignment horizontal="center" vertical="center"/>
    </xf>
    <xf numFmtId="0" fontId="33" fillId="0" borderId="87" xfId="0" applyFont="1" applyFill="1" applyBorder="1" applyAlignment="1">
      <alignment vertical="center"/>
    </xf>
    <xf numFmtId="196" fontId="39" fillId="0" borderId="0" xfId="0" applyNumberFormat="1" applyFont="1" applyFill="1" applyBorder="1" applyAlignment="1">
      <alignment horizontal="right" vertical="center"/>
    </xf>
    <xf numFmtId="3" fontId="39" fillId="0" borderId="96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196" fontId="39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/>
    </xf>
    <xf numFmtId="38" fontId="5" fillId="0" borderId="0" xfId="0" applyNumberFormat="1" applyFont="1" applyFill="1" applyBorder="1" applyAlignment="1">
      <alignment/>
    </xf>
    <xf numFmtId="0" fontId="28" fillId="0" borderId="158" xfId="0" applyFont="1" applyFill="1" applyBorder="1" applyAlignment="1">
      <alignment horizontal="right" vertical="center"/>
    </xf>
    <xf numFmtId="0" fontId="28" fillId="0" borderId="29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 vertical="center"/>
    </xf>
    <xf numFmtId="38" fontId="5" fillId="0" borderId="0" xfId="49" applyFont="1" applyFill="1" applyBorder="1" applyAlignment="1">
      <alignment horizontal="left" vertical="center"/>
    </xf>
    <xf numFmtId="38" fontId="5" fillId="0" borderId="0" xfId="49" applyFont="1" applyFill="1" applyBorder="1" applyAlignment="1">
      <alignment vertical="center"/>
    </xf>
    <xf numFmtId="38" fontId="5" fillId="0" borderId="147" xfId="49" applyFont="1" applyFill="1" applyBorder="1" applyAlignment="1">
      <alignment vertical="center"/>
    </xf>
    <xf numFmtId="38" fontId="5" fillId="0" borderId="14" xfId="49" applyFont="1" applyFill="1" applyBorder="1" applyAlignment="1">
      <alignment vertical="center"/>
    </xf>
    <xf numFmtId="38" fontId="5" fillId="0" borderId="96" xfId="49" applyFont="1" applyFill="1" applyBorder="1" applyAlignment="1">
      <alignment vertical="center"/>
    </xf>
    <xf numFmtId="0" fontId="5" fillId="0" borderId="42" xfId="0" applyFont="1" applyFill="1" applyBorder="1" applyAlignment="1">
      <alignment horizontal="center" vertical="center"/>
    </xf>
    <xf numFmtId="38" fontId="5" fillId="0" borderId="159" xfId="49" applyFont="1" applyFill="1" applyBorder="1" applyAlignment="1">
      <alignment vertical="center"/>
    </xf>
    <xf numFmtId="38" fontId="5" fillId="0" borderId="42" xfId="49" applyFont="1" applyFill="1" applyBorder="1" applyAlignment="1">
      <alignment vertical="center"/>
    </xf>
    <xf numFmtId="0" fontId="5" fillId="0" borderId="39" xfId="0" applyFont="1" applyFill="1" applyBorder="1" applyAlignment="1">
      <alignment horizontal="center" vertical="center"/>
    </xf>
    <xf numFmtId="38" fontId="5" fillId="0" borderId="160" xfId="49" applyFont="1" applyFill="1" applyBorder="1" applyAlignment="1">
      <alignment vertical="center"/>
    </xf>
    <xf numFmtId="38" fontId="5" fillId="0" borderId="39" xfId="49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horizontal="left" vertical="center"/>
    </xf>
    <xf numFmtId="38" fontId="5" fillId="0" borderId="10" xfId="49" applyFont="1" applyFill="1" applyBorder="1" applyAlignment="1">
      <alignment vertical="center"/>
    </xf>
    <xf numFmtId="38" fontId="5" fillId="0" borderId="10" xfId="49" applyFont="1" applyFill="1" applyBorder="1" applyAlignment="1">
      <alignment horizontal="left" vertical="center"/>
    </xf>
    <xf numFmtId="187" fontId="5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Alignment="1">
      <alignment horizontal="left" wrapText="1"/>
    </xf>
    <xf numFmtId="0" fontId="80" fillId="0" borderId="0" xfId="0" applyFont="1" applyFill="1" applyAlignment="1">
      <alignment vertical="top" wrapText="1"/>
    </xf>
    <xf numFmtId="0" fontId="80" fillId="0" borderId="0" xfId="0" applyFont="1" applyFill="1" applyAlignment="1">
      <alignment vertical="top"/>
    </xf>
    <xf numFmtId="0" fontId="40" fillId="0" borderId="0" xfId="0" applyFont="1" applyFill="1" applyAlignment="1">
      <alignment/>
    </xf>
    <xf numFmtId="0" fontId="32" fillId="0" borderId="10" xfId="0" applyFont="1" applyFill="1" applyBorder="1" applyAlignment="1">
      <alignment/>
    </xf>
    <xf numFmtId="0" fontId="33" fillId="0" borderId="10" xfId="0" applyFont="1" applyFill="1" applyBorder="1" applyAlignment="1">
      <alignment horizontal="left"/>
    </xf>
    <xf numFmtId="0" fontId="0" fillId="0" borderId="161" xfId="0" applyFill="1" applyBorder="1" applyAlignment="1">
      <alignment/>
    </xf>
    <xf numFmtId="0" fontId="0" fillId="0" borderId="161" xfId="0" applyFill="1" applyBorder="1" applyAlignment="1">
      <alignment/>
    </xf>
    <xf numFmtId="3" fontId="33" fillId="0" borderId="118" xfId="0" applyNumberFormat="1" applyFont="1" applyFill="1" applyBorder="1" applyAlignment="1">
      <alignment horizontal="center" wrapText="1"/>
    </xf>
    <xf numFmtId="3" fontId="34" fillId="0" borderId="29" xfId="0" applyNumberFormat="1" applyFont="1" applyFill="1" applyBorder="1" applyAlignment="1" quotePrefix="1">
      <alignment horizontal="right"/>
    </xf>
    <xf numFmtId="197" fontId="34" fillId="0" borderId="29" xfId="0" applyNumberFormat="1" applyFont="1" applyFill="1" applyBorder="1" applyAlignment="1">
      <alignment horizontal="center"/>
    </xf>
    <xf numFmtId="193" fontId="34" fillId="0" borderId="0" xfId="0" applyNumberFormat="1" applyFont="1" applyFill="1" applyBorder="1" applyAlignment="1">
      <alignment horizontal="center"/>
    </xf>
    <xf numFmtId="180" fontId="0" fillId="0" borderId="0" xfId="0" applyNumberFormat="1" applyFill="1" applyBorder="1" applyAlignment="1">
      <alignment horizontal="center"/>
    </xf>
    <xf numFmtId="198" fontId="34" fillId="0" borderId="29" xfId="0" applyNumberFormat="1" applyFont="1" applyFill="1" applyBorder="1" applyAlignment="1">
      <alignment horizontal="right"/>
    </xf>
    <xf numFmtId="197" fontId="34" fillId="0" borderId="29" xfId="0" applyNumberFormat="1" applyFont="1" applyFill="1" applyBorder="1" applyAlignment="1">
      <alignment horizontal="right"/>
    </xf>
    <xf numFmtId="3" fontId="34" fillId="0" borderId="89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quotePrefix="1">
      <alignment horizontal="right" readingOrder="2"/>
    </xf>
    <xf numFmtId="180" fontId="34" fillId="0" borderId="0" xfId="0" applyNumberFormat="1" applyFont="1" applyFill="1" applyBorder="1" applyAlignment="1">
      <alignment horizontal="center"/>
    </xf>
    <xf numFmtId="197" fontId="34" fillId="0" borderId="12" xfId="0" applyNumberFormat="1" applyFont="1" applyFill="1" applyBorder="1" applyAlignment="1">
      <alignment/>
    </xf>
    <xf numFmtId="180" fontId="34" fillId="0" borderId="12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3" fontId="0" fillId="0" borderId="162" xfId="0" applyNumberFormat="1" applyFill="1" applyBorder="1" applyAlignment="1">
      <alignment vertical="center"/>
    </xf>
    <xf numFmtId="0" fontId="40" fillId="0" borderId="12" xfId="0" applyFont="1" applyFill="1" applyBorder="1" applyAlignment="1">
      <alignment/>
    </xf>
    <xf numFmtId="3" fontId="33" fillId="0" borderId="114" xfId="0" applyNumberFormat="1" applyFont="1" applyFill="1" applyBorder="1" applyAlignment="1">
      <alignment horizontal="center" wrapText="1"/>
    </xf>
    <xf numFmtId="187" fontId="34" fillId="0" borderId="96" xfId="0" applyNumberFormat="1" applyFont="1" applyFill="1" applyBorder="1" applyAlignment="1">
      <alignment horizontal="right"/>
    </xf>
    <xf numFmtId="187" fontId="34" fillId="0" borderId="0" xfId="0" applyNumberFormat="1" applyFont="1" applyFill="1" applyBorder="1" applyAlignment="1">
      <alignment horizontal="right"/>
    </xf>
    <xf numFmtId="187" fontId="34" fillId="0" borderId="29" xfId="0" applyNumberFormat="1" applyFont="1" applyFill="1" applyBorder="1" applyAlignment="1">
      <alignment horizontal="right"/>
    </xf>
    <xf numFmtId="183" fontId="34" fillId="0" borderId="26" xfId="0" applyNumberFormat="1" applyFont="1" applyFill="1" applyBorder="1" applyAlignment="1">
      <alignment horizontal="right"/>
    </xf>
    <xf numFmtId="187" fontId="34" fillId="0" borderId="25" xfId="0" applyNumberFormat="1" applyFont="1" applyFill="1" applyBorder="1" applyAlignment="1">
      <alignment/>
    </xf>
    <xf numFmtId="198" fontId="34" fillId="0" borderId="0" xfId="0" applyNumberFormat="1" applyFont="1" applyFill="1" applyBorder="1" applyAlignment="1">
      <alignment horizontal="center"/>
    </xf>
    <xf numFmtId="199" fontId="0" fillId="0" borderId="0" xfId="0" applyNumberFormat="1" applyFill="1" applyBorder="1" applyAlignment="1">
      <alignment/>
    </xf>
    <xf numFmtId="198" fontId="34" fillId="0" borderId="26" xfId="0" applyNumberFormat="1" applyFont="1" applyFill="1" applyBorder="1" applyAlignment="1">
      <alignment horizontal="right"/>
    </xf>
    <xf numFmtId="198" fontId="34" fillId="0" borderId="0" xfId="0" applyNumberFormat="1" applyFont="1" applyFill="1" applyBorder="1" applyAlignment="1">
      <alignment horizontal="right"/>
    </xf>
    <xf numFmtId="195" fontId="34" fillId="0" borderId="26" xfId="0" applyNumberFormat="1" applyFont="1" applyFill="1" applyBorder="1" applyAlignment="1">
      <alignment horizontal="right"/>
    </xf>
    <xf numFmtId="187" fontId="34" fillId="0" borderId="102" xfId="0" applyNumberFormat="1" applyFont="1" applyFill="1" applyBorder="1" applyAlignment="1">
      <alignment horizontal="right"/>
    </xf>
    <xf numFmtId="187" fontId="34" fillId="0" borderId="10" xfId="0" applyNumberFormat="1" applyFont="1" applyFill="1" applyBorder="1" applyAlignment="1">
      <alignment horizontal="right"/>
    </xf>
    <xf numFmtId="187" fontId="34" fillId="0" borderId="89" xfId="0" applyNumberFormat="1" applyFont="1" applyFill="1" applyBorder="1" applyAlignment="1">
      <alignment horizontal="right"/>
    </xf>
    <xf numFmtId="198" fontId="34" fillId="0" borderId="163" xfId="0" applyNumberFormat="1" applyFont="1" applyFill="1" applyBorder="1" applyAlignment="1">
      <alignment horizontal="right"/>
    </xf>
    <xf numFmtId="187" fontId="34" fillId="0" borderId="164" xfId="0" applyNumberFormat="1" applyFont="1" applyFill="1" applyBorder="1" applyAlignment="1">
      <alignment/>
    </xf>
    <xf numFmtId="198" fontId="34" fillId="0" borderId="10" xfId="0" applyNumberFormat="1" applyFont="1" applyFill="1" applyBorder="1" applyAlignment="1">
      <alignment horizontal="right"/>
    </xf>
    <xf numFmtId="3" fontId="34" fillId="0" borderId="0" xfId="0" applyNumberFormat="1" applyFont="1" applyFill="1" applyAlignment="1" quotePrefix="1">
      <alignment horizontal="left"/>
    </xf>
    <xf numFmtId="187" fontId="34" fillId="0" borderId="0" xfId="0" applyNumberFormat="1" applyFont="1" applyFill="1" applyBorder="1" applyAlignment="1">
      <alignment/>
    </xf>
    <xf numFmtId="197" fontId="34" fillId="0" borderId="0" xfId="0" applyNumberFormat="1" applyFont="1" applyFill="1" applyAlignment="1">
      <alignment/>
    </xf>
    <xf numFmtId="193" fontId="0" fillId="0" borderId="0" xfId="0" applyNumberFormat="1" applyFill="1" applyAlignment="1">
      <alignment/>
    </xf>
    <xf numFmtId="199" fontId="0" fillId="0" borderId="0" xfId="0" applyNumberFormat="1" applyFill="1" applyAlignment="1">
      <alignment/>
    </xf>
    <xf numFmtId="3" fontId="0" fillId="0" borderId="12" xfId="0" applyNumberFormat="1" applyFill="1" applyBorder="1" applyAlignment="1">
      <alignment horizontal="center"/>
    </xf>
    <xf numFmtId="3" fontId="0" fillId="0" borderId="165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50" xfId="0" applyNumberFormat="1" applyFill="1" applyBorder="1" applyAlignment="1">
      <alignment horizontal="center"/>
    </xf>
    <xf numFmtId="197" fontId="34" fillId="0" borderId="25" xfId="0" applyNumberFormat="1" applyFont="1" applyFill="1" applyBorder="1" applyAlignment="1">
      <alignment horizontal="center"/>
    </xf>
    <xf numFmtId="195" fontId="34" fillId="0" borderId="0" xfId="0" applyNumberFormat="1" applyFont="1" applyFill="1" applyBorder="1" applyAlignment="1">
      <alignment horizontal="right"/>
    </xf>
    <xf numFmtId="197" fontId="34" fillId="0" borderId="0" xfId="0" applyNumberFormat="1" applyFont="1" applyFill="1" applyBorder="1" applyAlignment="1">
      <alignment horizontal="right"/>
    </xf>
    <xf numFmtId="200" fontId="34" fillId="0" borderId="0" xfId="0" applyNumberFormat="1" applyFont="1" applyFill="1" applyBorder="1" applyAlignment="1">
      <alignment horizontal="right"/>
    </xf>
    <xf numFmtId="197" fontId="34" fillId="0" borderId="25" xfId="0" applyNumberFormat="1" applyFont="1" applyFill="1" applyBorder="1" applyAlignment="1">
      <alignment horizontal="right"/>
    </xf>
    <xf numFmtId="197" fontId="34" fillId="0" borderId="164" xfId="0" applyNumberFormat="1" applyFont="1" applyFill="1" applyBorder="1" applyAlignment="1">
      <alignment horizontal="right"/>
    </xf>
    <xf numFmtId="195" fontId="34" fillId="0" borderId="10" xfId="0" applyNumberFormat="1" applyFont="1" applyFill="1" applyBorder="1" applyAlignment="1">
      <alignment horizontal="right"/>
    </xf>
    <xf numFmtId="197" fontId="34" fillId="0" borderId="10" xfId="0" applyNumberFormat="1" applyFont="1" applyFill="1" applyBorder="1" applyAlignment="1">
      <alignment horizontal="right"/>
    </xf>
    <xf numFmtId="200" fontId="34" fillId="0" borderId="10" xfId="0" applyNumberFormat="1" applyFont="1" applyFill="1" applyBorder="1" applyAlignment="1">
      <alignment horizontal="right"/>
    </xf>
    <xf numFmtId="0" fontId="34" fillId="0" borderId="10" xfId="0" applyFont="1" applyFill="1" applyBorder="1" applyAlignment="1">
      <alignment/>
    </xf>
    <xf numFmtId="3" fontId="32" fillId="0" borderId="0" xfId="0" applyNumberFormat="1" applyFont="1" applyFill="1" applyAlignment="1">
      <alignment/>
    </xf>
    <xf numFmtId="3" fontId="0" fillId="0" borderId="105" xfId="0" applyNumberFormat="1" applyFill="1" applyBorder="1" applyAlignment="1">
      <alignment horizontal="center"/>
    </xf>
    <xf numFmtId="197" fontId="34" fillId="0" borderId="0" xfId="0" applyNumberFormat="1" applyFont="1" applyFill="1" applyBorder="1" applyAlignment="1">
      <alignment/>
    </xf>
    <xf numFmtId="197" fontId="34" fillId="0" borderId="10" xfId="0" applyNumberFormat="1" applyFont="1" applyFill="1" applyBorder="1" applyAlignment="1">
      <alignment/>
    </xf>
    <xf numFmtId="200" fontId="34" fillId="0" borderId="0" xfId="0" applyNumberFormat="1" applyFont="1" applyFill="1" applyBorder="1" applyAlignment="1">
      <alignment/>
    </xf>
    <xf numFmtId="200" fontId="34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3" fontId="40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 vertical="top"/>
    </xf>
    <xf numFmtId="3" fontId="0" fillId="0" borderId="17" xfId="0" applyNumberForma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0" fontId="0" fillId="0" borderId="166" xfId="0" applyFill="1" applyBorder="1" applyAlignment="1">
      <alignment horizontal="center" vertical="top"/>
    </xf>
    <xf numFmtId="3" fontId="0" fillId="0" borderId="166" xfId="0" applyNumberForma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top"/>
    </xf>
    <xf numFmtId="201" fontId="34" fillId="0" borderId="49" xfId="0" applyNumberFormat="1" applyFont="1" applyFill="1" applyBorder="1" applyAlignment="1">
      <alignment/>
    </xf>
    <xf numFmtId="201" fontId="34" fillId="0" borderId="0" xfId="0" applyNumberFormat="1" applyFont="1" applyFill="1" applyBorder="1" applyAlignment="1">
      <alignment/>
    </xf>
    <xf numFmtId="201" fontId="34" fillId="0" borderId="0" xfId="0" applyNumberFormat="1" applyFont="1" applyFill="1" applyBorder="1" applyAlignment="1">
      <alignment horizontal="right"/>
    </xf>
    <xf numFmtId="182" fontId="34" fillId="0" borderId="0" xfId="0" applyNumberFormat="1" applyFont="1" applyFill="1" applyBorder="1" applyAlignment="1">
      <alignment horizontal="right"/>
    </xf>
    <xf numFmtId="202" fontId="34" fillId="0" borderId="0" xfId="49" applyNumberFormat="1" applyFont="1" applyFill="1" applyBorder="1" applyAlignment="1">
      <alignment horizontal="right"/>
    </xf>
    <xf numFmtId="0" fontId="39" fillId="0" borderId="0" xfId="0" applyFont="1" applyFill="1" applyBorder="1" applyAlignment="1">
      <alignment horizontal="center" vertical="center"/>
    </xf>
    <xf numFmtId="180" fontId="34" fillId="0" borderId="0" xfId="0" applyNumberFormat="1" applyFont="1" applyFill="1" applyBorder="1" applyAlignment="1">
      <alignment/>
    </xf>
    <xf numFmtId="201" fontId="34" fillId="0" borderId="113" xfId="0" applyNumberFormat="1" applyFont="1" applyFill="1" applyBorder="1" applyAlignment="1">
      <alignment/>
    </xf>
    <xf numFmtId="201" fontId="34" fillId="0" borderId="10" xfId="0" applyNumberFormat="1" applyFont="1" applyFill="1" applyBorder="1" applyAlignment="1">
      <alignment/>
    </xf>
    <xf numFmtId="201" fontId="34" fillId="0" borderId="10" xfId="0" applyNumberFormat="1" applyFont="1" applyFill="1" applyBorder="1" applyAlignment="1">
      <alignment horizontal="right"/>
    </xf>
    <xf numFmtId="182" fontId="34" fillId="0" borderId="10" xfId="0" applyNumberFormat="1" applyFont="1" applyFill="1" applyBorder="1" applyAlignment="1">
      <alignment horizontal="right"/>
    </xf>
    <xf numFmtId="202" fontId="34" fillId="0" borderId="10" xfId="49" applyNumberFormat="1" applyFont="1" applyFill="1" applyBorder="1" applyAlignment="1">
      <alignment horizontal="right"/>
    </xf>
    <xf numFmtId="199" fontId="34" fillId="0" borderId="0" xfId="0" applyNumberFormat="1" applyFont="1" applyFill="1" applyBorder="1" applyAlignment="1">
      <alignment/>
    </xf>
    <xf numFmtId="3" fontId="34" fillId="0" borderId="0" xfId="0" applyNumberFormat="1" applyFont="1" applyFill="1" applyBorder="1" applyAlignment="1" quotePrefix="1">
      <alignment horizontal="center"/>
    </xf>
    <xf numFmtId="203" fontId="34" fillId="0" borderId="0" xfId="0" applyNumberFormat="1" applyFont="1" applyFill="1" applyBorder="1" applyAlignment="1">
      <alignment/>
    </xf>
    <xf numFmtId="0" fontId="0" fillId="0" borderId="103" xfId="0" applyFill="1" applyBorder="1" applyAlignment="1">
      <alignment horizontal="center"/>
    </xf>
    <xf numFmtId="3" fontId="34" fillId="0" borderId="34" xfId="0" applyNumberFormat="1" applyFont="1" applyFill="1" applyBorder="1" applyAlignment="1" quotePrefix="1">
      <alignment horizontal="center" wrapText="1"/>
    </xf>
    <xf numFmtId="205" fontId="7" fillId="0" borderId="0" xfId="0" applyNumberFormat="1" applyFont="1" applyFill="1" applyBorder="1" applyAlignment="1">
      <alignment horizontal="right" indent="1"/>
    </xf>
    <xf numFmtId="0" fontId="81" fillId="0" borderId="0" xfId="0" applyFont="1" applyFill="1" applyAlignment="1">
      <alignment/>
    </xf>
    <xf numFmtId="3" fontId="34" fillId="0" borderId="33" xfId="0" applyNumberFormat="1" applyFont="1" applyFill="1" applyBorder="1" applyAlignment="1" quotePrefix="1">
      <alignment horizontal="center" wrapText="1"/>
    </xf>
    <xf numFmtId="3" fontId="34" fillId="0" borderId="0" xfId="0" applyNumberFormat="1" applyFont="1" applyFill="1" applyBorder="1" applyAlignment="1" quotePrefix="1">
      <alignment horizontal="left"/>
    </xf>
    <xf numFmtId="182" fontId="7" fillId="0" borderId="0" xfId="0" applyNumberFormat="1" applyFont="1" applyFill="1" applyBorder="1" applyAlignment="1">
      <alignment horizontal="right" indent="1"/>
    </xf>
    <xf numFmtId="3" fontId="0" fillId="0" borderId="0" xfId="0" applyNumberFormat="1" applyFill="1" applyBorder="1" applyAlignment="1" quotePrefix="1">
      <alignment horizontal="center"/>
    </xf>
    <xf numFmtId="206" fontId="0" fillId="0" borderId="0" xfId="0" applyNumberFormat="1" applyFill="1" applyBorder="1" applyAlignment="1">
      <alignment horizontal="center"/>
    </xf>
    <xf numFmtId="205" fontId="0" fillId="0" borderId="0" xfId="0" applyNumberFormat="1" applyFill="1" applyBorder="1" applyAlignment="1">
      <alignment/>
    </xf>
    <xf numFmtId="0" fontId="35" fillId="0" borderId="0" xfId="0" applyFont="1" applyFill="1" applyAlignment="1">
      <alignment/>
    </xf>
    <xf numFmtId="0" fontId="3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40" fillId="0" borderId="0" xfId="0" applyFont="1" applyFill="1" applyAlignment="1">
      <alignment horizontal="left"/>
    </xf>
    <xf numFmtId="0" fontId="0" fillId="0" borderId="84" xfId="0" applyFill="1" applyBorder="1" applyAlignment="1">
      <alignment horizontal="center"/>
    </xf>
    <xf numFmtId="0" fontId="0" fillId="0" borderId="16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85" xfId="0" applyFill="1" applyBorder="1" applyAlignment="1">
      <alignment horizontal="center"/>
    </xf>
    <xf numFmtId="0" fontId="0" fillId="0" borderId="167" xfId="0" applyFill="1" applyBorder="1" applyAlignment="1">
      <alignment horizontal="center"/>
    </xf>
    <xf numFmtId="0" fontId="34" fillId="0" borderId="29" xfId="0" applyFont="1" applyFill="1" applyBorder="1" applyAlignment="1">
      <alignment/>
    </xf>
    <xf numFmtId="200" fontId="34" fillId="0" borderId="96" xfId="0" applyNumberFormat="1" applyFont="1" applyFill="1" applyBorder="1" applyAlignment="1">
      <alignment/>
    </xf>
    <xf numFmtId="200" fontId="34" fillId="0" borderId="29" xfId="0" applyNumberFormat="1" applyFont="1" applyFill="1" applyBorder="1" applyAlignment="1">
      <alignment/>
    </xf>
    <xf numFmtId="0" fontId="34" fillId="0" borderId="168" xfId="0" applyFont="1" applyFill="1" applyBorder="1" applyAlignment="1">
      <alignment/>
    </xf>
    <xf numFmtId="200" fontId="34" fillId="0" borderId="102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center"/>
    </xf>
    <xf numFmtId="195" fontId="34" fillId="0" borderId="0" xfId="0" applyNumberFormat="1" applyFont="1" applyFill="1" applyBorder="1" applyAlignment="1">
      <alignment/>
    </xf>
    <xf numFmtId="207" fontId="34" fillId="0" borderId="0" xfId="49" applyNumberFormat="1" applyFont="1" applyFill="1" applyBorder="1" applyAlignment="1">
      <alignment horizontal="right"/>
    </xf>
    <xf numFmtId="208" fontId="34" fillId="0" borderId="0" xfId="0" applyNumberFormat="1" applyFont="1" applyFill="1" applyBorder="1" applyAlignment="1">
      <alignment/>
    </xf>
    <xf numFmtId="0" fontId="33" fillId="0" borderId="0" xfId="0" applyFont="1" applyFill="1" applyAlignment="1">
      <alignment horizontal="center"/>
    </xf>
    <xf numFmtId="0" fontId="0" fillId="0" borderId="12" xfId="0" applyFill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5" fillId="0" borderId="13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69" xfId="0" applyFont="1" applyFill="1" applyBorder="1" applyAlignment="1">
      <alignment horizontal="center" vertical="center"/>
    </xf>
    <xf numFmtId="0" fontId="5" fillId="0" borderId="1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right" vertical="center"/>
    </xf>
    <xf numFmtId="38" fontId="5" fillId="0" borderId="170" xfId="49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181" fontId="7" fillId="0" borderId="171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12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72" xfId="0" applyFont="1" applyFill="1" applyBorder="1" applyAlignment="1">
      <alignment horizontal="center" vertical="center"/>
    </xf>
    <xf numFmtId="0" fontId="5" fillId="0" borderId="12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 shrinkToFit="1"/>
    </xf>
    <xf numFmtId="0" fontId="5" fillId="0" borderId="51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/>
    </xf>
    <xf numFmtId="0" fontId="5" fillId="0" borderId="173" xfId="0" applyFont="1" applyFill="1" applyBorder="1" applyAlignment="1">
      <alignment horizontal="center" vertical="center"/>
    </xf>
    <xf numFmtId="0" fontId="5" fillId="0" borderId="142" xfId="0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0" fontId="7" fillId="0" borderId="165" xfId="0" applyFont="1" applyFill="1" applyBorder="1" applyAlignment="1">
      <alignment horizontal="center" vertical="center"/>
    </xf>
    <xf numFmtId="0" fontId="7" fillId="0" borderId="1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4" xfId="0" applyFont="1" applyFill="1" applyBorder="1" applyAlignment="1">
      <alignment horizontal="center" vertical="center"/>
    </xf>
    <xf numFmtId="0" fontId="8" fillId="0" borderId="175" xfId="0" applyFont="1" applyFill="1" applyBorder="1" applyAlignment="1">
      <alignment horizontal="center" vertical="center"/>
    </xf>
    <xf numFmtId="0" fontId="5" fillId="0" borderId="176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77" xfId="0" applyFont="1" applyFill="1" applyBorder="1" applyAlignment="1">
      <alignment horizontal="center" vertical="center"/>
    </xf>
    <xf numFmtId="0" fontId="5" fillId="0" borderId="123" xfId="0" applyFont="1" applyFill="1" applyBorder="1" applyAlignment="1">
      <alignment horizontal="center" vertical="center"/>
    </xf>
    <xf numFmtId="0" fontId="5" fillId="0" borderId="17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123" xfId="0" applyFont="1" applyFill="1" applyBorder="1" applyAlignment="1">
      <alignment horizontal="center" vertical="center" shrinkToFit="1"/>
    </xf>
    <xf numFmtId="0" fontId="5" fillId="0" borderId="177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112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179" xfId="0" applyFont="1" applyFill="1" applyBorder="1" applyAlignment="1">
      <alignment horizontal="center" vertical="center"/>
    </xf>
    <xf numFmtId="0" fontId="5" fillId="0" borderId="125" xfId="0" applyFont="1" applyFill="1" applyBorder="1" applyAlignment="1">
      <alignment horizontal="center" vertical="center"/>
    </xf>
    <xf numFmtId="181" fontId="7" fillId="0" borderId="180" xfId="0" applyNumberFormat="1" applyFont="1" applyFill="1" applyBorder="1" applyAlignment="1">
      <alignment horizontal="right" vertical="center"/>
    </xf>
    <xf numFmtId="0" fontId="13" fillId="0" borderId="170" xfId="0" applyFont="1" applyFill="1" applyBorder="1" applyAlignment="1">
      <alignment horizontal="left" vertical="center"/>
    </xf>
    <xf numFmtId="181" fontId="7" fillId="0" borderId="181" xfId="0" applyNumberFormat="1" applyFont="1" applyFill="1" applyBorder="1" applyAlignment="1">
      <alignment horizontal="right" vertical="center"/>
    </xf>
    <xf numFmtId="181" fontId="7" fillId="0" borderId="17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181" fontId="7" fillId="0" borderId="96" xfId="0" applyNumberFormat="1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distributed" vertical="center"/>
    </xf>
    <xf numFmtId="181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89" xfId="0" applyFont="1" applyFill="1" applyBorder="1" applyAlignment="1">
      <alignment horizontal="distributed" vertical="center"/>
    </xf>
    <xf numFmtId="181" fontId="7" fillId="0" borderId="102" xfId="0" applyNumberFormat="1" applyFont="1" applyFill="1" applyBorder="1" applyAlignment="1">
      <alignment horizontal="right" vertical="center"/>
    </xf>
    <xf numFmtId="0" fontId="13" fillId="0" borderId="31" xfId="0" applyFont="1" applyFill="1" applyBorder="1" applyAlignment="1">
      <alignment vertical="center"/>
    </xf>
    <xf numFmtId="0" fontId="7" fillId="0" borderId="87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13" fillId="0" borderId="31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distributed" vertical="distributed"/>
    </xf>
    <xf numFmtId="0" fontId="5" fillId="0" borderId="30" xfId="0" applyFont="1" applyFill="1" applyBorder="1" applyAlignment="1">
      <alignment horizontal="center"/>
    </xf>
    <xf numFmtId="0" fontId="5" fillId="0" borderId="16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90" xfId="0" applyFont="1" applyFill="1" applyBorder="1" applyAlignment="1">
      <alignment horizontal="center" wrapText="1"/>
    </xf>
    <xf numFmtId="0" fontId="5" fillId="0" borderId="9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 shrinkToFit="1"/>
    </xf>
    <xf numFmtId="0" fontId="5" fillId="0" borderId="29" xfId="0" applyFont="1" applyFill="1" applyBorder="1" applyAlignment="1">
      <alignment horizontal="center" wrapText="1" shrinkToFit="1"/>
    </xf>
    <xf numFmtId="0" fontId="5" fillId="0" borderId="84" xfId="0" applyFont="1" applyFill="1" applyBorder="1" applyAlignment="1">
      <alignment horizontal="center"/>
    </xf>
    <xf numFmtId="0" fontId="5" fillId="0" borderId="100" xfId="0" applyFont="1" applyFill="1" applyBorder="1" applyAlignment="1">
      <alignment horizontal="center"/>
    </xf>
    <xf numFmtId="0" fontId="5" fillId="0" borderId="182" xfId="0" applyFont="1" applyFill="1" applyBorder="1" applyAlignment="1">
      <alignment horizontal="center"/>
    </xf>
    <xf numFmtId="0" fontId="7" fillId="0" borderId="101" xfId="0" applyFont="1" applyFill="1" applyBorder="1" applyAlignment="1">
      <alignment horizontal="distributed" vertical="center"/>
    </xf>
    <xf numFmtId="0" fontId="7" fillId="0" borderId="116" xfId="0" applyFont="1" applyFill="1" applyBorder="1" applyAlignment="1">
      <alignment horizontal="distributed" vertical="center"/>
    </xf>
    <xf numFmtId="186" fontId="5" fillId="0" borderId="0" xfId="0" applyNumberFormat="1" applyFont="1" applyFill="1" applyBorder="1" applyAlignment="1">
      <alignment vertical="center"/>
    </xf>
    <xf numFmtId="0" fontId="5" fillId="0" borderId="183" xfId="0" applyFont="1" applyFill="1" applyBorder="1" applyAlignment="1">
      <alignment horizontal="center" vertical="center"/>
    </xf>
    <xf numFmtId="0" fontId="5" fillId="0" borderId="158" xfId="0" applyFont="1" applyFill="1" applyBorder="1" applyAlignment="1">
      <alignment horizontal="center" vertical="center"/>
    </xf>
    <xf numFmtId="0" fontId="5" fillId="0" borderId="119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5" fillId="0" borderId="143" xfId="0" applyFont="1" applyFill="1" applyBorder="1" applyAlignment="1">
      <alignment horizontal="center" vertical="center"/>
    </xf>
    <xf numFmtId="0" fontId="5" fillId="0" borderId="144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/>
    </xf>
    <xf numFmtId="182" fontId="1" fillId="0" borderId="147" xfId="62" applyNumberFormat="1" applyFont="1" applyFill="1" applyBorder="1" applyAlignment="1">
      <alignment horizontal="right" vertical="center"/>
      <protection/>
    </xf>
    <xf numFmtId="182" fontId="1" fillId="0" borderId="14" xfId="62" applyNumberFormat="1" applyFont="1" applyFill="1" applyBorder="1" applyAlignment="1">
      <alignment horizontal="right" vertical="center"/>
      <protection/>
    </xf>
    <xf numFmtId="0" fontId="1" fillId="0" borderId="30" xfId="62" applyFont="1" applyFill="1" applyBorder="1" applyAlignment="1">
      <alignment horizontal="center" vertical="center"/>
      <protection/>
    </xf>
    <xf numFmtId="0" fontId="1" fillId="0" borderId="161" xfId="62" applyFont="1" applyFill="1" applyBorder="1" applyAlignment="1">
      <alignment horizontal="center" vertical="center"/>
      <protection/>
    </xf>
    <xf numFmtId="0" fontId="1" fillId="0" borderId="21" xfId="62" applyFont="1" applyFill="1" applyBorder="1" applyAlignment="1">
      <alignment horizontal="center" vertical="center"/>
      <protection/>
    </xf>
    <xf numFmtId="182" fontId="1" fillId="0" borderId="151" xfId="62" applyNumberFormat="1" applyFont="1" applyFill="1" applyBorder="1" applyAlignment="1">
      <alignment horizontal="right" vertical="center"/>
      <protection/>
    </xf>
    <xf numFmtId="182" fontId="1" fillId="0" borderId="37" xfId="62" applyNumberFormat="1" applyFont="1" applyFill="1" applyBorder="1" applyAlignment="1">
      <alignment horizontal="right" vertical="center"/>
      <protection/>
    </xf>
    <xf numFmtId="0" fontId="1" fillId="0" borderId="14" xfId="62" applyFont="1" applyFill="1" applyBorder="1" applyAlignment="1">
      <alignment horizontal="center" vertical="center"/>
      <protection/>
    </xf>
    <xf numFmtId="0" fontId="1" fillId="0" borderId="40" xfId="62" applyFont="1" applyFill="1" applyBorder="1" applyAlignment="1">
      <alignment horizontal="center" vertical="center"/>
      <protection/>
    </xf>
    <xf numFmtId="0" fontId="18" fillId="0" borderId="38" xfId="62" applyFont="1" applyFill="1" applyBorder="1" applyAlignment="1">
      <alignment horizontal="center" vertical="center"/>
      <protection/>
    </xf>
    <xf numFmtId="0" fontId="18" fillId="0" borderId="184" xfId="62" applyFont="1" applyFill="1" applyBorder="1" applyAlignment="1">
      <alignment horizontal="center" vertical="center"/>
      <protection/>
    </xf>
    <xf numFmtId="49" fontId="1" fillId="0" borderId="185" xfId="62" applyNumberFormat="1" applyFont="1" applyFill="1" applyBorder="1" applyAlignment="1">
      <alignment horizontal="right" vertical="center"/>
      <protection/>
    </xf>
    <xf numFmtId="49" fontId="1" fillId="0" borderId="38" xfId="62" applyNumberFormat="1" applyFont="1" applyFill="1" applyBorder="1" applyAlignment="1">
      <alignment horizontal="right" vertical="center"/>
      <protection/>
    </xf>
    <xf numFmtId="0" fontId="1" fillId="0" borderId="37" xfId="62" applyFont="1" applyFill="1" applyBorder="1" applyAlignment="1">
      <alignment horizontal="center" vertical="center"/>
      <protection/>
    </xf>
    <xf numFmtId="0" fontId="1" fillId="0" borderId="41" xfId="62" applyFont="1" applyFill="1" applyBorder="1" applyAlignment="1">
      <alignment horizontal="center" vertical="center"/>
      <protection/>
    </xf>
    <xf numFmtId="0" fontId="1" fillId="0" borderId="39" xfId="62" applyFont="1" applyFill="1" applyBorder="1" applyAlignment="1">
      <alignment horizontal="center" vertical="center"/>
      <protection/>
    </xf>
    <xf numFmtId="0" fontId="1" fillId="0" borderId="186" xfId="62" applyFont="1" applyFill="1" applyBorder="1" applyAlignment="1">
      <alignment horizontal="center" vertical="center"/>
      <protection/>
    </xf>
    <xf numFmtId="182" fontId="1" fillId="0" borderId="160" xfId="62" applyNumberFormat="1" applyFont="1" applyFill="1" applyBorder="1" applyAlignment="1">
      <alignment horizontal="right" vertical="center"/>
      <protection/>
    </xf>
    <xf numFmtId="182" fontId="1" fillId="0" borderId="39" xfId="62" applyNumberFormat="1" applyFont="1" applyFill="1" applyBorder="1" applyAlignment="1">
      <alignment horizontal="right" vertical="center"/>
      <protection/>
    </xf>
    <xf numFmtId="0" fontId="19" fillId="0" borderId="48" xfId="62" applyFont="1" applyFill="1" applyBorder="1" applyAlignment="1">
      <alignment horizontal="center" vertical="center"/>
      <protection/>
    </xf>
    <xf numFmtId="0" fontId="19" fillId="0" borderId="69" xfId="62" applyFont="1" applyFill="1" applyBorder="1" applyAlignment="1">
      <alignment horizontal="center" vertical="center"/>
      <protection/>
    </xf>
    <xf numFmtId="38" fontId="0" fillId="0" borderId="14" xfId="51" applyFont="1" applyFill="1" applyBorder="1" applyAlignment="1">
      <alignment vertical="center" shrinkToFit="1"/>
    </xf>
    <xf numFmtId="38" fontId="0" fillId="0" borderId="14" xfId="51" applyFont="1" applyFill="1" applyBorder="1" applyAlignment="1">
      <alignment horizontal="right" vertical="center" shrinkToFit="1"/>
    </xf>
    <xf numFmtId="0" fontId="19" fillId="0" borderId="114" xfId="62" applyFont="1" applyFill="1" applyBorder="1" applyAlignment="1">
      <alignment horizontal="center" vertical="center" shrinkToFit="1"/>
      <protection/>
    </xf>
    <xf numFmtId="0" fontId="19" fillId="0" borderId="48" xfId="62" applyFont="1" applyFill="1" applyBorder="1" applyAlignment="1">
      <alignment horizontal="center" vertical="center" shrinkToFit="1"/>
      <protection/>
    </xf>
    <xf numFmtId="0" fontId="19" fillId="0" borderId="69" xfId="62" applyFont="1" applyFill="1" applyBorder="1" applyAlignment="1">
      <alignment horizontal="center" vertical="center" shrinkToFit="1"/>
      <protection/>
    </xf>
    <xf numFmtId="38" fontId="0" fillId="0" borderId="0" xfId="51" applyFont="1" applyFill="1" applyAlignment="1">
      <alignment vertical="center" shrinkToFit="1"/>
    </xf>
    <xf numFmtId="38" fontId="0" fillId="0" borderId="0" xfId="51" applyFont="1" applyFill="1" applyAlignment="1">
      <alignment horizontal="right" vertical="center" shrinkToFit="1"/>
    </xf>
    <xf numFmtId="0" fontId="19" fillId="0" borderId="37" xfId="62" applyFont="1" applyFill="1" applyBorder="1" applyAlignment="1">
      <alignment horizontal="center" vertical="center"/>
      <protection/>
    </xf>
    <xf numFmtId="0" fontId="19" fillId="0" borderId="41" xfId="62" applyFont="1" applyFill="1" applyBorder="1" applyAlignment="1">
      <alignment horizontal="center" vertical="center"/>
      <protection/>
    </xf>
    <xf numFmtId="0" fontId="19" fillId="0" borderId="38" xfId="62" applyFont="1" applyFill="1" applyBorder="1" applyAlignment="1">
      <alignment horizontal="center" vertical="center"/>
      <protection/>
    </xf>
    <xf numFmtId="0" fontId="19" fillId="0" borderId="184" xfId="62" applyFont="1" applyFill="1" applyBorder="1" applyAlignment="1">
      <alignment horizontal="center" vertical="center"/>
      <protection/>
    </xf>
    <xf numFmtId="38" fontId="0" fillId="0" borderId="38" xfId="51" applyFont="1" applyFill="1" applyBorder="1" applyAlignment="1">
      <alignment vertical="center" shrinkToFit="1"/>
    </xf>
    <xf numFmtId="38" fontId="0" fillId="0" borderId="38" xfId="51" applyFont="1" applyFill="1" applyBorder="1" applyAlignment="1">
      <alignment horizontal="right" vertical="center" shrinkToFit="1"/>
    </xf>
    <xf numFmtId="38" fontId="0" fillId="0" borderId="160" xfId="51" applyFont="1" applyFill="1" applyBorder="1" applyAlignment="1">
      <alignment horizontal="right" vertical="center" shrinkToFit="1"/>
    </xf>
    <xf numFmtId="38" fontId="0" fillId="0" borderId="39" xfId="51" applyFont="1" applyFill="1" applyBorder="1" applyAlignment="1">
      <alignment horizontal="right" vertical="center" shrinkToFit="1"/>
    </xf>
    <xf numFmtId="0" fontId="19" fillId="0" borderId="14" xfId="62" applyFont="1" applyFill="1" applyBorder="1" applyAlignment="1">
      <alignment horizontal="center" vertical="center"/>
      <protection/>
    </xf>
    <xf numFmtId="0" fontId="19" fillId="0" borderId="40" xfId="62" applyFont="1" applyFill="1" applyBorder="1" applyAlignment="1">
      <alignment horizontal="center" vertical="center"/>
      <protection/>
    </xf>
    <xf numFmtId="0" fontId="1" fillId="0" borderId="14" xfId="62" applyFont="1" applyFill="1" applyBorder="1" applyAlignment="1">
      <alignment vertical="center"/>
      <protection/>
    </xf>
    <xf numFmtId="3" fontId="1" fillId="0" borderId="0" xfId="62" applyNumberFormat="1" applyFont="1" applyFill="1" applyBorder="1" applyAlignment="1">
      <alignment horizontal="right" vertical="center"/>
      <protection/>
    </xf>
    <xf numFmtId="0" fontId="19" fillId="0" borderId="42" xfId="62" applyFont="1" applyFill="1" applyBorder="1" applyAlignment="1">
      <alignment horizontal="center" vertical="center"/>
      <protection/>
    </xf>
    <xf numFmtId="0" fontId="19" fillId="0" borderId="88" xfId="62" applyFont="1" applyFill="1" applyBorder="1" applyAlignment="1">
      <alignment horizontal="center" vertical="center"/>
      <protection/>
    </xf>
    <xf numFmtId="0" fontId="1" fillId="0" borderId="42" xfId="62" applyFont="1" applyFill="1" applyBorder="1" applyAlignment="1">
      <alignment horizontal="right" vertical="center"/>
      <protection/>
    </xf>
    <xf numFmtId="0" fontId="1" fillId="0" borderId="42" xfId="62" applyFont="1" applyFill="1" applyBorder="1" applyAlignment="1">
      <alignment vertical="center"/>
      <protection/>
    </xf>
    <xf numFmtId="3" fontId="1" fillId="0" borderId="10" xfId="62" applyNumberFormat="1" applyFont="1" applyFill="1" applyBorder="1" applyAlignment="1">
      <alignment horizontal="right" vertical="center"/>
      <protection/>
    </xf>
    <xf numFmtId="0" fontId="1" fillId="0" borderId="160" xfId="62" applyFont="1" applyFill="1" applyBorder="1" applyAlignment="1">
      <alignment horizontal="right" vertical="center"/>
      <protection/>
    </xf>
    <xf numFmtId="0" fontId="1" fillId="0" borderId="39" xfId="62" applyFont="1" applyFill="1" applyBorder="1" applyAlignment="1">
      <alignment horizontal="right" vertical="center"/>
      <protection/>
    </xf>
    <xf numFmtId="3" fontId="1" fillId="0" borderId="39" xfId="62" applyNumberFormat="1" applyFont="1" applyFill="1" applyBorder="1" applyAlignment="1">
      <alignment horizontal="right" vertical="center"/>
      <protection/>
    </xf>
    <xf numFmtId="0" fontId="1" fillId="0" borderId="14" xfId="62" applyFont="1" applyFill="1" applyBorder="1" applyAlignment="1">
      <alignment horizontal="right" vertical="center"/>
      <protection/>
    </xf>
    <xf numFmtId="0" fontId="1" fillId="0" borderId="30" xfId="62" applyFont="1" applyFill="1" applyBorder="1" applyAlignment="1">
      <alignment vertical="center"/>
      <protection/>
    </xf>
    <xf numFmtId="38" fontId="0" fillId="0" borderId="14" xfId="51" applyFont="1" applyFill="1" applyBorder="1" applyAlignment="1">
      <alignment vertical="center"/>
    </xf>
    <xf numFmtId="38" fontId="1" fillId="0" borderId="14" xfId="62" applyNumberFormat="1" applyFont="1" applyFill="1" applyBorder="1" applyAlignment="1">
      <alignment vertical="center"/>
      <protection/>
    </xf>
    <xf numFmtId="38" fontId="1" fillId="0" borderId="39" xfId="62" applyNumberFormat="1" applyFont="1" applyFill="1" applyBorder="1" applyAlignment="1">
      <alignment horizontal="right" vertical="center"/>
      <protection/>
    </xf>
    <xf numFmtId="0" fontId="18" fillId="0" borderId="30" xfId="62" applyFont="1" applyFill="1" applyBorder="1" applyAlignment="1">
      <alignment horizontal="center" vertical="center"/>
      <protection/>
    </xf>
    <xf numFmtId="0" fontId="18" fillId="0" borderId="161" xfId="62" applyFont="1" applyFill="1" applyBorder="1" applyAlignment="1">
      <alignment horizontal="center" vertical="center"/>
      <protection/>
    </xf>
    <xf numFmtId="0" fontId="18" fillId="0" borderId="21" xfId="62" applyFont="1" applyFill="1" applyBorder="1" applyAlignment="1">
      <alignment horizontal="center" vertical="center"/>
      <protection/>
    </xf>
    <xf numFmtId="0" fontId="18" fillId="0" borderId="13" xfId="62" applyFont="1" applyFill="1" applyBorder="1" applyAlignment="1">
      <alignment horizontal="center" vertical="center"/>
      <protection/>
    </xf>
    <xf numFmtId="0" fontId="18" fillId="0" borderId="73" xfId="62" applyFont="1" applyFill="1" applyBorder="1" applyAlignment="1">
      <alignment horizontal="center" vertical="center"/>
      <protection/>
    </xf>
    <xf numFmtId="0" fontId="18" fillId="0" borderId="114" xfId="62" applyFont="1" applyFill="1" applyBorder="1" applyAlignment="1">
      <alignment horizontal="center" vertical="center"/>
      <protection/>
    </xf>
    <xf numFmtId="0" fontId="18" fillId="0" borderId="48" xfId="62" applyFont="1" applyFill="1" applyBorder="1" applyAlignment="1">
      <alignment horizontal="center" vertical="center"/>
      <protection/>
    </xf>
    <xf numFmtId="0" fontId="18" fillId="0" borderId="69" xfId="62" applyFont="1" applyFill="1" applyBorder="1" applyAlignment="1">
      <alignment horizontal="center" vertical="center"/>
      <protection/>
    </xf>
    <xf numFmtId="3" fontId="1" fillId="0" borderId="99" xfId="62" applyNumberFormat="1" applyFont="1" applyFill="1" applyBorder="1" applyAlignment="1">
      <alignment horizontal="center" vertical="center"/>
      <protection/>
    </xf>
    <xf numFmtId="38" fontId="0" fillId="0" borderId="10" xfId="51" applyFont="1" applyFill="1" applyBorder="1" applyAlignment="1">
      <alignment horizontal="center" vertical="center"/>
    </xf>
    <xf numFmtId="3" fontId="1" fillId="0" borderId="10" xfId="62" applyNumberFormat="1" applyFont="1" applyFill="1" applyBorder="1" applyAlignment="1">
      <alignment horizontal="center" vertical="center"/>
      <protection/>
    </xf>
    <xf numFmtId="0" fontId="21" fillId="0" borderId="30" xfId="62" applyFont="1" applyFill="1" applyBorder="1" applyAlignment="1">
      <alignment horizontal="center" vertical="center"/>
      <protection/>
    </xf>
    <xf numFmtId="0" fontId="21" fillId="0" borderId="161" xfId="62" applyFont="1" applyFill="1" applyBorder="1" applyAlignment="1">
      <alignment horizontal="center" vertical="center"/>
      <protection/>
    </xf>
    <xf numFmtId="0" fontId="22" fillId="0" borderId="13" xfId="62" applyFont="1" applyFill="1" applyBorder="1" applyAlignment="1">
      <alignment horizontal="center" vertical="center"/>
      <protection/>
    </xf>
    <xf numFmtId="0" fontId="22" fillId="0" borderId="73" xfId="62" applyFont="1" applyFill="1" applyBorder="1" applyAlignment="1">
      <alignment horizontal="center" vertical="center"/>
      <protection/>
    </xf>
    <xf numFmtId="0" fontId="20" fillId="0" borderId="119" xfId="62" applyFont="1" applyFill="1" applyBorder="1" applyAlignment="1">
      <alignment horizontal="center" vertical="center"/>
      <protection/>
    </xf>
    <xf numFmtId="0" fontId="20" fillId="0" borderId="13" xfId="62" applyFont="1" applyFill="1" applyBorder="1" applyAlignment="1">
      <alignment horizontal="center" vertical="center"/>
      <protection/>
    </xf>
    <xf numFmtId="0" fontId="20" fillId="0" borderId="73" xfId="62" applyFont="1" applyFill="1" applyBorder="1" applyAlignment="1">
      <alignment horizontal="center" vertical="center"/>
      <protection/>
    </xf>
    <xf numFmtId="0" fontId="18" fillId="0" borderId="119" xfId="62" applyFont="1" applyFill="1" applyBorder="1" applyAlignment="1">
      <alignment horizontal="center" vertical="center"/>
      <protection/>
    </xf>
    <xf numFmtId="3" fontId="1" fillId="0" borderId="0" xfId="62" applyNumberFormat="1" applyFont="1" applyFill="1" applyAlignment="1">
      <alignment vertical="center"/>
      <protection/>
    </xf>
    <xf numFmtId="0" fontId="1" fillId="0" borderId="0" xfId="62" applyFont="1" applyFill="1" applyAlignment="1">
      <alignment vertical="center"/>
      <protection/>
    </xf>
    <xf numFmtId="38" fontId="0" fillId="0" borderId="99" xfId="51" applyFont="1" applyFill="1" applyBorder="1" applyAlignment="1" applyProtection="1">
      <alignment horizontal="center" vertical="center"/>
      <protection locked="0"/>
    </xf>
    <xf numFmtId="3" fontId="1" fillId="0" borderId="99" xfId="62" applyNumberFormat="1" applyFont="1" applyFill="1" applyBorder="1" applyAlignment="1" applyProtection="1">
      <alignment horizontal="center" vertical="center"/>
      <protection locked="0"/>
    </xf>
    <xf numFmtId="0" fontId="7" fillId="0" borderId="12" xfId="63" applyFont="1" applyFill="1" applyBorder="1" applyAlignment="1">
      <alignment vertical="center"/>
      <protection/>
    </xf>
    <xf numFmtId="0" fontId="7" fillId="0" borderId="187" xfId="63" applyFont="1" applyFill="1" applyBorder="1" applyAlignment="1">
      <alignment vertical="center"/>
      <protection/>
    </xf>
    <xf numFmtId="0" fontId="7" fillId="0" borderId="54" xfId="63" applyFont="1" applyFill="1" applyBorder="1" applyAlignment="1">
      <alignment vertical="center"/>
      <protection/>
    </xf>
    <xf numFmtId="0" fontId="7" fillId="0" borderId="52" xfId="63" applyFont="1" applyFill="1" applyBorder="1" applyAlignment="1">
      <alignment vertical="center"/>
      <protection/>
    </xf>
    <xf numFmtId="0" fontId="7" fillId="0" borderId="188" xfId="63" applyFont="1" applyFill="1" applyBorder="1" applyAlignment="1">
      <alignment horizontal="center" vertical="center"/>
      <protection/>
    </xf>
    <xf numFmtId="0" fontId="7" fillId="0" borderId="166" xfId="63" applyFont="1" applyFill="1" applyBorder="1" applyAlignment="1">
      <alignment horizontal="center" vertical="center"/>
      <protection/>
    </xf>
    <xf numFmtId="0" fontId="7" fillId="0" borderId="165" xfId="63" applyFont="1" applyFill="1" applyBorder="1" applyAlignment="1">
      <alignment horizontal="center" vertical="center"/>
      <protection/>
    </xf>
    <xf numFmtId="0" fontId="7" fillId="0" borderId="51" xfId="63" applyFont="1" applyFill="1" applyBorder="1" applyAlignment="1">
      <alignment horizontal="center" vertical="center"/>
      <protection/>
    </xf>
    <xf numFmtId="0" fontId="7" fillId="0" borderId="112" xfId="63" applyFont="1" applyFill="1" applyBorder="1">
      <alignment/>
      <protection/>
    </xf>
    <xf numFmtId="0" fontId="7" fillId="0" borderId="31" xfId="63" applyFont="1" applyFill="1" applyBorder="1">
      <alignment/>
      <protection/>
    </xf>
    <xf numFmtId="0" fontId="7" fillId="0" borderId="49" xfId="63" applyFont="1" applyFill="1" applyBorder="1">
      <alignment/>
      <protection/>
    </xf>
    <xf numFmtId="0" fontId="7" fillId="0" borderId="34" xfId="63" applyFont="1" applyFill="1" applyBorder="1">
      <alignment/>
      <protection/>
    </xf>
    <xf numFmtId="0" fontId="7" fillId="0" borderId="49" xfId="63" applyFont="1" applyFill="1" applyBorder="1" applyAlignment="1">
      <alignment/>
      <protection/>
    </xf>
    <xf numFmtId="0" fontId="7" fillId="0" borderId="34" xfId="0" applyFont="1" applyFill="1" applyBorder="1" applyAlignment="1">
      <alignment/>
    </xf>
    <xf numFmtId="0" fontId="7" fillId="0" borderId="44" xfId="63" applyFont="1" applyFill="1" applyBorder="1">
      <alignment/>
      <protection/>
    </xf>
    <xf numFmtId="0" fontId="7" fillId="0" borderId="51" xfId="63" applyFont="1" applyFill="1" applyBorder="1">
      <alignment/>
      <protection/>
    </xf>
    <xf numFmtId="0" fontId="7" fillId="0" borderId="52" xfId="63" applyFont="1" applyFill="1" applyBorder="1">
      <alignment/>
      <protection/>
    </xf>
    <xf numFmtId="0" fontId="7" fillId="0" borderId="0" xfId="63" applyFont="1" applyFill="1" applyBorder="1">
      <alignment/>
      <protection/>
    </xf>
    <xf numFmtId="0" fontId="7" fillId="0" borderId="96" xfId="63" applyFont="1" applyFill="1" applyBorder="1" applyAlignment="1">
      <alignment/>
      <protection/>
    </xf>
    <xf numFmtId="0" fontId="7" fillId="0" borderId="0" xfId="0" applyFont="1" applyFill="1" applyAlignment="1">
      <alignment/>
    </xf>
    <xf numFmtId="0" fontId="7" fillId="0" borderId="189" xfId="63" applyFont="1" applyFill="1" applyBorder="1" applyAlignment="1">
      <alignment/>
      <protection/>
    </xf>
    <xf numFmtId="0" fontId="7" fillId="0" borderId="190" xfId="0" applyFont="1" applyFill="1" applyBorder="1" applyAlignment="1">
      <alignment/>
    </xf>
    <xf numFmtId="0" fontId="7" fillId="0" borderId="191" xfId="0" applyFont="1" applyFill="1" applyBorder="1" applyAlignment="1">
      <alignment/>
    </xf>
    <xf numFmtId="0" fontId="7" fillId="0" borderId="58" xfId="63" applyFont="1" applyFill="1" applyBorder="1" applyAlignment="1">
      <alignment horizontal="center"/>
      <protection/>
    </xf>
    <xf numFmtId="0" fontId="7" fillId="0" borderId="58" xfId="0" applyFont="1" applyFill="1" applyBorder="1" applyAlignment="1">
      <alignment/>
    </xf>
    <xf numFmtId="0" fontId="7" fillId="0" borderId="192" xfId="0" applyFont="1" applyFill="1" applyBorder="1" applyAlignment="1">
      <alignment/>
    </xf>
    <xf numFmtId="0" fontId="7" fillId="0" borderId="54" xfId="63" applyFont="1" applyFill="1" applyBorder="1">
      <alignment/>
      <protection/>
    </xf>
    <xf numFmtId="0" fontId="7" fillId="0" borderId="147" xfId="63" applyFont="1" applyFill="1" applyBorder="1" applyAlignment="1">
      <alignment/>
      <protection/>
    </xf>
    <xf numFmtId="0" fontId="7" fillId="0" borderId="14" xfId="0" applyFont="1" applyFill="1" applyBorder="1" applyAlignment="1">
      <alignment/>
    </xf>
    <xf numFmtId="0" fontId="7" fillId="0" borderId="131" xfId="0" applyFont="1" applyFill="1" applyBorder="1" applyAlignment="1">
      <alignment/>
    </xf>
    <xf numFmtId="185" fontId="5" fillId="0" borderId="0" xfId="0" applyNumberFormat="1" applyFont="1" applyFill="1" applyAlignment="1">
      <alignment vertical="center"/>
    </xf>
    <xf numFmtId="0" fontId="27" fillId="0" borderId="193" xfId="0" applyFont="1" applyFill="1" applyBorder="1" applyAlignment="1">
      <alignment horizontal="center" vertical="center"/>
    </xf>
    <xf numFmtId="0" fontId="27" fillId="0" borderId="194" xfId="0" applyFont="1" applyFill="1" applyBorder="1" applyAlignment="1">
      <alignment horizontal="center" vertical="center"/>
    </xf>
    <xf numFmtId="0" fontId="5" fillId="0" borderId="195" xfId="0" applyFont="1" applyFill="1" applyBorder="1" applyAlignment="1">
      <alignment horizontal="center" vertical="center"/>
    </xf>
    <xf numFmtId="0" fontId="5" fillId="0" borderId="196" xfId="0" applyFont="1" applyFill="1" applyBorder="1" applyAlignment="1">
      <alignment horizontal="center" vertical="center"/>
    </xf>
    <xf numFmtId="0" fontId="5" fillId="0" borderId="197" xfId="0" applyFont="1" applyFill="1" applyBorder="1" applyAlignment="1">
      <alignment horizontal="center" vertical="center"/>
    </xf>
    <xf numFmtId="0" fontId="5" fillId="0" borderId="198" xfId="0" applyFont="1" applyFill="1" applyBorder="1" applyAlignment="1">
      <alignment horizontal="center" vertical="center"/>
    </xf>
    <xf numFmtId="0" fontId="5" fillId="0" borderId="199" xfId="0" applyFont="1" applyFill="1" applyBorder="1" applyAlignment="1">
      <alignment horizontal="center" vertical="center"/>
    </xf>
    <xf numFmtId="0" fontId="5" fillId="0" borderId="200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3" fontId="5" fillId="0" borderId="201" xfId="0" applyNumberFormat="1" applyFont="1" applyFill="1" applyBorder="1" applyAlignment="1">
      <alignment horizontal="right" vertical="center"/>
    </xf>
    <xf numFmtId="3" fontId="5" fillId="0" borderId="202" xfId="0" applyNumberFormat="1" applyFont="1" applyFill="1" applyBorder="1" applyAlignment="1">
      <alignment horizontal="right" vertical="center"/>
    </xf>
    <xf numFmtId="185" fontId="5" fillId="0" borderId="202" xfId="0" applyNumberFormat="1" applyFont="1" applyFill="1" applyBorder="1" applyAlignment="1">
      <alignment horizontal="right" vertical="center"/>
    </xf>
    <xf numFmtId="185" fontId="5" fillId="0" borderId="77" xfId="0" applyNumberFormat="1" applyFont="1" applyFill="1" applyBorder="1" applyAlignment="1">
      <alignment horizontal="right" vertical="center"/>
    </xf>
    <xf numFmtId="0" fontId="5" fillId="0" borderId="203" xfId="0" applyFont="1" applyFill="1" applyBorder="1" applyAlignment="1">
      <alignment horizontal="center" vertical="center"/>
    </xf>
    <xf numFmtId="0" fontId="5" fillId="0" borderId="161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204" xfId="0" applyFont="1" applyFill="1" applyBorder="1" applyAlignment="1">
      <alignment horizontal="center" vertical="center"/>
    </xf>
    <xf numFmtId="0" fontId="5" fillId="0" borderId="205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0" fontId="5" fillId="0" borderId="206" xfId="0" applyFont="1" applyFill="1" applyBorder="1" applyAlignment="1">
      <alignment horizontal="center" vertical="center"/>
    </xf>
    <xf numFmtId="0" fontId="5" fillId="0" borderId="186" xfId="0" applyFont="1" applyFill="1" applyBorder="1" applyAlignment="1">
      <alignment horizontal="center" vertical="center"/>
    </xf>
    <xf numFmtId="3" fontId="5" fillId="0" borderId="207" xfId="0" applyNumberFormat="1" applyFont="1" applyFill="1" applyBorder="1" applyAlignment="1">
      <alignment horizontal="right" vertical="center"/>
    </xf>
    <xf numFmtId="185" fontId="5" fillId="0" borderId="208" xfId="0" applyNumberFormat="1" applyFont="1" applyFill="1" applyBorder="1" applyAlignment="1">
      <alignment horizontal="right" vertical="center"/>
    </xf>
    <xf numFmtId="185" fontId="5" fillId="0" borderId="209" xfId="0" applyNumberFormat="1" applyFont="1" applyFill="1" applyBorder="1" applyAlignment="1">
      <alignment horizontal="right" vertical="center"/>
    </xf>
    <xf numFmtId="0" fontId="5" fillId="0" borderId="210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3" fontId="5" fillId="0" borderId="118" xfId="0" applyNumberFormat="1" applyFont="1" applyFill="1" applyBorder="1" applyAlignment="1">
      <alignment horizontal="right" vertical="center"/>
    </xf>
    <xf numFmtId="3" fontId="5" fillId="0" borderId="211" xfId="0" applyNumberFormat="1" applyFont="1" applyFill="1" applyBorder="1" applyAlignment="1">
      <alignment horizontal="right" vertical="center"/>
    </xf>
    <xf numFmtId="185" fontId="5" fillId="0" borderId="211" xfId="0" applyNumberFormat="1" applyFont="1" applyFill="1" applyBorder="1" applyAlignment="1">
      <alignment horizontal="right" vertical="center"/>
    </xf>
    <xf numFmtId="185" fontId="5" fillId="0" borderId="65" xfId="0" applyNumberFormat="1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right" vertical="center"/>
    </xf>
    <xf numFmtId="182" fontId="5" fillId="0" borderId="42" xfId="49" applyNumberFormat="1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right" vertical="center"/>
    </xf>
    <xf numFmtId="182" fontId="5" fillId="0" borderId="39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182" fontId="5" fillId="0" borderId="14" xfId="49" applyNumberFormat="1" applyFont="1" applyFill="1" applyBorder="1" applyAlignment="1">
      <alignment horizontal="right" vertical="center"/>
    </xf>
    <xf numFmtId="0" fontId="5" fillId="0" borderId="187" xfId="0" applyFont="1" applyFill="1" applyBorder="1" applyAlignment="1">
      <alignment horizontal="center" vertical="center"/>
    </xf>
    <xf numFmtId="187" fontId="5" fillId="0" borderId="92" xfId="0" applyNumberFormat="1" applyFont="1" applyFill="1" applyBorder="1" applyAlignment="1">
      <alignment horizontal="right" vertical="center" indent="1"/>
    </xf>
    <xf numFmtId="187" fontId="5" fillId="0" borderId="31" xfId="0" applyNumberFormat="1" applyFont="1" applyFill="1" applyBorder="1" applyAlignment="1">
      <alignment horizontal="right" vertical="center" indent="1"/>
    </xf>
    <xf numFmtId="187" fontId="5" fillId="0" borderId="176" xfId="0" applyNumberFormat="1" applyFont="1" applyFill="1" applyBorder="1" applyAlignment="1">
      <alignment horizontal="right" vertical="center" indent="1"/>
    </xf>
    <xf numFmtId="187" fontId="5" fillId="0" borderId="28" xfId="0" applyNumberFormat="1" applyFont="1" applyFill="1" applyBorder="1" applyAlignment="1">
      <alignment horizontal="right" vertical="center" indent="1"/>
    </xf>
    <xf numFmtId="187" fontId="5" fillId="0" borderId="112" xfId="0" applyNumberFormat="1" applyFont="1" applyFill="1" applyBorder="1" applyAlignment="1">
      <alignment horizontal="center" vertical="center"/>
    </xf>
    <xf numFmtId="187" fontId="5" fillId="0" borderId="87" xfId="0" applyNumberFormat="1" applyFont="1" applyFill="1" applyBorder="1" applyAlignment="1">
      <alignment horizontal="center" vertical="center"/>
    </xf>
    <xf numFmtId="187" fontId="5" fillId="0" borderId="126" xfId="0" applyNumberFormat="1" applyFont="1" applyFill="1" applyBorder="1" applyAlignment="1">
      <alignment horizontal="center" vertical="center"/>
    </xf>
    <xf numFmtId="187" fontId="5" fillId="0" borderId="82" xfId="0" applyNumberFormat="1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212" xfId="0" applyFont="1" applyFill="1" applyBorder="1" applyAlignment="1">
      <alignment horizontal="center" vertical="center"/>
    </xf>
    <xf numFmtId="0" fontId="8" fillId="0" borderId="213" xfId="0" applyFont="1" applyFill="1" applyBorder="1" applyAlignment="1">
      <alignment horizontal="center" vertical="center" wrapText="1"/>
    </xf>
    <xf numFmtId="0" fontId="8" fillId="0" borderId="214" xfId="0" applyFont="1" applyFill="1" applyBorder="1" applyAlignment="1">
      <alignment horizontal="center" vertical="center" wrapText="1"/>
    </xf>
    <xf numFmtId="0" fontId="5" fillId="0" borderId="215" xfId="0" applyFont="1" applyFill="1" applyBorder="1" applyAlignment="1">
      <alignment horizontal="center" vertical="center"/>
    </xf>
    <xf numFmtId="0" fontId="8" fillId="0" borderId="216" xfId="0" applyFont="1" applyFill="1" applyBorder="1" applyAlignment="1">
      <alignment horizontal="center" vertical="center"/>
    </xf>
    <xf numFmtId="0" fontId="8" fillId="0" borderId="17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17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97" xfId="0" applyFont="1" applyFill="1" applyBorder="1" applyAlignment="1">
      <alignment horizontal="center" vertical="center"/>
    </xf>
    <xf numFmtId="187" fontId="5" fillId="0" borderId="49" xfId="0" applyNumberFormat="1" applyFont="1" applyFill="1" applyBorder="1" applyAlignment="1">
      <alignment horizontal="center" vertical="center"/>
    </xf>
    <xf numFmtId="187" fontId="5" fillId="0" borderId="29" xfId="0" applyNumberFormat="1" applyFont="1" applyFill="1" applyBorder="1" applyAlignment="1">
      <alignment horizontal="center" vertical="center"/>
    </xf>
    <xf numFmtId="187" fontId="5" fillId="0" borderId="96" xfId="0" applyNumberFormat="1" applyFont="1" applyFill="1" applyBorder="1" applyAlignment="1">
      <alignment horizontal="right" vertical="center" indent="1"/>
    </xf>
    <xf numFmtId="187" fontId="5" fillId="0" borderId="0" xfId="0" applyNumberFormat="1" applyFont="1" applyFill="1" applyBorder="1" applyAlignment="1">
      <alignment horizontal="right" vertical="center" indent="1"/>
    </xf>
    <xf numFmtId="187" fontId="5" fillId="0" borderId="49" xfId="0" applyNumberFormat="1" applyFont="1" applyFill="1" applyBorder="1" applyAlignment="1">
      <alignment horizontal="right" vertical="center" indent="1"/>
    </xf>
    <xf numFmtId="187" fontId="5" fillId="0" borderId="34" xfId="0" applyNumberFormat="1" applyFont="1" applyFill="1" applyBorder="1" applyAlignment="1">
      <alignment horizontal="center" vertical="center"/>
    </xf>
    <xf numFmtId="187" fontId="5" fillId="0" borderId="126" xfId="0" applyNumberFormat="1" applyFont="1" applyFill="1" applyBorder="1" applyAlignment="1">
      <alignment horizontal="right" vertical="center" indent="1"/>
    </xf>
    <xf numFmtId="187" fontId="5" fillId="0" borderId="33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66" xfId="0" applyFont="1" applyFill="1" applyBorder="1" applyAlignment="1">
      <alignment horizontal="center" vertical="center" wrapText="1"/>
    </xf>
    <xf numFmtId="187" fontId="5" fillId="0" borderId="112" xfId="0" applyNumberFormat="1" applyFont="1" applyFill="1" applyBorder="1" applyAlignment="1">
      <alignment horizontal="right" vertical="center" indent="1"/>
    </xf>
    <xf numFmtId="187" fontId="5" fillId="0" borderId="4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123" xfId="0" applyFont="1" applyFill="1" applyBorder="1" applyAlignment="1">
      <alignment horizontal="center"/>
    </xf>
    <xf numFmtId="0" fontId="5" fillId="0" borderId="218" xfId="0" applyFont="1" applyFill="1" applyBorder="1" applyAlignment="1">
      <alignment horizontal="center"/>
    </xf>
    <xf numFmtId="0" fontId="5" fillId="0" borderId="219" xfId="0" applyFont="1" applyFill="1" applyBorder="1" applyAlignment="1">
      <alignment horizontal="center"/>
    </xf>
    <xf numFmtId="0" fontId="5" fillId="0" borderId="108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97" xfId="0" applyFont="1" applyFill="1" applyBorder="1" applyAlignment="1">
      <alignment horizontal="center"/>
    </xf>
    <xf numFmtId="0" fontId="5" fillId="0" borderId="103" xfId="0" applyFont="1" applyFill="1" applyBorder="1" applyAlignment="1">
      <alignment horizontal="center"/>
    </xf>
    <xf numFmtId="0" fontId="5" fillId="0" borderId="1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220" xfId="0" applyFont="1" applyFill="1" applyBorder="1" applyAlignment="1">
      <alignment horizontal="center"/>
    </xf>
    <xf numFmtId="187" fontId="5" fillId="0" borderId="113" xfId="0" applyNumberFormat="1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187" fontId="5" fillId="0" borderId="0" xfId="0" applyNumberFormat="1" applyFont="1" applyFill="1" applyBorder="1" applyAlignment="1">
      <alignment horizontal="center" vertical="center"/>
    </xf>
    <xf numFmtId="188" fontId="5" fillId="0" borderId="0" xfId="0" applyNumberFormat="1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7" fillId="0" borderId="221" xfId="0" applyFont="1" applyFill="1" applyBorder="1" applyAlignment="1">
      <alignment horizontal="center" vertical="center"/>
    </xf>
    <xf numFmtId="0" fontId="7" fillId="0" borderId="222" xfId="0" applyFont="1" applyFill="1" applyBorder="1" applyAlignment="1">
      <alignment horizontal="center" vertical="center"/>
    </xf>
    <xf numFmtId="0" fontId="7" fillId="0" borderId="223" xfId="0" applyFont="1" applyFill="1" applyBorder="1" applyAlignment="1">
      <alignment horizontal="center" vertical="center"/>
    </xf>
    <xf numFmtId="0" fontId="7" fillId="0" borderId="224" xfId="0" applyFont="1" applyFill="1" applyBorder="1" applyAlignment="1">
      <alignment horizontal="center" vertical="center"/>
    </xf>
    <xf numFmtId="0" fontId="7" fillId="0" borderId="225" xfId="0" applyFont="1" applyFill="1" applyBorder="1" applyAlignment="1">
      <alignment horizontal="center" vertical="center"/>
    </xf>
    <xf numFmtId="0" fontId="7" fillId="0" borderId="226" xfId="0" applyFont="1" applyFill="1" applyBorder="1" applyAlignment="1">
      <alignment horizontal="center" vertical="center"/>
    </xf>
    <xf numFmtId="0" fontId="7" fillId="0" borderId="147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191" fontId="5" fillId="0" borderId="10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61" xfId="0" applyFont="1" applyFill="1" applyBorder="1" applyAlignment="1">
      <alignment horizontal="center" vertical="center"/>
    </xf>
    <xf numFmtId="191" fontId="5" fillId="0" borderId="0" xfId="0" applyNumberFormat="1" applyFont="1" applyFill="1" applyBorder="1" applyAlignment="1">
      <alignment horizontal="right" vertical="center"/>
    </xf>
    <xf numFmtId="191" fontId="5" fillId="0" borderId="14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0" fillId="0" borderId="227" xfId="0" applyNumberFormat="1" applyFill="1" applyBorder="1" applyAlignment="1">
      <alignment horizontal="center" vertical="center"/>
    </xf>
    <xf numFmtId="3" fontId="0" fillId="0" borderId="228" xfId="0" applyNumberFormat="1" applyFill="1" applyBorder="1" applyAlignment="1">
      <alignment horizontal="center" vertical="center"/>
    </xf>
    <xf numFmtId="3" fontId="34" fillId="0" borderId="168" xfId="0" applyNumberFormat="1" applyFont="1" applyFill="1" applyBorder="1" applyAlignment="1">
      <alignment horizontal="center"/>
    </xf>
    <xf numFmtId="0" fontId="34" fillId="0" borderId="102" xfId="0" applyFont="1" applyFill="1" applyBorder="1" applyAlignment="1">
      <alignment horizontal="center"/>
    </xf>
    <xf numFmtId="49" fontId="34" fillId="0" borderId="10" xfId="0" applyNumberFormat="1" applyFont="1" applyFill="1" applyBorder="1" applyAlignment="1">
      <alignment horizontal="center"/>
    </xf>
    <xf numFmtId="195" fontId="34" fillId="0" borderId="89" xfId="0" applyNumberFormat="1" applyFont="1" applyFill="1" applyBorder="1" applyAlignment="1">
      <alignment horizontal="center"/>
    </xf>
    <xf numFmtId="195" fontId="34" fillId="0" borderId="102" xfId="0" applyNumberFormat="1" applyFont="1" applyFill="1" applyBorder="1" applyAlignment="1">
      <alignment horizontal="center"/>
    </xf>
    <xf numFmtId="3" fontId="0" fillId="0" borderId="142" xfId="0" applyNumberFormat="1" applyFill="1" applyBorder="1" applyAlignment="1">
      <alignment horizontal="center" vertical="center"/>
    </xf>
    <xf numFmtId="3" fontId="0" fillId="0" borderId="177" xfId="0" applyNumberFormat="1" applyFill="1" applyBorder="1" applyAlignment="1">
      <alignment horizontal="center" vertical="center"/>
    </xf>
    <xf numFmtId="3" fontId="34" fillId="0" borderId="95" xfId="0" applyNumberFormat="1" applyFont="1" applyFill="1" applyBorder="1" applyAlignment="1">
      <alignment horizontal="center"/>
    </xf>
    <xf numFmtId="0" fontId="34" fillId="0" borderId="96" xfId="0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 horizontal="center"/>
    </xf>
    <xf numFmtId="195" fontId="34" fillId="0" borderId="29" xfId="0" applyNumberFormat="1" applyFont="1" applyFill="1" applyBorder="1" applyAlignment="1">
      <alignment horizontal="center"/>
    </xf>
    <xf numFmtId="195" fontId="34" fillId="0" borderId="96" xfId="0" applyNumberFormat="1" applyFont="1" applyFill="1" applyBorder="1" applyAlignment="1">
      <alignment horizontal="center"/>
    </xf>
    <xf numFmtId="3" fontId="33" fillId="0" borderId="85" xfId="0" applyNumberFormat="1" applyFont="1" applyFill="1" applyBorder="1" applyAlignment="1">
      <alignment horizontal="center"/>
    </xf>
    <xf numFmtId="3" fontId="33" fillId="0" borderId="30" xfId="0" applyNumberFormat="1" applyFont="1" applyFill="1" applyBorder="1" applyAlignment="1">
      <alignment horizontal="center"/>
    </xf>
    <xf numFmtId="49" fontId="34" fillId="0" borderId="168" xfId="0" applyNumberFormat="1" applyFont="1" applyFill="1" applyBorder="1" applyAlignment="1">
      <alignment horizontal="center"/>
    </xf>
    <xf numFmtId="49" fontId="34" fillId="0" borderId="102" xfId="0" applyNumberFormat="1" applyFont="1" applyFill="1" applyBorder="1" applyAlignment="1">
      <alignment horizontal="center"/>
    </xf>
    <xf numFmtId="197" fontId="34" fillId="0" borderId="10" xfId="0" applyNumberFormat="1" applyFont="1" applyFill="1" applyBorder="1" applyAlignment="1">
      <alignment horizontal="center"/>
    </xf>
    <xf numFmtId="3" fontId="0" fillId="0" borderId="229" xfId="0" applyNumberFormat="1" applyFill="1" applyBorder="1" applyAlignment="1">
      <alignment horizontal="center"/>
    </xf>
    <xf numFmtId="0" fontId="0" fillId="0" borderId="105" xfId="0" applyFill="1" applyBorder="1" applyAlignment="1">
      <alignment/>
    </xf>
    <xf numFmtId="0" fontId="0" fillId="0" borderId="230" xfId="0" applyFill="1" applyBorder="1" applyAlignment="1">
      <alignment/>
    </xf>
    <xf numFmtId="49" fontId="34" fillId="0" borderId="95" xfId="0" applyNumberFormat="1" applyFont="1" applyFill="1" applyBorder="1" applyAlignment="1">
      <alignment horizontal="center"/>
    </xf>
    <xf numFmtId="49" fontId="34" fillId="0" borderId="96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97" fontId="34" fillId="0" borderId="0" xfId="0" applyNumberFormat="1" applyFont="1" applyFill="1" applyBorder="1" applyAlignment="1">
      <alignment horizontal="center"/>
    </xf>
    <xf numFmtId="0" fontId="0" fillId="0" borderId="205" xfId="0" applyFill="1" applyBorder="1" applyAlignment="1">
      <alignment/>
    </xf>
    <xf numFmtId="3" fontId="33" fillId="0" borderId="21" xfId="0" applyNumberFormat="1" applyFont="1" applyFill="1" applyBorder="1" applyAlignment="1">
      <alignment horizontal="center"/>
    </xf>
    <xf numFmtId="187" fontId="34" fillId="0" borderId="147" xfId="0" applyNumberFormat="1" applyFont="1" applyFill="1" applyBorder="1" applyAlignment="1">
      <alignment horizontal="right"/>
    </xf>
    <xf numFmtId="187" fontId="34" fillId="0" borderId="231" xfId="0" applyNumberFormat="1" applyFont="1" applyFill="1" applyBorder="1" applyAlignment="1">
      <alignment horizontal="right"/>
    </xf>
    <xf numFmtId="187" fontId="34" fillId="0" borderId="96" xfId="0" applyNumberFormat="1" applyFont="1" applyFill="1" applyBorder="1" applyAlignment="1">
      <alignment horizontal="right"/>
    </xf>
    <xf numFmtId="187" fontId="34" fillId="0" borderId="26" xfId="0" applyNumberFormat="1" applyFont="1" applyFill="1" applyBorder="1" applyAlignment="1">
      <alignment horizontal="right"/>
    </xf>
    <xf numFmtId="187" fontId="34" fillId="0" borderId="95" xfId="0" applyNumberFormat="1" applyFont="1" applyFill="1" applyBorder="1" applyAlignment="1">
      <alignment horizontal="right"/>
    </xf>
    <xf numFmtId="0" fontId="0" fillId="0" borderId="232" xfId="0" applyFill="1" applyBorder="1" applyAlignment="1">
      <alignment horizontal="right"/>
    </xf>
    <xf numFmtId="187" fontId="34" fillId="0" borderId="168" xfId="0" applyNumberFormat="1" applyFont="1" applyFill="1" applyBorder="1" applyAlignment="1">
      <alignment horizontal="right"/>
    </xf>
    <xf numFmtId="0" fontId="0" fillId="0" borderId="27" xfId="0" applyFill="1" applyBorder="1" applyAlignment="1">
      <alignment horizontal="right"/>
    </xf>
    <xf numFmtId="0" fontId="40" fillId="0" borderId="233" xfId="0" applyFont="1" applyFill="1" applyBorder="1" applyAlignment="1">
      <alignment horizontal="center" vertical="center"/>
    </xf>
    <xf numFmtId="0" fontId="40" fillId="0" borderId="234" xfId="0" applyFon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65" xfId="0" applyNumberFormat="1" applyFill="1" applyBorder="1" applyAlignment="1">
      <alignment horizontal="center" vertical="center"/>
    </xf>
    <xf numFmtId="3" fontId="0" fillId="0" borderId="50" xfId="0" applyNumberFormat="1" applyFill="1" applyBorder="1" applyAlignment="1">
      <alignment horizontal="center" vertical="center"/>
    </xf>
    <xf numFmtId="3" fontId="0" fillId="0" borderId="235" xfId="0" applyNumberFormat="1" applyFill="1" applyBorder="1" applyAlignment="1">
      <alignment horizontal="center" vertical="center"/>
    </xf>
    <xf numFmtId="3" fontId="0" fillId="0" borderId="236" xfId="0" applyNumberFormat="1" applyFill="1" applyBorder="1" applyAlignment="1">
      <alignment horizontal="center" vertical="center"/>
    </xf>
    <xf numFmtId="0" fontId="0" fillId="0" borderId="237" xfId="0" applyFill="1" applyBorder="1" applyAlignment="1">
      <alignment horizontal="center"/>
    </xf>
    <xf numFmtId="0" fontId="0" fillId="0" borderId="238" xfId="0" applyFill="1" applyBorder="1" applyAlignment="1">
      <alignment horizontal="center"/>
    </xf>
    <xf numFmtId="3" fontId="0" fillId="0" borderId="165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50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54" xfId="0" applyNumberFormat="1" applyFill="1" applyBorder="1" applyAlignment="1">
      <alignment horizontal="center" vertical="center"/>
    </xf>
    <xf numFmtId="3" fontId="0" fillId="0" borderId="165" xfId="0" applyNumberFormat="1" applyFill="1" applyBorder="1" applyAlignment="1">
      <alignment horizontal="center" vertical="center" wrapText="1"/>
    </xf>
    <xf numFmtId="3" fontId="0" fillId="0" borderId="51" xfId="0" applyNumberFormat="1" applyFill="1" applyBorder="1" applyAlignment="1">
      <alignment horizontal="center" vertical="center"/>
    </xf>
    <xf numFmtId="3" fontId="0" fillId="0" borderId="188" xfId="0" applyNumberFormat="1" applyFill="1" applyBorder="1" applyAlignment="1">
      <alignment horizontal="center" vertical="center" wrapText="1"/>
    </xf>
    <xf numFmtId="3" fontId="0" fillId="0" borderId="166" xfId="0" applyNumberFormat="1" applyFill="1" applyBorder="1" applyAlignment="1">
      <alignment horizontal="center" vertical="center" wrapText="1"/>
    </xf>
    <xf numFmtId="3" fontId="0" fillId="0" borderId="239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14" xfId="0" applyFill="1" applyBorder="1" applyAlignment="1">
      <alignment horizontal="center" vertical="center"/>
    </xf>
    <xf numFmtId="3" fontId="0" fillId="0" borderId="183" xfId="0" applyNumberFormat="1" applyFill="1" applyBorder="1" applyAlignment="1">
      <alignment horizontal="center" vertical="center"/>
    </xf>
    <xf numFmtId="3" fontId="0" fillId="0" borderId="98" xfId="0" applyNumberFormat="1" applyFill="1" applyBorder="1" applyAlignment="1">
      <alignment horizontal="center" vertical="center"/>
    </xf>
    <xf numFmtId="180" fontId="7" fillId="0" borderId="95" xfId="0" applyNumberFormat="1" applyFont="1" applyFill="1" applyBorder="1" applyAlignment="1">
      <alignment horizontal="right"/>
    </xf>
    <xf numFmtId="180" fontId="7" fillId="0" borderId="96" xfId="0" applyNumberFormat="1" applyFont="1" applyFill="1" applyBorder="1" applyAlignment="1">
      <alignment horizontal="right"/>
    </xf>
    <xf numFmtId="180" fontId="34" fillId="0" borderId="95" xfId="0" applyNumberFormat="1" applyFont="1" applyFill="1" applyBorder="1" applyAlignment="1">
      <alignment horizontal="right"/>
    </xf>
    <xf numFmtId="180" fontId="34" fillId="0" borderId="96" xfId="0" applyNumberFormat="1" applyFont="1" applyFill="1" applyBorder="1" applyAlignment="1">
      <alignment horizontal="right"/>
    </xf>
    <xf numFmtId="193" fontId="34" fillId="0" borderId="95" xfId="0" applyNumberFormat="1" applyFont="1" applyFill="1" applyBorder="1" applyAlignment="1">
      <alignment horizontal="center"/>
    </xf>
    <xf numFmtId="193" fontId="34" fillId="0" borderId="96" xfId="0" applyNumberFormat="1" applyFont="1" applyFill="1" applyBorder="1" applyAlignment="1">
      <alignment horizontal="center"/>
    </xf>
    <xf numFmtId="180" fontId="7" fillId="0" borderId="168" xfId="0" applyNumberFormat="1" applyFont="1" applyFill="1" applyBorder="1" applyAlignment="1">
      <alignment horizontal="right"/>
    </xf>
    <xf numFmtId="180" fontId="7" fillId="0" borderId="102" xfId="0" applyNumberFormat="1" applyFont="1" applyFill="1" applyBorder="1" applyAlignment="1">
      <alignment horizontal="right"/>
    </xf>
    <xf numFmtId="180" fontId="34" fillId="0" borderId="168" xfId="0" applyNumberFormat="1" applyFont="1" applyFill="1" applyBorder="1" applyAlignment="1">
      <alignment horizontal="right"/>
    </xf>
    <xf numFmtId="180" fontId="34" fillId="0" borderId="102" xfId="0" applyNumberFormat="1" applyFont="1" applyFill="1" applyBorder="1" applyAlignment="1">
      <alignment horizontal="right"/>
    </xf>
    <xf numFmtId="193" fontId="34" fillId="0" borderId="168" xfId="0" applyNumberFormat="1" applyFont="1" applyFill="1" applyBorder="1" applyAlignment="1">
      <alignment horizontal="center"/>
    </xf>
    <xf numFmtId="193" fontId="34" fillId="0" borderId="102" xfId="0" applyNumberFormat="1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 horizontal="right"/>
    </xf>
    <xf numFmtId="180" fontId="34" fillId="0" borderId="0" xfId="0" applyNumberFormat="1" applyFont="1" applyFill="1" applyBorder="1" applyAlignment="1">
      <alignment horizontal="right"/>
    </xf>
    <xf numFmtId="193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left" wrapText="1"/>
    </xf>
    <xf numFmtId="3" fontId="0" fillId="0" borderId="158" xfId="0" applyNumberFormat="1" applyFill="1" applyBorder="1" applyAlignment="1">
      <alignment horizontal="center" vertical="center"/>
    </xf>
    <xf numFmtId="3" fontId="0" fillId="0" borderId="73" xfId="0" applyNumberFormat="1" applyFill="1" applyBorder="1" applyAlignment="1">
      <alignment horizontal="center" vertical="center"/>
    </xf>
    <xf numFmtId="0" fontId="0" fillId="0" borderId="18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38" fontId="34" fillId="0" borderId="240" xfId="49" applyFont="1" applyFill="1" applyBorder="1" applyAlignment="1">
      <alignment horizontal="right"/>
    </xf>
    <xf numFmtId="38" fontId="34" fillId="0" borderId="49" xfId="49" applyFont="1" applyFill="1" applyBorder="1" applyAlignment="1">
      <alignment horizontal="right"/>
    </xf>
    <xf numFmtId="38" fontId="34" fillId="0" borderId="34" xfId="49" applyFont="1" applyFill="1" applyBorder="1" applyAlignment="1">
      <alignment horizontal="right"/>
    </xf>
    <xf numFmtId="38" fontId="34" fillId="0" borderId="241" xfId="49" applyFont="1" applyFill="1" applyBorder="1" applyAlignment="1">
      <alignment horizontal="right"/>
    </xf>
    <xf numFmtId="38" fontId="34" fillId="0" borderId="96" xfId="49" applyFont="1" applyFill="1" applyBorder="1" applyAlignment="1">
      <alignment horizontal="right"/>
    </xf>
    <xf numFmtId="38" fontId="34" fillId="0" borderId="240" xfId="49" applyFont="1" applyFill="1" applyBorder="1" applyAlignment="1">
      <alignment horizontal="right" wrapText="1"/>
    </xf>
    <xf numFmtId="209" fontId="34" fillId="0" borderId="240" xfId="0" applyNumberFormat="1" applyFont="1" applyFill="1" applyBorder="1" applyAlignment="1">
      <alignment horizontal="right"/>
    </xf>
    <xf numFmtId="209" fontId="34" fillId="0" borderId="49" xfId="0" applyNumberFormat="1" applyFont="1" applyFill="1" applyBorder="1" applyAlignment="1">
      <alignment horizontal="right"/>
    </xf>
    <xf numFmtId="38" fontId="34" fillId="0" borderId="242" xfId="49" applyFont="1" applyFill="1" applyBorder="1" applyAlignment="1">
      <alignment horizontal="right"/>
    </xf>
    <xf numFmtId="38" fontId="34" fillId="0" borderId="113" xfId="49" applyFont="1" applyFill="1" applyBorder="1" applyAlignment="1">
      <alignment horizontal="right"/>
    </xf>
    <xf numFmtId="38" fontId="34" fillId="0" borderId="141" xfId="49" applyFont="1" applyFill="1" applyBorder="1" applyAlignment="1">
      <alignment horizontal="right"/>
    </xf>
    <xf numFmtId="38" fontId="34" fillId="0" borderId="243" xfId="49" applyFont="1" applyFill="1" applyBorder="1" applyAlignment="1">
      <alignment horizontal="right"/>
    </xf>
    <xf numFmtId="38" fontId="34" fillId="0" borderId="102" xfId="49" applyFont="1" applyFill="1" applyBorder="1" applyAlignment="1">
      <alignment horizontal="right"/>
    </xf>
    <xf numFmtId="38" fontId="34" fillId="0" borderId="242" xfId="49" applyFont="1" applyFill="1" applyBorder="1" applyAlignment="1">
      <alignment horizontal="right" wrapText="1"/>
    </xf>
    <xf numFmtId="209" fontId="34" fillId="0" borderId="242" xfId="0" applyNumberFormat="1" applyFont="1" applyFill="1" applyBorder="1" applyAlignment="1">
      <alignment horizontal="right"/>
    </xf>
    <xf numFmtId="209" fontId="34" fillId="0" borderId="113" xfId="0" applyNumberFormat="1" applyFont="1" applyFill="1" applyBorder="1" applyAlignment="1">
      <alignment horizontal="right"/>
    </xf>
    <xf numFmtId="0" fontId="42" fillId="0" borderId="20" xfId="0" applyFont="1" applyFill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38" fontId="34" fillId="0" borderId="0" xfId="49" applyFont="1" applyFill="1" applyBorder="1" applyAlignment="1">
      <alignment horizontal="right"/>
    </xf>
    <xf numFmtId="38" fontId="34" fillId="0" borderId="29" xfId="49" applyFont="1" applyFill="1" applyBorder="1" applyAlignment="1">
      <alignment horizontal="right"/>
    </xf>
    <xf numFmtId="38" fontId="34" fillId="0" borderId="49" xfId="49" applyFont="1" applyFill="1" applyBorder="1" applyAlignment="1">
      <alignment horizontal="right" wrapText="1"/>
    </xf>
    <xf numFmtId="38" fontId="34" fillId="0" borderId="34" xfId="49" applyFont="1" applyFill="1" applyBorder="1" applyAlignment="1">
      <alignment horizontal="right" wrapText="1"/>
    </xf>
    <xf numFmtId="209" fontId="34" fillId="0" borderId="0" xfId="0" applyNumberFormat="1" applyFont="1" applyFill="1" applyBorder="1" applyAlignment="1">
      <alignment horizontal="right"/>
    </xf>
    <xf numFmtId="207" fontId="34" fillId="0" borderId="102" xfId="49" applyNumberFormat="1" applyFont="1" applyFill="1" applyBorder="1" applyAlignment="1">
      <alignment horizontal="right"/>
    </xf>
    <xf numFmtId="207" fontId="34" fillId="0" borderId="89" xfId="49" applyNumberFormat="1" applyFont="1" applyFill="1" applyBorder="1" applyAlignment="1">
      <alignment horizontal="right"/>
    </xf>
    <xf numFmtId="38" fontId="34" fillId="0" borderId="168" xfId="49" applyFont="1" applyFill="1" applyBorder="1" applyAlignment="1">
      <alignment horizontal="right"/>
    </xf>
    <xf numFmtId="0" fontId="0" fillId="0" borderId="229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0" fillId="0" borderId="230" xfId="0" applyFill="1" applyBorder="1" applyAlignment="1">
      <alignment horizontal="center"/>
    </xf>
    <xf numFmtId="0" fontId="34" fillId="0" borderId="204" xfId="0" applyFont="1" applyFill="1" applyBorder="1" applyAlignment="1">
      <alignment horizontal="center"/>
    </xf>
    <xf numFmtId="0" fontId="34" fillId="0" borderId="205" xfId="0" applyFont="1" applyFill="1" applyBorder="1" applyAlignment="1">
      <alignment horizontal="center"/>
    </xf>
    <xf numFmtId="207" fontId="34" fillId="0" borderId="95" xfId="49" applyNumberFormat="1" applyFont="1" applyFill="1" applyBorder="1" applyAlignment="1">
      <alignment horizontal="right"/>
    </xf>
    <xf numFmtId="38" fontId="34" fillId="0" borderId="95" xfId="49" applyFont="1" applyFill="1" applyBorder="1" applyAlignment="1">
      <alignment horizontal="right"/>
    </xf>
    <xf numFmtId="207" fontId="34" fillId="0" borderId="96" xfId="49" applyNumberFormat="1" applyFont="1" applyFill="1" applyBorder="1" applyAlignment="1">
      <alignment horizontal="right"/>
    </xf>
    <xf numFmtId="207" fontId="34" fillId="0" borderId="29" xfId="49" applyNumberFormat="1" applyFont="1" applyFill="1" applyBorder="1" applyAlignment="1">
      <alignment horizontal="right"/>
    </xf>
    <xf numFmtId="204" fontId="7" fillId="0" borderId="244" xfId="0" applyNumberFormat="1" applyFont="1" applyFill="1" applyBorder="1" applyAlignment="1">
      <alignment horizontal="right" indent="1"/>
    </xf>
    <xf numFmtId="204" fontId="7" fillId="0" borderId="126" xfId="0" applyNumberFormat="1" applyFont="1" applyFill="1" applyBorder="1" applyAlignment="1">
      <alignment horizontal="right" indent="1"/>
    </xf>
    <xf numFmtId="205" fontId="7" fillId="0" borderId="10" xfId="0" applyNumberFormat="1" applyFont="1" applyFill="1" applyBorder="1" applyAlignment="1">
      <alignment horizontal="right" indent="1"/>
    </xf>
    <xf numFmtId="0" fontId="33" fillId="0" borderId="1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6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204" fontId="7" fillId="0" borderId="240" xfId="0" applyNumberFormat="1" applyFont="1" applyFill="1" applyBorder="1" applyAlignment="1">
      <alignment horizontal="right" indent="1"/>
    </xf>
    <xf numFmtId="204" fontId="7" fillId="0" borderId="49" xfId="0" applyNumberFormat="1" applyFont="1" applyFill="1" applyBorder="1" applyAlignment="1">
      <alignment horizontal="right" indent="1"/>
    </xf>
    <xf numFmtId="205" fontId="7" fillId="0" borderId="0" xfId="0" applyNumberFormat="1" applyFont="1" applyFill="1" applyBorder="1" applyAlignment="1">
      <alignment horizontal="right" indent="1"/>
    </xf>
    <xf numFmtId="0" fontId="0" fillId="0" borderId="173" xfId="0" applyFill="1" applyBorder="1" applyAlignment="1">
      <alignment horizontal="center"/>
    </xf>
    <xf numFmtId="0" fontId="0" fillId="0" borderId="103" xfId="0" applyFill="1" applyBorder="1" applyAlignment="1">
      <alignment horizontal="center"/>
    </xf>
    <xf numFmtId="0" fontId="0" fillId="0" borderId="103" xfId="0" applyFill="1" applyBorder="1" applyAlignment="1">
      <alignment/>
    </xf>
    <xf numFmtId="204" fontId="7" fillId="0" borderId="0" xfId="0" applyNumberFormat="1" applyFont="1" applyFill="1" applyBorder="1" applyAlignment="1">
      <alignment horizontal="right" indent="1"/>
    </xf>
    <xf numFmtId="3" fontId="39" fillId="0" borderId="96" xfId="0" applyNumberFormat="1" applyFont="1" applyFill="1" applyBorder="1" applyAlignment="1">
      <alignment horizontal="center" vertical="center"/>
    </xf>
    <xf numFmtId="3" fontId="39" fillId="0" borderId="29" xfId="0" applyNumberFormat="1" applyFont="1" applyFill="1" applyBorder="1" applyAlignment="1">
      <alignment horizontal="center" vertical="center"/>
    </xf>
    <xf numFmtId="3" fontId="39" fillId="0" borderId="0" xfId="0" applyNumberFormat="1" applyFont="1" applyFill="1" applyBorder="1" applyAlignment="1">
      <alignment horizontal="center" vertical="center"/>
    </xf>
    <xf numFmtId="3" fontId="39" fillId="0" borderId="102" xfId="0" applyNumberFormat="1" applyFont="1" applyFill="1" applyBorder="1" applyAlignment="1">
      <alignment horizontal="center" vertical="center"/>
    </xf>
    <xf numFmtId="3" fontId="39" fillId="0" borderId="89" xfId="0" applyNumberFormat="1" applyFont="1" applyFill="1" applyBorder="1" applyAlignment="1">
      <alignment horizontal="center" vertical="center"/>
    </xf>
    <xf numFmtId="3" fontId="28" fillId="0" borderId="10" xfId="0" applyNumberFormat="1" applyFont="1" applyFill="1" applyBorder="1" applyAlignment="1">
      <alignment horizontal="center" vertical="center"/>
    </xf>
    <xf numFmtId="3" fontId="39" fillId="0" borderId="10" xfId="0" applyNumberFormat="1" applyFont="1" applyFill="1" applyBorder="1" applyAlignment="1">
      <alignment horizontal="center" vertical="center"/>
    </xf>
    <xf numFmtId="0" fontId="33" fillId="0" borderId="147" xfId="0" applyFont="1" applyFill="1" applyBorder="1" applyAlignment="1">
      <alignment horizontal="right" vertical="center"/>
    </xf>
    <xf numFmtId="0" fontId="33" fillId="0" borderId="40" xfId="0" applyFont="1" applyFill="1" applyBorder="1" applyAlignment="1">
      <alignment horizontal="right" vertical="center"/>
    </xf>
    <xf numFmtId="0" fontId="33" fillId="0" borderId="14" xfId="0" applyFont="1" applyFill="1" applyBorder="1" applyAlignment="1">
      <alignment horizontal="right" vertical="center"/>
    </xf>
    <xf numFmtId="0" fontId="0" fillId="0" borderId="217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34" fillId="0" borderId="183" xfId="0" applyFont="1" applyFill="1" applyBorder="1" applyAlignment="1">
      <alignment horizontal="center" vertical="center"/>
    </xf>
    <xf numFmtId="0" fontId="34" fillId="0" borderId="158" xfId="0" applyFont="1" applyFill="1" applyBorder="1" applyAlignment="1">
      <alignment horizontal="center" vertical="center"/>
    </xf>
    <xf numFmtId="0" fontId="34" fillId="0" borderId="119" xfId="0" applyFont="1" applyFill="1" applyBorder="1" applyAlignment="1">
      <alignment horizontal="center" vertical="center"/>
    </xf>
    <xf numFmtId="0" fontId="34" fillId="0" borderId="73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61" xfId="0" applyFill="1" applyBorder="1" applyAlignment="1">
      <alignment horizontal="center" vertical="center"/>
    </xf>
    <xf numFmtId="0" fontId="38" fillId="0" borderId="114" xfId="0" applyFont="1" applyFill="1" applyBorder="1" applyAlignment="1">
      <alignment horizontal="center" vertical="center"/>
    </xf>
    <xf numFmtId="0" fontId="38" fillId="0" borderId="69" xfId="0" applyFont="1" applyFill="1" applyBorder="1" applyAlignment="1">
      <alignment horizontal="center" vertical="center"/>
    </xf>
    <xf numFmtId="3" fontId="39" fillId="0" borderId="34" xfId="0" applyNumberFormat="1" applyFont="1" applyFill="1" applyBorder="1" applyAlignment="1">
      <alignment horizontal="center" vertical="center"/>
    </xf>
    <xf numFmtId="3" fontId="82" fillId="0" borderId="0" xfId="0" applyNumberFormat="1" applyFont="1" applyFill="1" applyBorder="1" applyAlignment="1">
      <alignment horizontal="center" vertical="center"/>
    </xf>
    <xf numFmtId="3" fontId="39" fillId="0" borderId="141" xfId="0" applyNumberFormat="1" applyFont="1" applyFill="1" applyBorder="1" applyAlignment="1">
      <alignment horizontal="center" vertical="center"/>
    </xf>
    <xf numFmtId="3" fontId="82" fillId="0" borderId="10" xfId="0" applyNumberFormat="1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right" vertical="center"/>
    </xf>
    <xf numFmtId="0" fontId="33" fillId="0" borderId="131" xfId="0" applyFont="1" applyFill="1" applyBorder="1" applyAlignment="1">
      <alignment horizontal="right" vertical="center"/>
    </xf>
    <xf numFmtId="0" fontId="0" fillId="0" borderId="9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8" fillId="0" borderId="119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center" vertical="center"/>
    </xf>
    <xf numFmtId="180" fontId="5" fillId="0" borderId="102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34" fillId="0" borderId="165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0" fillId="0" borderId="15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18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58" xfId="0" applyFill="1" applyBorder="1" applyAlignment="1">
      <alignment horizontal="center" vertical="center" wrapText="1"/>
    </xf>
    <xf numFmtId="0" fontId="0" fillId="0" borderId="9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19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180" fontId="0" fillId="0" borderId="96" xfId="0" applyNumberFormat="1" applyFill="1" applyBorder="1" applyAlignment="1">
      <alignment horizontal="center" vertical="center"/>
    </xf>
    <xf numFmtId="180" fontId="0" fillId="0" borderId="0" xfId="0" applyNumberFormat="1" applyFill="1" applyBorder="1" applyAlignment="1">
      <alignment horizontal="center" vertical="center"/>
    </xf>
    <xf numFmtId="182" fontId="0" fillId="0" borderId="0" xfId="0" applyNumberFormat="1" applyFill="1" applyBorder="1" applyAlignment="1">
      <alignment horizontal="center" vertical="center"/>
    </xf>
    <xf numFmtId="180" fontId="5" fillId="0" borderId="96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horizontal="center" vertical="center"/>
    </xf>
    <xf numFmtId="180" fontId="0" fillId="0" borderId="164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right"/>
    </xf>
    <xf numFmtId="0" fontId="33" fillId="0" borderId="10" xfId="0" applyFont="1" applyFill="1" applyBorder="1" applyAlignment="1">
      <alignment horizontal="right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180" fontId="12" fillId="0" borderId="102" xfId="0" applyNumberFormat="1" applyFont="1" applyFill="1" applyBorder="1" applyAlignment="1">
      <alignment horizontal="center" vertical="center"/>
    </xf>
    <xf numFmtId="180" fontId="12" fillId="0" borderId="10" xfId="0" applyNumberFormat="1" applyFont="1" applyFill="1" applyBorder="1" applyAlignment="1">
      <alignment horizontal="center" vertical="center"/>
    </xf>
    <xf numFmtId="180" fontId="12" fillId="0" borderId="89" xfId="0" applyNumberFormat="1" applyFont="1" applyFill="1" applyBorder="1" applyAlignment="1">
      <alignment horizontal="center" vertical="center"/>
    </xf>
    <xf numFmtId="180" fontId="12" fillId="0" borderId="102" xfId="0" applyNumberFormat="1" applyFont="1" applyFill="1" applyBorder="1" applyAlignment="1">
      <alignment horizontal="left" vertical="center" indent="2"/>
    </xf>
    <xf numFmtId="180" fontId="12" fillId="0" borderId="10" xfId="0" applyNumberFormat="1" applyFont="1" applyFill="1" applyBorder="1" applyAlignment="1">
      <alignment horizontal="left" vertical="center" indent="2"/>
    </xf>
    <xf numFmtId="180" fontId="0" fillId="0" borderId="163" xfId="0" applyNumberFormat="1" applyFont="1" applyFill="1" applyBorder="1" applyAlignment="1">
      <alignment horizontal="center" vertical="center"/>
    </xf>
    <xf numFmtId="180" fontId="0" fillId="0" borderId="25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180" fontId="12" fillId="0" borderId="96" xfId="0" applyNumberFormat="1" applyFont="1" applyFill="1" applyBorder="1" applyAlignment="1">
      <alignment horizontal="center" vertical="center"/>
    </xf>
    <xf numFmtId="180" fontId="12" fillId="0" borderId="0" xfId="0" applyNumberFormat="1" applyFont="1" applyFill="1" applyBorder="1" applyAlignment="1">
      <alignment horizontal="center" vertical="center"/>
    </xf>
    <xf numFmtId="180" fontId="12" fillId="0" borderId="29" xfId="0" applyNumberFormat="1" applyFont="1" applyFill="1" applyBorder="1" applyAlignment="1">
      <alignment horizontal="center" vertical="center"/>
    </xf>
    <xf numFmtId="180" fontId="12" fillId="0" borderId="96" xfId="0" applyNumberFormat="1" applyFont="1" applyFill="1" applyBorder="1" applyAlignment="1">
      <alignment horizontal="left" vertical="center" indent="2"/>
    </xf>
    <xf numFmtId="180" fontId="12" fillId="0" borderId="0" xfId="0" applyNumberFormat="1" applyFont="1" applyFill="1" applyBorder="1" applyAlignment="1">
      <alignment horizontal="left" vertical="center" indent="2"/>
    </xf>
    <xf numFmtId="180" fontId="0" fillId="0" borderId="26" xfId="0" applyNumberFormat="1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/>
    </xf>
    <xf numFmtId="0" fontId="0" fillId="0" borderId="245" xfId="0" applyFont="1" applyFill="1" applyBorder="1" applyAlignment="1">
      <alignment horizontal="center" vertical="center"/>
    </xf>
    <xf numFmtId="180" fontId="83" fillId="0" borderId="96" xfId="0" applyNumberFormat="1" applyFont="1" applyFill="1" applyBorder="1" applyAlignment="1">
      <alignment horizontal="center" vertical="center"/>
    </xf>
    <xf numFmtId="180" fontId="83" fillId="0" borderId="0" xfId="0" applyNumberFormat="1" applyFont="1" applyFill="1" applyBorder="1" applyAlignment="1">
      <alignment horizontal="center" vertical="center"/>
    </xf>
    <xf numFmtId="0" fontId="12" fillId="0" borderId="96" xfId="0" applyNumberFormat="1" applyFont="1" applyFill="1" applyBorder="1" applyAlignment="1">
      <alignment horizontal="left" vertical="center" indent="2"/>
    </xf>
    <xf numFmtId="0" fontId="12" fillId="0" borderId="0" xfId="0" applyNumberFormat="1" applyFont="1" applyFill="1" applyBorder="1" applyAlignment="1">
      <alignment horizontal="left" vertical="center" indent="2"/>
    </xf>
    <xf numFmtId="0" fontId="0" fillId="0" borderId="0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12" fillId="0" borderId="158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161" xfId="0" applyFont="1" applyFill="1" applyBorder="1" applyAlignment="1">
      <alignment horizontal="center" vertical="center"/>
    </xf>
    <xf numFmtId="0" fontId="12" fillId="0" borderId="18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237" xfId="0" applyFont="1" applyFill="1" applyBorder="1" applyAlignment="1">
      <alignment horizontal="center" vertical="center"/>
    </xf>
    <xf numFmtId="0" fontId="0" fillId="0" borderId="23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3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80" fontId="12" fillId="0" borderId="114" xfId="0" applyNumberFormat="1" applyFont="1" applyFill="1" applyBorder="1" applyAlignment="1">
      <alignment horizontal="center" vertical="center"/>
    </xf>
    <xf numFmtId="180" fontId="12" fillId="0" borderId="69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12" fillId="0" borderId="114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0</xdr:rowOff>
    </xdr:from>
    <xdr:to>
      <xdr:col>1</xdr:col>
      <xdr:colOff>0</xdr:colOff>
      <xdr:row>27</xdr:row>
      <xdr:rowOff>171450</xdr:rowOff>
    </xdr:to>
    <xdr:sp>
      <xdr:nvSpPr>
        <xdr:cNvPr id="1" name="Line 4"/>
        <xdr:cNvSpPr>
          <a:spLocks/>
        </xdr:cNvSpPr>
      </xdr:nvSpPr>
      <xdr:spPr>
        <a:xfrm>
          <a:off x="28575" y="5829300"/>
          <a:ext cx="15621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39</xdr:row>
      <xdr:rowOff>9525</xdr:rowOff>
    </xdr:from>
    <xdr:to>
      <xdr:col>1</xdr:col>
      <xdr:colOff>0</xdr:colOff>
      <xdr:row>41</xdr:row>
      <xdr:rowOff>0</xdr:rowOff>
    </xdr:to>
    <xdr:sp>
      <xdr:nvSpPr>
        <xdr:cNvPr id="2" name="Line 5"/>
        <xdr:cNvSpPr>
          <a:spLocks/>
        </xdr:cNvSpPr>
      </xdr:nvSpPr>
      <xdr:spPr>
        <a:xfrm>
          <a:off x="28575" y="8639175"/>
          <a:ext cx="15621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0</xdr:col>
      <xdr:colOff>1581150</xdr:colOff>
      <xdr:row>5</xdr:row>
      <xdr:rowOff>0</xdr:rowOff>
    </xdr:to>
    <xdr:sp>
      <xdr:nvSpPr>
        <xdr:cNvPr id="1" name="Line 4"/>
        <xdr:cNvSpPr>
          <a:spLocks/>
        </xdr:cNvSpPr>
      </xdr:nvSpPr>
      <xdr:spPr>
        <a:xfrm>
          <a:off x="28575" y="714375"/>
          <a:ext cx="15621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15</xdr:row>
      <xdr:rowOff>9525</xdr:rowOff>
    </xdr:from>
    <xdr:to>
      <xdr:col>1</xdr:col>
      <xdr:colOff>0</xdr:colOff>
      <xdr:row>17</xdr:row>
      <xdr:rowOff>0</xdr:rowOff>
    </xdr:to>
    <xdr:sp>
      <xdr:nvSpPr>
        <xdr:cNvPr id="2" name="Line 5"/>
        <xdr:cNvSpPr>
          <a:spLocks/>
        </xdr:cNvSpPr>
      </xdr:nvSpPr>
      <xdr:spPr>
        <a:xfrm>
          <a:off x="28575" y="3543300"/>
          <a:ext cx="15621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9"/>
  <sheetViews>
    <sheetView view="pageBreakPreview" zoomScaleSheetLayoutView="100" zoomScalePageLayoutView="0" workbookViewId="0" topLeftCell="A7">
      <selection activeCell="N11" sqref="N11"/>
    </sheetView>
  </sheetViews>
  <sheetFormatPr defaultColWidth="11.875" defaultRowHeight="15" customHeight="1"/>
  <cols>
    <col min="1" max="1" width="7.50390625" style="2" customWidth="1"/>
    <col min="2" max="2" width="3.625" style="2" customWidth="1"/>
    <col min="3" max="30" width="3.375" style="2" customWidth="1"/>
    <col min="31" max="41" width="4.00390625" style="2" customWidth="1"/>
    <col min="42" max="16384" width="11.875" style="2" customWidth="1"/>
  </cols>
  <sheetData>
    <row r="1" ht="19.5" customHeight="1">
      <c r="A1" s="1" t="s">
        <v>13</v>
      </c>
    </row>
    <row r="2" spans="3:39" s="3" customFormat="1" ht="15.75" customHeight="1" thickBot="1">
      <c r="C2" s="4"/>
      <c r="D2" s="4"/>
      <c r="E2" s="4"/>
      <c r="F2" s="4"/>
      <c r="G2" s="4"/>
      <c r="H2" s="5"/>
      <c r="I2" s="5"/>
      <c r="V2" s="6" t="s">
        <v>12</v>
      </c>
      <c r="AM2" s="7"/>
    </row>
    <row r="3" spans="1:39" s="3" customFormat="1" ht="14.25" customHeight="1">
      <c r="A3" s="746" t="s">
        <v>15</v>
      </c>
      <c r="B3" s="747"/>
      <c r="C3" s="743" t="s">
        <v>10</v>
      </c>
      <c r="D3" s="744"/>
      <c r="E3" s="752" t="s">
        <v>0</v>
      </c>
      <c r="F3" s="753"/>
      <c r="G3" s="753"/>
      <c r="H3" s="753"/>
      <c r="I3" s="738" t="s">
        <v>1</v>
      </c>
      <c r="J3" s="739"/>
      <c r="K3" s="739"/>
      <c r="L3" s="739"/>
      <c r="M3" s="740" t="s">
        <v>2</v>
      </c>
      <c r="N3" s="739"/>
      <c r="O3" s="739"/>
      <c r="P3" s="741"/>
      <c r="Q3" s="740" t="s">
        <v>16</v>
      </c>
      <c r="R3" s="739"/>
      <c r="S3" s="739"/>
      <c r="T3" s="741"/>
      <c r="U3" s="730" t="s">
        <v>5</v>
      </c>
      <c r="V3" s="731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9"/>
      <c r="AK3" s="9"/>
      <c r="AL3" s="8"/>
      <c r="AM3" s="8"/>
    </row>
    <row r="4" spans="1:39" s="3" customFormat="1" ht="14.25" customHeight="1">
      <c r="A4" s="748"/>
      <c r="B4" s="749"/>
      <c r="C4" s="732"/>
      <c r="D4" s="745"/>
      <c r="E4" s="750" t="s">
        <v>3</v>
      </c>
      <c r="F4" s="735"/>
      <c r="G4" s="734" t="s">
        <v>4</v>
      </c>
      <c r="H4" s="735"/>
      <c r="I4" s="736" t="s">
        <v>9</v>
      </c>
      <c r="J4" s="737"/>
      <c r="K4" s="736" t="s">
        <v>4</v>
      </c>
      <c r="L4" s="754"/>
      <c r="M4" s="736" t="s">
        <v>9</v>
      </c>
      <c r="N4" s="737"/>
      <c r="O4" s="736" t="s">
        <v>4</v>
      </c>
      <c r="P4" s="737"/>
      <c r="Q4" s="736" t="s">
        <v>11</v>
      </c>
      <c r="R4" s="737"/>
      <c r="S4" s="736" t="s">
        <v>4</v>
      </c>
      <c r="T4" s="737"/>
      <c r="U4" s="732"/>
      <c r="V4" s="733"/>
      <c r="W4" s="10"/>
      <c r="X4" s="8"/>
      <c r="Y4" s="8"/>
      <c r="Z4" s="10"/>
      <c r="AA4" s="8"/>
      <c r="AB4" s="8"/>
      <c r="AC4" s="10"/>
      <c r="AD4" s="8"/>
      <c r="AE4" s="8"/>
      <c r="AF4" s="10"/>
      <c r="AG4" s="10"/>
      <c r="AH4" s="8"/>
      <c r="AI4" s="8"/>
      <c r="AJ4" s="9"/>
      <c r="AK4" s="9"/>
      <c r="AL4" s="8"/>
      <c r="AM4" s="8"/>
    </row>
    <row r="5" spans="1:39" s="3" customFormat="1" ht="27.75" customHeight="1">
      <c r="A5" s="706" t="s">
        <v>97</v>
      </c>
      <c r="B5" s="707"/>
      <c r="C5" s="713">
        <v>196</v>
      </c>
      <c r="D5" s="717"/>
      <c r="E5" s="718">
        <v>4</v>
      </c>
      <c r="F5" s="712"/>
      <c r="G5" s="719">
        <v>1100</v>
      </c>
      <c r="H5" s="719"/>
      <c r="I5" s="712">
        <v>84</v>
      </c>
      <c r="J5" s="712"/>
      <c r="K5" s="712">
        <v>88</v>
      </c>
      <c r="L5" s="712"/>
      <c r="M5" s="712">
        <v>46</v>
      </c>
      <c r="N5" s="712"/>
      <c r="O5" s="712" t="s">
        <v>14</v>
      </c>
      <c r="P5" s="712"/>
      <c r="Q5" s="712">
        <v>1</v>
      </c>
      <c r="R5" s="712"/>
      <c r="S5" s="712" t="s">
        <v>14</v>
      </c>
      <c r="T5" s="712"/>
      <c r="U5" s="712">
        <v>61</v>
      </c>
      <c r="V5" s="712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39" s="3" customFormat="1" ht="27.75" customHeight="1">
      <c r="A6" s="708" t="s">
        <v>98</v>
      </c>
      <c r="B6" s="709"/>
      <c r="C6" s="713">
        <v>206</v>
      </c>
      <c r="D6" s="717"/>
      <c r="E6" s="718">
        <v>4</v>
      </c>
      <c r="F6" s="712"/>
      <c r="G6" s="719">
        <v>1150</v>
      </c>
      <c r="H6" s="719"/>
      <c r="I6" s="712">
        <v>85</v>
      </c>
      <c r="J6" s="712"/>
      <c r="K6" s="712">
        <v>88</v>
      </c>
      <c r="L6" s="712"/>
      <c r="M6" s="712">
        <v>49</v>
      </c>
      <c r="N6" s="712"/>
      <c r="O6" s="712" t="s">
        <v>14</v>
      </c>
      <c r="P6" s="712"/>
      <c r="Q6" s="712">
        <v>2</v>
      </c>
      <c r="R6" s="712"/>
      <c r="S6" s="712">
        <v>3</v>
      </c>
      <c r="T6" s="712"/>
      <c r="U6" s="712">
        <v>66</v>
      </c>
      <c r="V6" s="712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11"/>
      <c r="AM6" s="11"/>
    </row>
    <row r="7" spans="1:39" s="3" customFormat="1" ht="27.75" customHeight="1">
      <c r="A7" s="708" t="s">
        <v>99</v>
      </c>
      <c r="B7" s="709"/>
      <c r="C7" s="713">
        <v>204</v>
      </c>
      <c r="D7" s="717"/>
      <c r="E7" s="718">
        <v>4</v>
      </c>
      <c r="F7" s="712"/>
      <c r="G7" s="719">
        <v>1150</v>
      </c>
      <c r="H7" s="719"/>
      <c r="I7" s="712">
        <v>84</v>
      </c>
      <c r="J7" s="712"/>
      <c r="K7" s="712">
        <v>82</v>
      </c>
      <c r="L7" s="712"/>
      <c r="M7" s="712">
        <v>49</v>
      </c>
      <c r="N7" s="712"/>
      <c r="O7" s="712" t="s">
        <v>14</v>
      </c>
      <c r="P7" s="712"/>
      <c r="Q7" s="712">
        <v>2</v>
      </c>
      <c r="R7" s="712"/>
      <c r="S7" s="712">
        <v>3</v>
      </c>
      <c r="T7" s="712"/>
      <c r="U7" s="712">
        <v>65</v>
      </c>
      <c r="V7" s="712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11"/>
      <c r="AM7" s="11"/>
    </row>
    <row r="8" spans="1:39" s="3" customFormat="1" ht="27.75" customHeight="1">
      <c r="A8" s="708" t="s">
        <v>100</v>
      </c>
      <c r="B8" s="709"/>
      <c r="C8" s="713">
        <v>205</v>
      </c>
      <c r="D8" s="717"/>
      <c r="E8" s="718">
        <v>5</v>
      </c>
      <c r="F8" s="712"/>
      <c r="G8" s="719">
        <v>1390</v>
      </c>
      <c r="H8" s="719"/>
      <c r="I8" s="712">
        <v>83</v>
      </c>
      <c r="J8" s="712"/>
      <c r="K8" s="712">
        <v>82</v>
      </c>
      <c r="L8" s="712"/>
      <c r="M8" s="712">
        <v>49</v>
      </c>
      <c r="N8" s="712"/>
      <c r="O8" s="712" t="s">
        <v>14</v>
      </c>
      <c r="P8" s="712"/>
      <c r="Q8" s="712">
        <v>2</v>
      </c>
      <c r="R8" s="712"/>
      <c r="S8" s="712">
        <v>3</v>
      </c>
      <c r="T8" s="712"/>
      <c r="U8" s="712">
        <v>66</v>
      </c>
      <c r="V8" s="712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11"/>
      <c r="AM8" s="11"/>
    </row>
    <row r="9" spans="1:39" s="3" customFormat="1" ht="27.75" customHeight="1">
      <c r="A9" s="708" t="s">
        <v>101</v>
      </c>
      <c r="B9" s="709"/>
      <c r="C9" s="713">
        <v>203</v>
      </c>
      <c r="D9" s="717"/>
      <c r="E9" s="718">
        <v>5</v>
      </c>
      <c r="F9" s="712"/>
      <c r="G9" s="719">
        <v>1370</v>
      </c>
      <c r="H9" s="719"/>
      <c r="I9" s="712">
        <v>83</v>
      </c>
      <c r="J9" s="712"/>
      <c r="K9" s="712">
        <v>65</v>
      </c>
      <c r="L9" s="712"/>
      <c r="M9" s="712">
        <v>48</v>
      </c>
      <c r="N9" s="712"/>
      <c r="O9" s="712" t="s">
        <v>18</v>
      </c>
      <c r="P9" s="712"/>
      <c r="Q9" s="712">
        <v>2</v>
      </c>
      <c r="R9" s="712"/>
      <c r="S9" s="712">
        <v>3</v>
      </c>
      <c r="T9" s="712"/>
      <c r="U9" s="712">
        <v>65</v>
      </c>
      <c r="V9" s="712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11"/>
      <c r="AM9" s="11"/>
    </row>
    <row r="10" spans="1:39" s="3" customFormat="1" ht="27.75" customHeight="1" thickBot="1">
      <c r="A10" s="710" t="s">
        <v>102</v>
      </c>
      <c r="B10" s="711"/>
      <c r="C10" s="726">
        <v>205</v>
      </c>
      <c r="D10" s="722"/>
      <c r="E10" s="751">
        <v>5</v>
      </c>
      <c r="F10" s="722"/>
      <c r="G10" s="742">
        <v>1370</v>
      </c>
      <c r="H10" s="742"/>
      <c r="I10" s="722">
        <v>83</v>
      </c>
      <c r="J10" s="722"/>
      <c r="K10" s="722">
        <v>65</v>
      </c>
      <c r="L10" s="722"/>
      <c r="M10" s="712">
        <v>50</v>
      </c>
      <c r="N10" s="712"/>
      <c r="O10" s="722" t="s">
        <v>14</v>
      </c>
      <c r="P10" s="722"/>
      <c r="Q10" s="712">
        <v>2</v>
      </c>
      <c r="R10" s="712"/>
      <c r="S10" s="712">
        <v>3</v>
      </c>
      <c r="T10" s="712"/>
      <c r="U10" s="712">
        <v>65</v>
      </c>
      <c r="V10" s="712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11"/>
      <c r="AM10" s="11"/>
    </row>
    <row r="11" spans="1:39" ht="14.25" customHeight="1">
      <c r="A11" s="12" t="s">
        <v>17</v>
      </c>
      <c r="B11" s="13"/>
      <c r="C11" s="13"/>
      <c r="D11" s="13"/>
      <c r="E11" s="13"/>
      <c r="F11" s="13"/>
      <c r="G11" s="13"/>
      <c r="H11" s="12" t="s">
        <v>6</v>
      </c>
      <c r="I11" s="13"/>
      <c r="J11" s="13"/>
      <c r="L11" s="13"/>
      <c r="M11" s="13"/>
      <c r="N11" s="14"/>
      <c r="O11" s="12"/>
      <c r="P11" s="12"/>
      <c r="Q11" s="12"/>
      <c r="R11" s="12"/>
      <c r="S11" s="12"/>
      <c r="T11" s="12"/>
      <c r="U11" s="12"/>
      <c r="V11" s="12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6"/>
      <c r="AK11" s="16"/>
      <c r="AL11" s="16"/>
      <c r="AM11" s="16"/>
    </row>
    <row r="12" spans="8:39" ht="11.25" customHeight="1">
      <c r="H12" s="17" t="s">
        <v>7</v>
      </c>
      <c r="O12" s="17"/>
      <c r="P12" s="17"/>
      <c r="Q12" s="17"/>
      <c r="R12" s="17"/>
      <c r="S12" s="17"/>
      <c r="T12" s="17"/>
      <c r="U12" s="17"/>
      <c r="V12" s="17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6"/>
      <c r="AK12" s="16"/>
      <c r="AL12" s="16"/>
      <c r="AM12" s="16"/>
    </row>
    <row r="13" spans="8:35" ht="12" customHeight="1">
      <c r="H13" s="17" t="s">
        <v>8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</row>
    <row r="14" ht="9.75" customHeight="1">
      <c r="N14" s="18"/>
    </row>
    <row r="16" spans="1:41" ht="15.75" customHeight="1">
      <c r="A16" s="1" t="s">
        <v>96</v>
      </c>
      <c r="N16" s="18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</row>
    <row r="17" spans="1:42" ht="16.5" customHeight="1" thickBot="1">
      <c r="A17" s="22" t="s">
        <v>19</v>
      </c>
      <c r="L17" s="2" t="s">
        <v>20</v>
      </c>
      <c r="V17" s="23"/>
      <c r="Y17" s="24"/>
      <c r="Z17" s="755" t="s">
        <v>21</v>
      </c>
      <c r="AA17" s="755"/>
      <c r="AB17" s="75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16"/>
      <c r="AN17" s="25"/>
      <c r="AO17" s="25"/>
      <c r="AP17" s="16"/>
    </row>
    <row r="18" spans="1:43" ht="114" customHeight="1">
      <c r="A18" s="20" t="s">
        <v>22</v>
      </c>
      <c r="B18" s="26" t="s">
        <v>23</v>
      </c>
      <c r="C18" s="27" t="s">
        <v>24</v>
      </c>
      <c r="D18" s="28" t="s">
        <v>25</v>
      </c>
      <c r="E18" s="29" t="s">
        <v>26</v>
      </c>
      <c r="F18" s="29" t="s">
        <v>27</v>
      </c>
      <c r="G18" s="28" t="s">
        <v>28</v>
      </c>
      <c r="H18" s="28" t="s">
        <v>29</v>
      </c>
      <c r="I18" s="28" t="s">
        <v>30</v>
      </c>
      <c r="J18" s="29" t="s">
        <v>31</v>
      </c>
      <c r="K18" s="29" t="s">
        <v>32</v>
      </c>
      <c r="L18" s="29" t="s">
        <v>33</v>
      </c>
      <c r="M18" s="29" t="s">
        <v>34</v>
      </c>
      <c r="N18" s="29" t="s">
        <v>35</v>
      </c>
      <c r="O18" s="29" t="s">
        <v>36</v>
      </c>
      <c r="P18" s="28" t="s">
        <v>37</v>
      </c>
      <c r="Q18" s="29" t="s">
        <v>38</v>
      </c>
      <c r="R18" s="29" t="s">
        <v>39</v>
      </c>
      <c r="S18" s="30" t="s">
        <v>40</v>
      </c>
      <c r="T18" s="29" t="s">
        <v>41</v>
      </c>
      <c r="U18" s="29" t="s">
        <v>42</v>
      </c>
      <c r="V18" s="29" t="s">
        <v>43</v>
      </c>
      <c r="W18" s="28" t="s">
        <v>44</v>
      </c>
      <c r="X18" s="29" t="s">
        <v>45</v>
      </c>
      <c r="Y18" s="29" t="s">
        <v>46</v>
      </c>
      <c r="Z18" s="29" t="s">
        <v>47</v>
      </c>
      <c r="AA18" s="31" t="s">
        <v>48</v>
      </c>
      <c r="AB18" s="32" t="s">
        <v>49</v>
      </c>
      <c r="AC18" s="32" t="s">
        <v>50</v>
      </c>
      <c r="AD18" s="33" t="s">
        <v>51</v>
      </c>
      <c r="AE18" s="8"/>
      <c r="AF18" s="34"/>
      <c r="AG18" s="16"/>
      <c r="AH18" s="34"/>
      <c r="AI18" s="16"/>
      <c r="AJ18" s="34"/>
      <c r="AK18" s="16"/>
      <c r="AL18" s="35"/>
      <c r="AM18" s="16"/>
      <c r="AN18" s="9"/>
      <c r="AO18" s="16"/>
      <c r="AP18" s="16"/>
      <c r="AQ18" s="16"/>
    </row>
    <row r="19" spans="1:43" s="3" customFormat="1" ht="27.75" customHeight="1">
      <c r="A19" s="60" t="s">
        <v>103</v>
      </c>
      <c r="B19" s="36">
        <f>SUM(C19:AD19)</f>
        <v>80</v>
      </c>
      <c r="C19" s="37">
        <v>2</v>
      </c>
      <c r="D19" s="38">
        <v>2</v>
      </c>
      <c r="E19" s="38">
        <v>3</v>
      </c>
      <c r="F19" s="38">
        <v>1</v>
      </c>
      <c r="G19" s="38">
        <v>2</v>
      </c>
      <c r="H19" s="38">
        <v>2</v>
      </c>
      <c r="I19" s="38">
        <v>5</v>
      </c>
      <c r="J19" s="38">
        <v>7</v>
      </c>
      <c r="K19" s="38">
        <v>3</v>
      </c>
      <c r="L19" s="21">
        <v>4</v>
      </c>
      <c r="M19" s="21">
        <v>0</v>
      </c>
      <c r="N19" s="21">
        <v>1</v>
      </c>
      <c r="O19" s="21">
        <v>1</v>
      </c>
      <c r="P19" s="21">
        <v>9</v>
      </c>
      <c r="Q19" s="21">
        <v>6</v>
      </c>
      <c r="R19" s="21">
        <v>5</v>
      </c>
      <c r="S19" s="21">
        <v>3</v>
      </c>
      <c r="T19" s="21">
        <v>3</v>
      </c>
      <c r="U19" s="21">
        <v>2</v>
      </c>
      <c r="V19" s="21">
        <v>3</v>
      </c>
      <c r="W19" s="21">
        <v>2</v>
      </c>
      <c r="X19" s="39">
        <v>2</v>
      </c>
      <c r="Y19" s="38">
        <v>1</v>
      </c>
      <c r="Z19" s="39">
        <v>3</v>
      </c>
      <c r="AA19" s="39">
        <v>3</v>
      </c>
      <c r="AB19" s="19">
        <v>1</v>
      </c>
      <c r="AC19" s="19">
        <v>0</v>
      </c>
      <c r="AD19" s="21">
        <v>4</v>
      </c>
      <c r="AE19" s="8"/>
      <c r="AF19" s="8"/>
      <c r="AG19" s="8"/>
      <c r="AH19" s="8"/>
      <c r="AI19" s="8"/>
      <c r="AJ19" s="8"/>
      <c r="AK19" s="8"/>
      <c r="AL19" s="8"/>
      <c r="AM19" s="8"/>
      <c r="AN19" s="40"/>
      <c r="AO19" s="8"/>
      <c r="AP19" s="8"/>
      <c r="AQ19" s="8"/>
    </row>
    <row r="20" spans="1:43" s="3" customFormat="1" ht="27.75" customHeight="1">
      <c r="A20" s="60" t="s">
        <v>99</v>
      </c>
      <c r="B20" s="41">
        <f>SUM(C20:AD20)</f>
        <v>89</v>
      </c>
      <c r="C20" s="42">
        <v>2</v>
      </c>
      <c r="D20" s="43">
        <v>2</v>
      </c>
      <c r="E20" s="43">
        <v>4</v>
      </c>
      <c r="F20" s="43">
        <v>2</v>
      </c>
      <c r="G20" s="43">
        <v>2</v>
      </c>
      <c r="H20" s="43">
        <v>2</v>
      </c>
      <c r="I20" s="43">
        <v>5</v>
      </c>
      <c r="J20" s="43">
        <v>7</v>
      </c>
      <c r="K20" s="43">
        <v>3</v>
      </c>
      <c r="L20" s="19">
        <v>3</v>
      </c>
      <c r="M20" s="19">
        <v>0</v>
      </c>
      <c r="N20" s="19">
        <v>1</v>
      </c>
      <c r="O20" s="19">
        <v>1</v>
      </c>
      <c r="P20" s="19">
        <v>9</v>
      </c>
      <c r="Q20" s="19">
        <v>7</v>
      </c>
      <c r="R20" s="19">
        <v>6</v>
      </c>
      <c r="S20" s="19">
        <v>4</v>
      </c>
      <c r="T20" s="19">
        <v>3</v>
      </c>
      <c r="U20" s="19">
        <v>2</v>
      </c>
      <c r="V20" s="19">
        <v>3</v>
      </c>
      <c r="W20" s="19">
        <v>2</v>
      </c>
      <c r="X20" s="44">
        <v>4</v>
      </c>
      <c r="Y20" s="43">
        <v>1</v>
      </c>
      <c r="Z20" s="44">
        <v>5</v>
      </c>
      <c r="AA20" s="44">
        <v>3</v>
      </c>
      <c r="AB20" s="19">
        <v>0</v>
      </c>
      <c r="AC20" s="19">
        <v>1</v>
      </c>
      <c r="AD20" s="19">
        <v>5</v>
      </c>
      <c r="AE20" s="8"/>
      <c r="AF20" s="8"/>
      <c r="AG20" s="8"/>
      <c r="AH20" s="8"/>
      <c r="AI20" s="8"/>
      <c r="AJ20" s="8"/>
      <c r="AK20" s="8"/>
      <c r="AL20" s="8"/>
      <c r="AM20" s="8"/>
      <c r="AN20" s="40"/>
      <c r="AO20" s="8"/>
      <c r="AP20" s="8"/>
      <c r="AQ20" s="8"/>
    </row>
    <row r="21" spans="1:43" s="3" customFormat="1" ht="27.75" customHeight="1">
      <c r="A21" s="60" t="s">
        <v>100</v>
      </c>
      <c r="B21" s="41">
        <f>SUM(C21:AD21)</f>
        <v>94</v>
      </c>
      <c r="C21" s="42">
        <v>4</v>
      </c>
      <c r="D21" s="43">
        <v>2</v>
      </c>
      <c r="E21" s="43">
        <v>3</v>
      </c>
      <c r="F21" s="43">
        <v>2</v>
      </c>
      <c r="G21" s="43">
        <v>2</v>
      </c>
      <c r="H21" s="43">
        <v>2</v>
      </c>
      <c r="I21" s="43">
        <v>5</v>
      </c>
      <c r="J21" s="43">
        <v>8</v>
      </c>
      <c r="K21" s="43">
        <v>3</v>
      </c>
      <c r="L21" s="19">
        <v>3</v>
      </c>
      <c r="M21" s="19">
        <v>1</v>
      </c>
      <c r="N21" s="19">
        <v>1</v>
      </c>
      <c r="O21" s="19">
        <v>1</v>
      </c>
      <c r="P21" s="19">
        <v>9</v>
      </c>
      <c r="Q21" s="19">
        <v>6</v>
      </c>
      <c r="R21" s="19">
        <v>7</v>
      </c>
      <c r="S21" s="19">
        <v>4</v>
      </c>
      <c r="T21" s="19">
        <v>3</v>
      </c>
      <c r="U21" s="19">
        <v>2</v>
      </c>
      <c r="V21" s="19">
        <v>3</v>
      </c>
      <c r="W21" s="19">
        <v>3</v>
      </c>
      <c r="X21" s="44">
        <v>3</v>
      </c>
      <c r="Y21" s="43">
        <v>1</v>
      </c>
      <c r="Z21" s="44">
        <v>6</v>
      </c>
      <c r="AA21" s="44">
        <v>3</v>
      </c>
      <c r="AB21" s="19">
        <v>0</v>
      </c>
      <c r="AC21" s="19">
        <v>1</v>
      </c>
      <c r="AD21" s="19">
        <v>6</v>
      </c>
      <c r="AE21" s="8"/>
      <c r="AF21" s="8"/>
      <c r="AG21" s="8"/>
      <c r="AH21" s="8"/>
      <c r="AI21" s="8"/>
      <c r="AJ21" s="8"/>
      <c r="AK21" s="8"/>
      <c r="AL21" s="8"/>
      <c r="AM21" s="8"/>
      <c r="AN21" s="40"/>
      <c r="AO21" s="8"/>
      <c r="AP21" s="8"/>
      <c r="AQ21" s="8"/>
    </row>
    <row r="22" spans="1:43" s="3" customFormat="1" ht="27.75" customHeight="1">
      <c r="A22" s="62" t="s">
        <v>101</v>
      </c>
      <c r="B22" s="55">
        <f>SUM(C22:AD22)</f>
        <v>99</v>
      </c>
      <c r="C22" s="44">
        <v>5</v>
      </c>
      <c r="D22" s="43">
        <v>2</v>
      </c>
      <c r="E22" s="43">
        <v>4</v>
      </c>
      <c r="F22" s="43">
        <v>2</v>
      </c>
      <c r="G22" s="43">
        <v>2</v>
      </c>
      <c r="H22" s="43">
        <v>5</v>
      </c>
      <c r="I22" s="43">
        <v>4</v>
      </c>
      <c r="J22" s="43">
        <v>10</v>
      </c>
      <c r="K22" s="43">
        <v>3</v>
      </c>
      <c r="L22" s="19">
        <v>3</v>
      </c>
      <c r="M22" s="19">
        <v>0</v>
      </c>
      <c r="N22" s="19">
        <v>1</v>
      </c>
      <c r="O22" s="19">
        <v>1</v>
      </c>
      <c r="P22" s="19">
        <v>8</v>
      </c>
      <c r="Q22" s="19">
        <v>5</v>
      </c>
      <c r="R22" s="19">
        <v>6</v>
      </c>
      <c r="S22" s="19">
        <v>4</v>
      </c>
      <c r="T22" s="19">
        <v>3</v>
      </c>
      <c r="U22" s="19">
        <v>2</v>
      </c>
      <c r="V22" s="19">
        <v>3</v>
      </c>
      <c r="W22" s="19">
        <v>3</v>
      </c>
      <c r="X22" s="44">
        <v>5</v>
      </c>
      <c r="Y22" s="43">
        <v>1</v>
      </c>
      <c r="Z22" s="44">
        <v>7</v>
      </c>
      <c r="AA22" s="44">
        <v>3</v>
      </c>
      <c r="AB22" s="19">
        <v>0</v>
      </c>
      <c r="AC22" s="19">
        <v>1</v>
      </c>
      <c r="AD22" s="19">
        <v>6</v>
      </c>
      <c r="AE22" s="8"/>
      <c r="AF22" s="8"/>
      <c r="AG22" s="8"/>
      <c r="AH22" s="8"/>
      <c r="AI22" s="8"/>
      <c r="AJ22" s="8"/>
      <c r="AK22" s="8"/>
      <c r="AL22" s="8"/>
      <c r="AM22" s="8"/>
      <c r="AN22" s="40"/>
      <c r="AO22" s="8"/>
      <c r="AP22" s="8"/>
      <c r="AQ22" s="8"/>
    </row>
    <row r="23" spans="1:43" s="3" customFormat="1" ht="27.75" customHeight="1" thickBot="1">
      <c r="A23" s="61" t="s">
        <v>102</v>
      </c>
      <c r="B23" s="56">
        <f>SUM(C23:AD23)</f>
        <v>102</v>
      </c>
      <c r="C23" s="57">
        <v>5</v>
      </c>
      <c r="D23" s="58">
        <v>2</v>
      </c>
      <c r="E23" s="58">
        <v>4</v>
      </c>
      <c r="F23" s="58">
        <v>2</v>
      </c>
      <c r="G23" s="58">
        <v>2</v>
      </c>
      <c r="H23" s="58">
        <v>5</v>
      </c>
      <c r="I23" s="58">
        <v>4</v>
      </c>
      <c r="J23" s="58">
        <v>10</v>
      </c>
      <c r="K23" s="58">
        <v>3</v>
      </c>
      <c r="L23" s="59">
        <v>4</v>
      </c>
      <c r="M23" s="59">
        <v>0</v>
      </c>
      <c r="N23" s="59">
        <v>1</v>
      </c>
      <c r="O23" s="59">
        <v>1</v>
      </c>
      <c r="P23" s="59">
        <v>8</v>
      </c>
      <c r="Q23" s="59">
        <v>6</v>
      </c>
      <c r="R23" s="59">
        <v>8</v>
      </c>
      <c r="S23" s="59">
        <v>4</v>
      </c>
      <c r="T23" s="59">
        <v>3</v>
      </c>
      <c r="U23" s="59">
        <v>3</v>
      </c>
      <c r="V23" s="59">
        <v>4</v>
      </c>
      <c r="W23" s="59">
        <v>3</v>
      </c>
      <c r="X23" s="57">
        <v>5</v>
      </c>
      <c r="Y23" s="58">
        <v>1</v>
      </c>
      <c r="Z23" s="57">
        <v>7</v>
      </c>
      <c r="AA23" s="57">
        <v>3</v>
      </c>
      <c r="AB23" s="59">
        <v>1</v>
      </c>
      <c r="AC23" s="59">
        <v>1</v>
      </c>
      <c r="AD23" s="59">
        <v>2</v>
      </c>
      <c r="AE23" s="8"/>
      <c r="AF23" s="8"/>
      <c r="AG23" s="8"/>
      <c r="AH23" s="8"/>
      <c r="AI23" s="8"/>
      <c r="AJ23" s="8"/>
      <c r="AK23" s="8"/>
      <c r="AL23" s="8"/>
      <c r="AM23" s="8"/>
      <c r="AN23" s="40"/>
      <c r="AO23" s="8"/>
      <c r="AP23" s="8"/>
      <c r="AQ23" s="8"/>
    </row>
    <row r="24" spans="1:42" ht="12">
      <c r="A24" s="15" t="s">
        <v>52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</row>
    <row r="25" spans="1:41" ht="12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</row>
    <row r="26" spans="30:31" ht="12" customHeight="1">
      <c r="AD26" s="16"/>
      <c r="AE26" s="16"/>
    </row>
    <row r="27" spans="1:31" ht="14.25">
      <c r="A27" s="45" t="s">
        <v>53</v>
      </c>
      <c r="AD27" s="16"/>
      <c r="AE27" s="16"/>
    </row>
    <row r="28" spans="2:40" ht="12" thickBot="1">
      <c r="B28" s="2" t="s">
        <v>54</v>
      </c>
      <c r="R28" s="46"/>
      <c r="S28" s="23"/>
      <c r="T28" s="23"/>
      <c r="U28" s="46"/>
      <c r="V28" s="46"/>
      <c r="W28" s="46"/>
      <c r="X28" s="23" t="s">
        <v>55</v>
      </c>
      <c r="Y28" s="25"/>
      <c r="Z28" s="25"/>
      <c r="AA28" s="25"/>
      <c r="AB28" s="25"/>
      <c r="AC28" s="25"/>
      <c r="AD28" s="25"/>
      <c r="AE28" s="16"/>
      <c r="AF28" s="25"/>
      <c r="AG28" s="16"/>
      <c r="AH28" s="25"/>
      <c r="AI28" s="25"/>
      <c r="AJ28" s="25"/>
      <c r="AK28" s="25"/>
      <c r="AL28" s="25"/>
      <c r="AM28" s="16"/>
      <c r="AN28" s="16"/>
    </row>
    <row r="29" spans="1:40" s="47" customFormat="1" ht="14.25" customHeight="1">
      <c r="A29" s="746" t="s">
        <v>56</v>
      </c>
      <c r="B29" s="747"/>
      <c r="C29" s="740" t="s">
        <v>57</v>
      </c>
      <c r="D29" s="739"/>
      <c r="E29" s="739"/>
      <c r="F29" s="739"/>
      <c r="G29" s="740" t="s">
        <v>58</v>
      </c>
      <c r="H29" s="739"/>
      <c r="I29" s="739"/>
      <c r="J29" s="739"/>
      <c r="K29" s="739"/>
      <c r="L29" s="739"/>
      <c r="M29" s="739"/>
      <c r="N29" s="739"/>
      <c r="O29" s="739"/>
      <c r="P29" s="739"/>
      <c r="Q29" s="739"/>
      <c r="R29" s="739"/>
      <c r="S29" s="739"/>
      <c r="T29" s="739"/>
      <c r="U29" s="739"/>
      <c r="V29" s="739"/>
      <c r="W29" s="739"/>
      <c r="X29" s="73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s="47" customFormat="1" ht="14.25" customHeight="1">
      <c r="A30" s="753"/>
      <c r="B30" s="756"/>
      <c r="C30" s="757" t="s">
        <v>59</v>
      </c>
      <c r="D30" s="758"/>
      <c r="E30" s="757" t="s">
        <v>60</v>
      </c>
      <c r="F30" s="759"/>
      <c r="G30" s="757" t="s">
        <v>61</v>
      </c>
      <c r="H30" s="759"/>
      <c r="I30" s="760"/>
      <c r="J30" s="761" t="s">
        <v>62</v>
      </c>
      <c r="K30" s="759"/>
      <c r="L30" s="758"/>
      <c r="M30" s="762" t="s">
        <v>63</v>
      </c>
      <c r="N30" s="763"/>
      <c r="O30" s="764"/>
      <c r="P30" s="757" t="s">
        <v>64</v>
      </c>
      <c r="Q30" s="759"/>
      <c r="R30" s="758"/>
      <c r="S30" s="757" t="s">
        <v>65</v>
      </c>
      <c r="T30" s="759"/>
      <c r="U30" s="758"/>
      <c r="V30" s="757" t="s">
        <v>66</v>
      </c>
      <c r="W30" s="759"/>
      <c r="X30" s="759"/>
      <c r="Y30" s="48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 s="47" customFormat="1" ht="27.75" customHeight="1">
      <c r="A31" s="766" t="s">
        <v>103</v>
      </c>
      <c r="B31" s="767"/>
      <c r="C31" s="768">
        <v>496</v>
      </c>
      <c r="D31" s="765"/>
      <c r="E31" s="765">
        <v>4</v>
      </c>
      <c r="F31" s="765"/>
      <c r="G31" s="769">
        <v>765</v>
      </c>
      <c r="H31" s="765"/>
      <c r="I31" s="770"/>
      <c r="J31" s="771">
        <v>80</v>
      </c>
      <c r="K31" s="765"/>
      <c r="L31" s="765"/>
      <c r="M31" s="765">
        <v>121</v>
      </c>
      <c r="N31" s="765"/>
      <c r="O31" s="765"/>
      <c r="P31" s="765">
        <v>487</v>
      </c>
      <c r="Q31" s="765"/>
      <c r="R31" s="765"/>
      <c r="S31" s="765">
        <v>42</v>
      </c>
      <c r="T31" s="765"/>
      <c r="U31" s="765"/>
      <c r="V31" s="765">
        <v>35</v>
      </c>
      <c r="W31" s="765"/>
      <c r="X31" s="765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0" s="47" customFormat="1" ht="27.75" customHeight="1">
      <c r="A32" s="708" t="s">
        <v>99</v>
      </c>
      <c r="B32" s="709"/>
      <c r="C32" s="713">
        <v>496</v>
      </c>
      <c r="D32" s="712"/>
      <c r="E32" s="712">
        <v>4</v>
      </c>
      <c r="F32" s="712"/>
      <c r="G32" s="718">
        <v>801</v>
      </c>
      <c r="H32" s="712"/>
      <c r="I32" s="715"/>
      <c r="J32" s="716">
        <v>89</v>
      </c>
      <c r="K32" s="712"/>
      <c r="L32" s="712"/>
      <c r="M32" s="712">
        <v>125</v>
      </c>
      <c r="N32" s="712"/>
      <c r="O32" s="712"/>
      <c r="P32" s="712">
        <v>505</v>
      </c>
      <c r="Q32" s="712"/>
      <c r="R32" s="712"/>
      <c r="S32" s="712">
        <v>51</v>
      </c>
      <c r="T32" s="712"/>
      <c r="U32" s="712"/>
      <c r="V32" s="712">
        <v>31</v>
      </c>
      <c r="W32" s="712"/>
      <c r="X32" s="712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1:40" s="47" customFormat="1" ht="27.75" customHeight="1">
      <c r="A33" s="708" t="s">
        <v>100</v>
      </c>
      <c r="B33" s="709"/>
      <c r="C33" s="713">
        <v>496</v>
      </c>
      <c r="D33" s="712"/>
      <c r="E33" s="712">
        <v>4</v>
      </c>
      <c r="F33" s="712"/>
      <c r="G33" s="718">
        <f>SUM(J33:X33)</f>
        <v>826</v>
      </c>
      <c r="H33" s="712"/>
      <c r="I33" s="715"/>
      <c r="J33" s="716">
        <v>94</v>
      </c>
      <c r="K33" s="712"/>
      <c r="L33" s="712"/>
      <c r="M33" s="712">
        <v>132</v>
      </c>
      <c r="N33" s="712"/>
      <c r="O33" s="712"/>
      <c r="P33" s="712">
        <v>518</v>
      </c>
      <c r="Q33" s="712"/>
      <c r="R33" s="712"/>
      <c r="S33" s="712">
        <v>51</v>
      </c>
      <c r="T33" s="712"/>
      <c r="U33" s="712"/>
      <c r="V33" s="712">
        <v>31</v>
      </c>
      <c r="W33" s="712"/>
      <c r="X33" s="712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</row>
    <row r="34" spans="1:40" s="47" customFormat="1" ht="27.75" customHeight="1">
      <c r="A34" s="708" t="s">
        <v>101</v>
      </c>
      <c r="B34" s="709"/>
      <c r="C34" s="713">
        <v>496</v>
      </c>
      <c r="D34" s="712"/>
      <c r="E34" s="712">
        <v>4</v>
      </c>
      <c r="F34" s="714"/>
      <c r="G34" s="713">
        <f>SUM(J34:X34)</f>
        <v>845</v>
      </c>
      <c r="H34" s="712"/>
      <c r="I34" s="715"/>
      <c r="J34" s="716">
        <v>99</v>
      </c>
      <c r="K34" s="712"/>
      <c r="L34" s="712"/>
      <c r="M34" s="712">
        <v>137</v>
      </c>
      <c r="N34" s="712"/>
      <c r="O34" s="712"/>
      <c r="P34" s="712">
        <v>519</v>
      </c>
      <c r="Q34" s="712"/>
      <c r="R34" s="712"/>
      <c r="S34" s="712">
        <v>62</v>
      </c>
      <c r="T34" s="712"/>
      <c r="U34" s="712"/>
      <c r="V34" s="712">
        <v>28</v>
      </c>
      <c r="W34" s="712"/>
      <c r="X34" s="712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s="47" customFormat="1" ht="27.75" customHeight="1" thickBot="1">
      <c r="A35" s="710" t="s">
        <v>102</v>
      </c>
      <c r="B35" s="711"/>
      <c r="C35" s="726">
        <v>496</v>
      </c>
      <c r="D35" s="722"/>
      <c r="E35" s="722">
        <v>4</v>
      </c>
      <c r="F35" s="727"/>
      <c r="G35" s="726">
        <f>SUM(J35:X35)</f>
        <v>866</v>
      </c>
      <c r="H35" s="722"/>
      <c r="I35" s="728"/>
      <c r="J35" s="729">
        <v>102</v>
      </c>
      <c r="K35" s="722"/>
      <c r="L35" s="722"/>
      <c r="M35" s="722">
        <v>150</v>
      </c>
      <c r="N35" s="722"/>
      <c r="O35" s="722"/>
      <c r="P35" s="722">
        <v>523</v>
      </c>
      <c r="Q35" s="722"/>
      <c r="R35" s="722"/>
      <c r="S35" s="722">
        <v>63</v>
      </c>
      <c r="T35" s="722"/>
      <c r="U35" s="722"/>
      <c r="V35" s="722">
        <v>28</v>
      </c>
      <c r="W35" s="722"/>
      <c r="X35" s="722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ht="12">
      <c r="A36" s="12" t="s">
        <v>67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1:40" ht="12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40" spans="1:27" ht="15" customHeight="1" thickBot="1">
      <c r="A40" s="45" t="s">
        <v>68</v>
      </c>
      <c r="B40" s="16"/>
      <c r="F40" s="49"/>
      <c r="G40" s="50"/>
      <c r="H40" s="50"/>
      <c r="I40" s="50"/>
      <c r="K40" s="51"/>
      <c r="L40" s="51"/>
      <c r="M40" s="51"/>
      <c r="S40" s="52" t="s">
        <v>21</v>
      </c>
      <c r="Y40" s="16"/>
      <c r="Z40" s="16"/>
      <c r="AA40" s="16"/>
    </row>
    <row r="41" spans="1:19" ht="36.75" customHeight="1">
      <c r="A41" s="725" t="s">
        <v>69</v>
      </c>
      <c r="B41" s="725"/>
      <c r="C41" s="725"/>
      <c r="D41" s="725"/>
      <c r="E41" s="725"/>
      <c r="F41" s="725"/>
      <c r="G41" s="725"/>
      <c r="H41" s="724" t="s">
        <v>104</v>
      </c>
      <c r="I41" s="725"/>
      <c r="J41" s="725"/>
      <c r="K41" s="724" t="s">
        <v>105</v>
      </c>
      <c r="L41" s="725"/>
      <c r="M41" s="725"/>
      <c r="N41" s="724" t="s">
        <v>100</v>
      </c>
      <c r="O41" s="725"/>
      <c r="P41" s="725"/>
      <c r="Q41" s="724" t="s">
        <v>106</v>
      </c>
      <c r="R41" s="725"/>
      <c r="S41" s="725"/>
    </row>
    <row r="42" spans="1:19" ht="15" customHeight="1">
      <c r="A42" s="773" t="s">
        <v>70</v>
      </c>
      <c r="B42" s="773"/>
      <c r="C42" s="773"/>
      <c r="D42" s="773"/>
      <c r="E42" s="773"/>
      <c r="F42" s="773"/>
      <c r="G42" s="773"/>
      <c r="H42" s="774">
        <f>SUM(H43:J64)</f>
        <v>261135</v>
      </c>
      <c r="I42" s="775"/>
      <c r="J42" s="775"/>
      <c r="K42" s="775">
        <f>SUM(K43:M64)</f>
        <v>308015</v>
      </c>
      <c r="L42" s="775"/>
      <c r="M42" s="775"/>
      <c r="N42" s="721">
        <f>SUM(N43:P64)</f>
        <v>311698</v>
      </c>
      <c r="O42" s="721"/>
      <c r="P42" s="721"/>
      <c r="Q42" s="721">
        <f>SUM(Q43:S64)</f>
        <v>308100</v>
      </c>
      <c r="R42" s="721"/>
      <c r="S42" s="721"/>
    </row>
    <row r="43" spans="1:19" ht="15" customHeight="1">
      <c r="A43" s="9"/>
      <c r="B43" s="776" t="s">
        <v>72</v>
      </c>
      <c r="C43" s="776"/>
      <c r="D43" s="776"/>
      <c r="E43" s="776"/>
      <c r="F43" s="776"/>
      <c r="G43" s="776"/>
      <c r="H43" s="772">
        <v>41326</v>
      </c>
      <c r="I43" s="723"/>
      <c r="J43" s="723"/>
      <c r="K43" s="720">
        <v>48788</v>
      </c>
      <c r="L43" s="720"/>
      <c r="M43" s="720"/>
      <c r="N43" s="723">
        <v>52543</v>
      </c>
      <c r="O43" s="723"/>
      <c r="P43" s="723"/>
      <c r="Q43" s="723">
        <v>53805</v>
      </c>
      <c r="R43" s="723"/>
      <c r="S43" s="723"/>
    </row>
    <row r="44" spans="1:32" ht="15" customHeight="1">
      <c r="A44" s="9"/>
      <c r="B44" s="776" t="s">
        <v>73</v>
      </c>
      <c r="C44" s="776"/>
      <c r="D44" s="776"/>
      <c r="E44" s="776"/>
      <c r="F44" s="776"/>
      <c r="G44" s="776"/>
      <c r="H44" s="777">
        <v>8752</v>
      </c>
      <c r="I44" s="720"/>
      <c r="J44" s="720"/>
      <c r="K44" s="720">
        <v>11143</v>
      </c>
      <c r="L44" s="720"/>
      <c r="M44" s="720"/>
      <c r="N44" s="720">
        <v>11860</v>
      </c>
      <c r="O44" s="720"/>
      <c r="P44" s="720"/>
      <c r="Q44" s="720">
        <v>9454</v>
      </c>
      <c r="R44" s="720"/>
      <c r="S44" s="720"/>
      <c r="AE44" s="53"/>
      <c r="AF44" s="53"/>
    </row>
    <row r="45" spans="1:19" ht="15" customHeight="1">
      <c r="A45" s="9"/>
      <c r="B45" s="776" t="s">
        <v>74</v>
      </c>
      <c r="C45" s="776"/>
      <c r="D45" s="776"/>
      <c r="E45" s="776"/>
      <c r="F45" s="776"/>
      <c r="G45" s="776"/>
      <c r="H45" s="777">
        <v>5498</v>
      </c>
      <c r="I45" s="720"/>
      <c r="J45" s="720"/>
      <c r="K45" s="720">
        <v>7498</v>
      </c>
      <c r="L45" s="720"/>
      <c r="M45" s="720"/>
      <c r="N45" s="720">
        <v>7576</v>
      </c>
      <c r="O45" s="720"/>
      <c r="P45" s="720"/>
      <c r="Q45" s="720">
        <v>10364</v>
      </c>
      <c r="R45" s="720"/>
      <c r="S45" s="720"/>
    </row>
    <row r="46" spans="1:19" ht="15" customHeight="1">
      <c r="A46" s="9"/>
      <c r="B46" s="776" t="s">
        <v>75</v>
      </c>
      <c r="C46" s="776"/>
      <c r="D46" s="776"/>
      <c r="E46" s="776"/>
      <c r="F46" s="776"/>
      <c r="G46" s="776"/>
      <c r="H46" s="777">
        <v>18264</v>
      </c>
      <c r="I46" s="720"/>
      <c r="J46" s="720"/>
      <c r="K46" s="720">
        <v>19952</v>
      </c>
      <c r="L46" s="720"/>
      <c r="M46" s="720"/>
      <c r="N46" s="720">
        <v>17778</v>
      </c>
      <c r="O46" s="720"/>
      <c r="P46" s="720"/>
      <c r="Q46" s="720">
        <v>15888</v>
      </c>
      <c r="R46" s="720"/>
      <c r="S46" s="720"/>
    </row>
    <row r="47" spans="1:19" ht="15" customHeight="1">
      <c r="A47" s="9"/>
      <c r="B47" s="776" t="s">
        <v>76</v>
      </c>
      <c r="C47" s="776"/>
      <c r="D47" s="776"/>
      <c r="E47" s="776"/>
      <c r="F47" s="776"/>
      <c r="G47" s="776"/>
      <c r="H47" s="777">
        <v>12163</v>
      </c>
      <c r="I47" s="720"/>
      <c r="J47" s="720"/>
      <c r="K47" s="720">
        <v>15492</v>
      </c>
      <c r="L47" s="720"/>
      <c r="M47" s="720"/>
      <c r="N47" s="720">
        <v>16595</v>
      </c>
      <c r="O47" s="720"/>
      <c r="P47" s="720"/>
      <c r="Q47" s="720">
        <v>17243</v>
      </c>
      <c r="R47" s="720"/>
      <c r="S47" s="720"/>
    </row>
    <row r="48" spans="1:19" ht="15" customHeight="1">
      <c r="A48" s="9"/>
      <c r="B48" s="776" t="s">
        <v>77</v>
      </c>
      <c r="C48" s="776"/>
      <c r="D48" s="776"/>
      <c r="E48" s="776"/>
      <c r="F48" s="776"/>
      <c r="G48" s="776"/>
      <c r="H48" s="777">
        <v>16274</v>
      </c>
      <c r="I48" s="720"/>
      <c r="J48" s="720"/>
      <c r="K48" s="720">
        <v>17750</v>
      </c>
      <c r="L48" s="720"/>
      <c r="M48" s="720"/>
      <c r="N48" s="720">
        <v>18112</v>
      </c>
      <c r="O48" s="720"/>
      <c r="P48" s="720"/>
      <c r="Q48" s="720">
        <v>17883</v>
      </c>
      <c r="R48" s="720"/>
      <c r="S48" s="720"/>
    </row>
    <row r="49" spans="1:19" ht="15" customHeight="1">
      <c r="A49" s="9"/>
      <c r="B49" s="776" t="s">
        <v>78</v>
      </c>
      <c r="C49" s="776"/>
      <c r="D49" s="776"/>
      <c r="E49" s="776"/>
      <c r="F49" s="776"/>
      <c r="G49" s="776"/>
      <c r="H49" s="777">
        <v>3</v>
      </c>
      <c r="I49" s="720"/>
      <c r="J49" s="720"/>
      <c r="K49" s="720">
        <v>0</v>
      </c>
      <c r="L49" s="720"/>
      <c r="M49" s="720"/>
      <c r="N49" s="720">
        <v>0</v>
      </c>
      <c r="O49" s="720"/>
      <c r="P49" s="720"/>
      <c r="Q49" s="720">
        <v>0</v>
      </c>
      <c r="R49" s="720"/>
      <c r="S49" s="720"/>
    </row>
    <row r="50" spans="1:19" ht="15" customHeight="1">
      <c r="A50" s="9"/>
      <c r="B50" s="776" t="s">
        <v>79</v>
      </c>
      <c r="C50" s="776"/>
      <c r="D50" s="776"/>
      <c r="E50" s="776"/>
      <c r="F50" s="776"/>
      <c r="G50" s="776"/>
      <c r="H50" s="777">
        <v>28</v>
      </c>
      <c r="I50" s="720"/>
      <c r="J50" s="720"/>
      <c r="K50" s="720">
        <v>0</v>
      </c>
      <c r="L50" s="720"/>
      <c r="M50" s="720"/>
      <c r="N50" s="720">
        <v>189</v>
      </c>
      <c r="O50" s="720"/>
      <c r="P50" s="720"/>
      <c r="Q50" s="720">
        <v>110</v>
      </c>
      <c r="R50" s="720"/>
      <c r="S50" s="720"/>
    </row>
    <row r="51" spans="1:19" ht="15" customHeight="1">
      <c r="A51" s="9"/>
      <c r="B51" s="776" t="s">
        <v>80</v>
      </c>
      <c r="C51" s="776"/>
      <c r="D51" s="776"/>
      <c r="E51" s="776"/>
      <c r="F51" s="776"/>
      <c r="G51" s="776"/>
      <c r="H51" s="777">
        <v>25479</v>
      </c>
      <c r="I51" s="720"/>
      <c r="J51" s="720"/>
      <c r="K51" s="720">
        <v>29840</v>
      </c>
      <c r="L51" s="720"/>
      <c r="M51" s="720"/>
      <c r="N51" s="720">
        <v>28157</v>
      </c>
      <c r="O51" s="720"/>
      <c r="P51" s="720"/>
      <c r="Q51" s="720">
        <v>28121</v>
      </c>
      <c r="R51" s="720"/>
      <c r="S51" s="720"/>
    </row>
    <row r="52" spans="1:19" ht="15" customHeight="1">
      <c r="A52" s="9"/>
      <c r="B52" s="776" t="s">
        <v>81</v>
      </c>
      <c r="C52" s="776"/>
      <c r="D52" s="776"/>
      <c r="E52" s="776"/>
      <c r="F52" s="776"/>
      <c r="G52" s="776"/>
      <c r="H52" s="777">
        <v>1463</v>
      </c>
      <c r="I52" s="720"/>
      <c r="J52" s="720"/>
      <c r="K52" s="720">
        <v>1861</v>
      </c>
      <c r="L52" s="720"/>
      <c r="M52" s="720"/>
      <c r="N52" s="720">
        <v>1992</v>
      </c>
      <c r="O52" s="720"/>
      <c r="P52" s="720"/>
      <c r="Q52" s="720">
        <v>2422</v>
      </c>
      <c r="R52" s="720"/>
      <c r="S52" s="720"/>
    </row>
    <row r="53" spans="1:19" ht="15" customHeight="1">
      <c r="A53" s="9"/>
      <c r="B53" s="776" t="s">
        <v>82</v>
      </c>
      <c r="C53" s="776"/>
      <c r="D53" s="776"/>
      <c r="E53" s="776"/>
      <c r="F53" s="776"/>
      <c r="G53" s="776"/>
      <c r="H53" s="777">
        <v>13410</v>
      </c>
      <c r="I53" s="720"/>
      <c r="J53" s="720"/>
      <c r="K53" s="720">
        <v>14656</v>
      </c>
      <c r="L53" s="720"/>
      <c r="M53" s="720"/>
      <c r="N53" s="720">
        <v>14178</v>
      </c>
      <c r="O53" s="720"/>
      <c r="P53" s="720"/>
      <c r="Q53" s="720">
        <v>12813</v>
      </c>
      <c r="R53" s="720"/>
      <c r="S53" s="720"/>
    </row>
    <row r="54" spans="1:19" ht="15" customHeight="1">
      <c r="A54" s="9"/>
      <c r="B54" s="776" t="s">
        <v>83</v>
      </c>
      <c r="C54" s="776"/>
      <c r="D54" s="776"/>
      <c r="E54" s="776"/>
      <c r="F54" s="776"/>
      <c r="G54" s="776"/>
      <c r="H54" s="777">
        <v>13077</v>
      </c>
      <c r="I54" s="720"/>
      <c r="J54" s="720"/>
      <c r="K54" s="720">
        <v>16972</v>
      </c>
      <c r="L54" s="720"/>
      <c r="M54" s="720"/>
      <c r="N54" s="720">
        <v>18916</v>
      </c>
      <c r="O54" s="720"/>
      <c r="P54" s="720"/>
      <c r="Q54" s="720">
        <v>19979</v>
      </c>
      <c r="R54" s="720"/>
      <c r="S54" s="720"/>
    </row>
    <row r="55" spans="1:19" ht="15" customHeight="1">
      <c r="A55" s="9"/>
      <c r="B55" s="776" t="s">
        <v>84</v>
      </c>
      <c r="C55" s="776"/>
      <c r="D55" s="776"/>
      <c r="E55" s="776"/>
      <c r="F55" s="776"/>
      <c r="G55" s="778"/>
      <c r="H55" s="777">
        <v>15239</v>
      </c>
      <c r="I55" s="720"/>
      <c r="J55" s="720"/>
      <c r="K55" s="720">
        <v>17656</v>
      </c>
      <c r="L55" s="720"/>
      <c r="M55" s="720"/>
      <c r="N55" s="720">
        <v>18397</v>
      </c>
      <c r="O55" s="720"/>
      <c r="P55" s="720"/>
      <c r="Q55" s="720">
        <v>20373</v>
      </c>
      <c r="R55" s="720"/>
      <c r="S55" s="720"/>
    </row>
    <row r="56" spans="1:19" ht="15" customHeight="1">
      <c r="A56" s="9"/>
      <c r="B56" s="776" t="s">
        <v>85</v>
      </c>
      <c r="C56" s="776"/>
      <c r="D56" s="776"/>
      <c r="E56" s="776"/>
      <c r="F56" s="776"/>
      <c r="G56" s="778"/>
      <c r="H56" s="777">
        <v>11880</v>
      </c>
      <c r="I56" s="720"/>
      <c r="J56" s="720"/>
      <c r="K56" s="720">
        <v>14463</v>
      </c>
      <c r="L56" s="720"/>
      <c r="M56" s="720"/>
      <c r="N56" s="720">
        <v>14037</v>
      </c>
      <c r="O56" s="720"/>
      <c r="P56" s="720"/>
      <c r="Q56" s="720">
        <v>11048</v>
      </c>
      <c r="R56" s="720"/>
      <c r="S56" s="720"/>
    </row>
    <row r="57" spans="1:19" ht="15" customHeight="1">
      <c r="A57" s="9"/>
      <c r="B57" s="776" t="s">
        <v>86</v>
      </c>
      <c r="C57" s="776"/>
      <c r="D57" s="776"/>
      <c r="E57" s="776"/>
      <c r="F57" s="776"/>
      <c r="G57" s="778"/>
      <c r="H57" s="777">
        <v>11062</v>
      </c>
      <c r="I57" s="720"/>
      <c r="J57" s="720"/>
      <c r="K57" s="720">
        <v>12192</v>
      </c>
      <c r="L57" s="720"/>
      <c r="M57" s="720"/>
      <c r="N57" s="720">
        <v>13017</v>
      </c>
      <c r="O57" s="720"/>
      <c r="P57" s="720"/>
      <c r="Q57" s="720">
        <v>14120</v>
      </c>
      <c r="R57" s="720"/>
      <c r="S57" s="720"/>
    </row>
    <row r="58" spans="1:19" ht="15" customHeight="1">
      <c r="A58" s="9"/>
      <c r="B58" s="776" t="s">
        <v>87</v>
      </c>
      <c r="C58" s="776"/>
      <c r="D58" s="776"/>
      <c r="E58" s="776"/>
      <c r="F58" s="776"/>
      <c r="G58" s="778"/>
      <c r="H58" s="777">
        <v>17166</v>
      </c>
      <c r="I58" s="720"/>
      <c r="J58" s="720"/>
      <c r="K58" s="720">
        <v>20154</v>
      </c>
      <c r="L58" s="720"/>
      <c r="M58" s="720"/>
      <c r="N58" s="720">
        <v>20881</v>
      </c>
      <c r="O58" s="720"/>
      <c r="P58" s="720"/>
      <c r="Q58" s="720">
        <v>20433</v>
      </c>
      <c r="R58" s="720"/>
      <c r="S58" s="720"/>
    </row>
    <row r="59" spans="1:19" ht="15" customHeight="1">
      <c r="A59" s="9"/>
      <c r="B59" s="776" t="s">
        <v>88</v>
      </c>
      <c r="C59" s="776"/>
      <c r="D59" s="776"/>
      <c r="E59" s="776"/>
      <c r="F59" s="776"/>
      <c r="G59" s="778"/>
      <c r="H59" s="777">
        <v>10675</v>
      </c>
      <c r="I59" s="720"/>
      <c r="J59" s="720"/>
      <c r="K59" s="720">
        <v>13569</v>
      </c>
      <c r="L59" s="720"/>
      <c r="M59" s="720"/>
      <c r="N59" s="720">
        <v>12225</v>
      </c>
      <c r="O59" s="720"/>
      <c r="P59" s="720"/>
      <c r="Q59" s="720">
        <v>11748</v>
      </c>
      <c r="R59" s="720"/>
      <c r="S59" s="720"/>
    </row>
    <row r="60" spans="1:19" ht="15" customHeight="1">
      <c r="A60" s="9"/>
      <c r="B60" s="776" t="s">
        <v>89</v>
      </c>
      <c r="C60" s="776"/>
      <c r="D60" s="776"/>
      <c r="E60" s="776"/>
      <c r="F60" s="776"/>
      <c r="G60" s="778"/>
      <c r="H60" s="777">
        <v>5627</v>
      </c>
      <c r="I60" s="720"/>
      <c r="J60" s="720"/>
      <c r="K60" s="720">
        <v>7127</v>
      </c>
      <c r="L60" s="720"/>
      <c r="M60" s="720"/>
      <c r="N60" s="720">
        <v>7907</v>
      </c>
      <c r="O60" s="720"/>
      <c r="P60" s="720"/>
      <c r="Q60" s="720">
        <v>7611</v>
      </c>
      <c r="R60" s="720"/>
      <c r="S60" s="720"/>
    </row>
    <row r="61" spans="1:19" ht="15" customHeight="1">
      <c r="A61" s="9"/>
      <c r="B61" s="776" t="s">
        <v>90</v>
      </c>
      <c r="C61" s="776"/>
      <c r="D61" s="776"/>
      <c r="E61" s="776"/>
      <c r="F61" s="776"/>
      <c r="G61" s="778"/>
      <c r="H61" s="777">
        <v>3047</v>
      </c>
      <c r="I61" s="720"/>
      <c r="J61" s="720"/>
      <c r="K61" s="720">
        <v>3851</v>
      </c>
      <c r="L61" s="720"/>
      <c r="M61" s="720"/>
      <c r="N61" s="720">
        <v>3572</v>
      </c>
      <c r="O61" s="720"/>
      <c r="P61" s="720"/>
      <c r="Q61" s="720">
        <v>3815</v>
      </c>
      <c r="R61" s="720"/>
      <c r="S61" s="720"/>
    </row>
    <row r="62" spans="1:19" ht="15" customHeight="1">
      <c r="A62" s="9"/>
      <c r="B62" s="776" t="s">
        <v>91</v>
      </c>
      <c r="C62" s="776"/>
      <c r="D62" s="776"/>
      <c r="E62" s="776"/>
      <c r="F62" s="776"/>
      <c r="G62" s="778"/>
      <c r="H62" s="777">
        <v>10291</v>
      </c>
      <c r="I62" s="720"/>
      <c r="J62" s="720"/>
      <c r="K62" s="720">
        <v>12909</v>
      </c>
      <c r="L62" s="720"/>
      <c r="M62" s="720"/>
      <c r="N62" s="720">
        <v>12974</v>
      </c>
      <c r="O62" s="720"/>
      <c r="P62" s="720"/>
      <c r="Q62" s="720">
        <v>12205</v>
      </c>
      <c r="R62" s="720"/>
      <c r="S62" s="720"/>
    </row>
    <row r="63" spans="1:19" ht="15" customHeight="1">
      <c r="A63" s="9"/>
      <c r="B63" s="776" t="s">
        <v>92</v>
      </c>
      <c r="C63" s="776"/>
      <c r="D63" s="776"/>
      <c r="E63" s="776"/>
      <c r="F63" s="776"/>
      <c r="G63" s="778"/>
      <c r="H63" s="777">
        <v>0</v>
      </c>
      <c r="I63" s="720"/>
      <c r="J63" s="720"/>
      <c r="K63" s="720">
        <v>0</v>
      </c>
      <c r="L63" s="720"/>
      <c r="M63" s="720"/>
      <c r="N63" s="720">
        <v>7</v>
      </c>
      <c r="O63" s="720"/>
      <c r="P63" s="720"/>
      <c r="Q63" s="720">
        <v>31</v>
      </c>
      <c r="R63" s="720"/>
      <c r="S63" s="720"/>
    </row>
    <row r="64" spans="1:19" ht="15" customHeight="1">
      <c r="A64" s="9"/>
      <c r="B64" s="776" t="s">
        <v>93</v>
      </c>
      <c r="C64" s="776"/>
      <c r="D64" s="776"/>
      <c r="E64" s="776"/>
      <c r="F64" s="776"/>
      <c r="G64" s="778"/>
      <c r="H64" s="777">
        <v>20411</v>
      </c>
      <c r="I64" s="720"/>
      <c r="J64" s="720"/>
      <c r="K64" s="720">
        <v>22142</v>
      </c>
      <c r="L64" s="720"/>
      <c r="M64" s="720"/>
      <c r="N64" s="720">
        <v>20785</v>
      </c>
      <c r="O64" s="720"/>
      <c r="P64" s="720"/>
      <c r="Q64" s="720">
        <v>18634</v>
      </c>
      <c r="R64" s="720"/>
      <c r="S64" s="720"/>
    </row>
    <row r="65" spans="1:19" ht="15" customHeight="1">
      <c r="A65" s="773" t="s">
        <v>71</v>
      </c>
      <c r="B65" s="773"/>
      <c r="C65" s="773"/>
      <c r="D65" s="773"/>
      <c r="E65" s="773"/>
      <c r="F65" s="773"/>
      <c r="G65" s="773"/>
      <c r="H65" s="774">
        <f>SUM(H66:J87)</f>
        <v>132295</v>
      </c>
      <c r="I65" s="775"/>
      <c r="J65" s="775"/>
      <c r="K65" s="775">
        <f>SUM(K66:M87)</f>
        <v>155011</v>
      </c>
      <c r="L65" s="775"/>
      <c r="M65" s="775"/>
      <c r="N65" s="721">
        <f>SUM(N66:P87)</f>
        <v>156702</v>
      </c>
      <c r="O65" s="721"/>
      <c r="P65" s="721"/>
      <c r="Q65" s="721">
        <f>SUM(Q66:S87)</f>
        <v>161569</v>
      </c>
      <c r="R65" s="721"/>
      <c r="S65" s="721"/>
    </row>
    <row r="66" spans="1:19" ht="15" customHeight="1">
      <c r="A66" s="9"/>
      <c r="B66" s="776" t="s">
        <v>72</v>
      </c>
      <c r="C66" s="776"/>
      <c r="D66" s="776"/>
      <c r="E66" s="776"/>
      <c r="F66" s="776"/>
      <c r="G66" s="776"/>
      <c r="H66" s="772">
        <v>16913</v>
      </c>
      <c r="I66" s="723"/>
      <c r="J66" s="723"/>
      <c r="K66" s="720">
        <v>22622</v>
      </c>
      <c r="L66" s="720"/>
      <c r="M66" s="720"/>
      <c r="N66" s="720">
        <v>24821</v>
      </c>
      <c r="O66" s="720"/>
      <c r="P66" s="720"/>
      <c r="Q66" s="720">
        <v>23912</v>
      </c>
      <c r="R66" s="720"/>
      <c r="S66" s="720"/>
    </row>
    <row r="67" spans="1:19" ht="15" customHeight="1">
      <c r="A67" s="9"/>
      <c r="B67" s="776" t="s">
        <v>73</v>
      </c>
      <c r="C67" s="776"/>
      <c r="D67" s="776"/>
      <c r="E67" s="776"/>
      <c r="F67" s="776"/>
      <c r="G67" s="776"/>
      <c r="H67" s="777">
        <v>6132</v>
      </c>
      <c r="I67" s="720"/>
      <c r="J67" s="720"/>
      <c r="K67" s="720">
        <v>6471</v>
      </c>
      <c r="L67" s="720"/>
      <c r="M67" s="720"/>
      <c r="N67" s="720">
        <v>5996</v>
      </c>
      <c r="O67" s="720"/>
      <c r="P67" s="720"/>
      <c r="Q67" s="720">
        <v>6898</v>
      </c>
      <c r="R67" s="720"/>
      <c r="S67" s="720"/>
    </row>
    <row r="68" spans="1:19" ht="15" customHeight="1">
      <c r="A68" s="9"/>
      <c r="B68" s="776" t="s">
        <v>74</v>
      </c>
      <c r="C68" s="776"/>
      <c r="D68" s="776"/>
      <c r="E68" s="776"/>
      <c r="F68" s="776"/>
      <c r="G68" s="776"/>
      <c r="H68" s="777">
        <v>10047</v>
      </c>
      <c r="I68" s="720"/>
      <c r="J68" s="720"/>
      <c r="K68" s="720">
        <v>11874</v>
      </c>
      <c r="L68" s="720"/>
      <c r="M68" s="720"/>
      <c r="N68" s="720">
        <v>11328</v>
      </c>
      <c r="O68" s="720"/>
      <c r="P68" s="720"/>
      <c r="Q68" s="720">
        <v>16767</v>
      </c>
      <c r="R68" s="720"/>
      <c r="S68" s="720"/>
    </row>
    <row r="69" spans="1:19" ht="15" customHeight="1">
      <c r="A69" s="9"/>
      <c r="B69" s="776" t="s">
        <v>75</v>
      </c>
      <c r="C69" s="776"/>
      <c r="D69" s="776"/>
      <c r="E69" s="776"/>
      <c r="F69" s="776"/>
      <c r="G69" s="776"/>
      <c r="H69" s="777">
        <v>14009</v>
      </c>
      <c r="I69" s="720"/>
      <c r="J69" s="720"/>
      <c r="K69" s="720">
        <v>16411</v>
      </c>
      <c r="L69" s="720"/>
      <c r="M69" s="720"/>
      <c r="N69" s="720">
        <v>15129</v>
      </c>
      <c r="O69" s="720"/>
      <c r="P69" s="720"/>
      <c r="Q69" s="720">
        <v>15059</v>
      </c>
      <c r="R69" s="720"/>
      <c r="S69" s="720"/>
    </row>
    <row r="70" spans="1:19" ht="15" customHeight="1">
      <c r="A70" s="9"/>
      <c r="B70" s="776" t="s">
        <v>76</v>
      </c>
      <c r="C70" s="776"/>
      <c r="D70" s="776"/>
      <c r="E70" s="776"/>
      <c r="F70" s="776"/>
      <c r="G70" s="776"/>
      <c r="H70" s="777">
        <v>12622</v>
      </c>
      <c r="I70" s="720"/>
      <c r="J70" s="720"/>
      <c r="K70" s="720">
        <v>15304</v>
      </c>
      <c r="L70" s="720"/>
      <c r="M70" s="720"/>
      <c r="N70" s="720">
        <v>18125</v>
      </c>
      <c r="O70" s="720"/>
      <c r="P70" s="720"/>
      <c r="Q70" s="720">
        <v>20308</v>
      </c>
      <c r="R70" s="720"/>
      <c r="S70" s="720"/>
    </row>
    <row r="71" spans="1:19" ht="15" customHeight="1">
      <c r="A71" s="9"/>
      <c r="B71" s="776" t="s">
        <v>77</v>
      </c>
      <c r="C71" s="776"/>
      <c r="D71" s="776"/>
      <c r="E71" s="776"/>
      <c r="F71" s="776"/>
      <c r="G71" s="776"/>
      <c r="H71" s="777">
        <v>13467</v>
      </c>
      <c r="I71" s="720"/>
      <c r="J71" s="720"/>
      <c r="K71" s="720">
        <v>13763</v>
      </c>
      <c r="L71" s="720"/>
      <c r="M71" s="720"/>
      <c r="N71" s="720">
        <v>13466</v>
      </c>
      <c r="O71" s="720"/>
      <c r="P71" s="720"/>
      <c r="Q71" s="720">
        <v>14036</v>
      </c>
      <c r="R71" s="720"/>
      <c r="S71" s="720"/>
    </row>
    <row r="72" spans="1:19" ht="15" customHeight="1">
      <c r="A72" s="9"/>
      <c r="B72" s="776" t="s">
        <v>78</v>
      </c>
      <c r="C72" s="776"/>
      <c r="D72" s="776"/>
      <c r="E72" s="776"/>
      <c r="F72" s="776"/>
      <c r="G72" s="776"/>
      <c r="H72" s="777">
        <v>0</v>
      </c>
      <c r="I72" s="720"/>
      <c r="J72" s="720"/>
      <c r="K72" s="720">
        <v>0</v>
      </c>
      <c r="L72" s="720"/>
      <c r="M72" s="720"/>
      <c r="N72" s="720">
        <v>0</v>
      </c>
      <c r="O72" s="720"/>
      <c r="P72" s="720"/>
      <c r="Q72" s="720">
        <v>0</v>
      </c>
      <c r="R72" s="720"/>
      <c r="S72" s="720"/>
    </row>
    <row r="73" spans="1:19" ht="15" customHeight="1">
      <c r="A73" s="9"/>
      <c r="B73" s="776" t="s">
        <v>79</v>
      </c>
      <c r="C73" s="776"/>
      <c r="D73" s="776"/>
      <c r="E73" s="776"/>
      <c r="F73" s="776"/>
      <c r="G73" s="776"/>
      <c r="H73" s="777">
        <v>11</v>
      </c>
      <c r="I73" s="720"/>
      <c r="J73" s="720"/>
      <c r="K73" s="720">
        <v>0</v>
      </c>
      <c r="L73" s="720"/>
      <c r="M73" s="720"/>
      <c r="N73" s="720">
        <v>104</v>
      </c>
      <c r="O73" s="720"/>
      <c r="P73" s="720"/>
      <c r="Q73" s="720">
        <v>0</v>
      </c>
      <c r="R73" s="720"/>
      <c r="S73" s="720"/>
    </row>
    <row r="74" spans="1:19" ht="15" customHeight="1">
      <c r="A74" s="9"/>
      <c r="B74" s="776" t="s">
        <v>80</v>
      </c>
      <c r="C74" s="776"/>
      <c r="D74" s="776"/>
      <c r="E74" s="776"/>
      <c r="F74" s="776"/>
      <c r="G74" s="776"/>
      <c r="H74" s="777">
        <v>19196</v>
      </c>
      <c r="I74" s="720"/>
      <c r="J74" s="720"/>
      <c r="K74" s="720">
        <v>20221</v>
      </c>
      <c r="L74" s="720"/>
      <c r="M74" s="720"/>
      <c r="N74" s="720">
        <v>20534</v>
      </c>
      <c r="O74" s="720"/>
      <c r="P74" s="720"/>
      <c r="Q74" s="720">
        <v>19481</v>
      </c>
      <c r="R74" s="720"/>
      <c r="S74" s="720"/>
    </row>
    <row r="75" spans="1:19" ht="15" customHeight="1">
      <c r="A75" s="9"/>
      <c r="B75" s="776" t="s">
        <v>81</v>
      </c>
      <c r="C75" s="776"/>
      <c r="D75" s="776"/>
      <c r="E75" s="776"/>
      <c r="F75" s="776"/>
      <c r="G75" s="776"/>
      <c r="H75" s="777">
        <v>0</v>
      </c>
      <c r="I75" s="720"/>
      <c r="J75" s="720"/>
      <c r="K75" s="720">
        <v>0</v>
      </c>
      <c r="L75" s="720"/>
      <c r="M75" s="720"/>
      <c r="N75" s="720">
        <v>0</v>
      </c>
      <c r="O75" s="720"/>
      <c r="P75" s="720"/>
      <c r="Q75" s="720">
        <v>47</v>
      </c>
      <c r="R75" s="720"/>
      <c r="S75" s="720"/>
    </row>
    <row r="76" spans="1:19" ht="15" customHeight="1">
      <c r="A76" s="9"/>
      <c r="B76" s="776" t="s">
        <v>82</v>
      </c>
      <c r="C76" s="776"/>
      <c r="D76" s="776"/>
      <c r="E76" s="776"/>
      <c r="F76" s="776"/>
      <c r="G76" s="776"/>
      <c r="H76" s="777">
        <v>12608</v>
      </c>
      <c r="I76" s="720"/>
      <c r="J76" s="720"/>
      <c r="K76" s="720">
        <v>14972</v>
      </c>
      <c r="L76" s="720"/>
      <c r="M76" s="720"/>
      <c r="N76" s="720">
        <v>16199</v>
      </c>
      <c r="O76" s="720"/>
      <c r="P76" s="720"/>
      <c r="Q76" s="720">
        <v>14769</v>
      </c>
      <c r="R76" s="720"/>
      <c r="S76" s="720"/>
    </row>
    <row r="77" spans="1:19" ht="15" customHeight="1">
      <c r="A77" s="9"/>
      <c r="B77" s="776" t="s">
        <v>83</v>
      </c>
      <c r="C77" s="776"/>
      <c r="D77" s="776"/>
      <c r="E77" s="776"/>
      <c r="F77" s="776"/>
      <c r="G77" s="776"/>
      <c r="H77" s="777">
        <v>3746</v>
      </c>
      <c r="I77" s="720"/>
      <c r="J77" s="720"/>
      <c r="K77" s="720">
        <v>5122</v>
      </c>
      <c r="L77" s="720"/>
      <c r="M77" s="720"/>
      <c r="N77" s="720">
        <v>5262</v>
      </c>
      <c r="O77" s="720"/>
      <c r="P77" s="720"/>
      <c r="Q77" s="720">
        <v>5660</v>
      </c>
      <c r="R77" s="720"/>
      <c r="S77" s="720"/>
    </row>
    <row r="78" spans="1:19" ht="15" customHeight="1">
      <c r="A78" s="9"/>
      <c r="B78" s="776" t="s">
        <v>84</v>
      </c>
      <c r="C78" s="776"/>
      <c r="D78" s="776"/>
      <c r="E78" s="776"/>
      <c r="F78" s="776"/>
      <c r="G78" s="778"/>
      <c r="H78" s="777">
        <v>6866</v>
      </c>
      <c r="I78" s="720"/>
      <c r="J78" s="720"/>
      <c r="K78" s="720">
        <v>8559</v>
      </c>
      <c r="L78" s="720"/>
      <c r="M78" s="720"/>
      <c r="N78" s="720">
        <v>7853</v>
      </c>
      <c r="O78" s="720"/>
      <c r="P78" s="720"/>
      <c r="Q78" s="720">
        <v>8160</v>
      </c>
      <c r="R78" s="720"/>
      <c r="S78" s="720"/>
    </row>
    <row r="79" spans="1:19" ht="15" customHeight="1">
      <c r="A79" s="9"/>
      <c r="B79" s="776" t="s">
        <v>85</v>
      </c>
      <c r="C79" s="776"/>
      <c r="D79" s="776"/>
      <c r="E79" s="776"/>
      <c r="F79" s="776"/>
      <c r="G79" s="778"/>
      <c r="H79" s="777">
        <v>5090</v>
      </c>
      <c r="I79" s="720"/>
      <c r="J79" s="720"/>
      <c r="K79" s="720">
        <v>6528</v>
      </c>
      <c r="L79" s="720"/>
      <c r="M79" s="720"/>
      <c r="N79" s="720">
        <v>5794</v>
      </c>
      <c r="O79" s="720"/>
      <c r="P79" s="720"/>
      <c r="Q79" s="720">
        <v>5374</v>
      </c>
      <c r="R79" s="720"/>
      <c r="S79" s="720"/>
    </row>
    <row r="80" spans="1:19" ht="15" customHeight="1">
      <c r="A80" s="9"/>
      <c r="B80" s="776" t="s">
        <v>86</v>
      </c>
      <c r="C80" s="776"/>
      <c r="D80" s="776"/>
      <c r="E80" s="776"/>
      <c r="F80" s="776"/>
      <c r="G80" s="778"/>
      <c r="H80" s="777">
        <v>1810</v>
      </c>
      <c r="I80" s="720"/>
      <c r="J80" s="720"/>
      <c r="K80" s="720">
        <v>1574</v>
      </c>
      <c r="L80" s="720"/>
      <c r="M80" s="720"/>
      <c r="N80" s="720">
        <v>1904</v>
      </c>
      <c r="O80" s="720"/>
      <c r="P80" s="720"/>
      <c r="Q80" s="720">
        <v>2286</v>
      </c>
      <c r="R80" s="720"/>
      <c r="S80" s="720"/>
    </row>
    <row r="81" spans="1:19" ht="15" customHeight="1">
      <c r="A81" s="9"/>
      <c r="B81" s="776" t="s">
        <v>87</v>
      </c>
      <c r="C81" s="776"/>
      <c r="D81" s="776"/>
      <c r="E81" s="776"/>
      <c r="F81" s="776"/>
      <c r="G81" s="778"/>
      <c r="H81" s="777">
        <v>1878</v>
      </c>
      <c r="I81" s="720"/>
      <c r="J81" s="720"/>
      <c r="K81" s="720">
        <v>2283</v>
      </c>
      <c r="L81" s="720"/>
      <c r="M81" s="720"/>
      <c r="N81" s="720">
        <v>2210</v>
      </c>
      <c r="O81" s="720"/>
      <c r="P81" s="720"/>
      <c r="Q81" s="720">
        <v>2113</v>
      </c>
      <c r="R81" s="720"/>
      <c r="S81" s="720"/>
    </row>
    <row r="82" spans="1:19" ht="15" customHeight="1">
      <c r="A82" s="9"/>
      <c r="B82" s="776" t="s">
        <v>88</v>
      </c>
      <c r="C82" s="776"/>
      <c r="D82" s="776"/>
      <c r="E82" s="776"/>
      <c r="F82" s="776"/>
      <c r="G82" s="778"/>
      <c r="H82" s="777">
        <v>4352</v>
      </c>
      <c r="I82" s="720"/>
      <c r="J82" s="720"/>
      <c r="K82" s="720">
        <v>5031</v>
      </c>
      <c r="L82" s="720"/>
      <c r="M82" s="720"/>
      <c r="N82" s="720">
        <v>4232</v>
      </c>
      <c r="O82" s="720"/>
      <c r="P82" s="720"/>
      <c r="Q82" s="720">
        <v>3971</v>
      </c>
      <c r="R82" s="720"/>
      <c r="S82" s="720"/>
    </row>
    <row r="83" spans="1:19" ht="15" customHeight="1">
      <c r="A83" s="9"/>
      <c r="B83" s="776" t="s">
        <v>89</v>
      </c>
      <c r="C83" s="776"/>
      <c r="D83" s="776"/>
      <c r="E83" s="776"/>
      <c r="F83" s="776"/>
      <c r="G83" s="778"/>
      <c r="H83" s="777">
        <v>0</v>
      </c>
      <c r="I83" s="720"/>
      <c r="J83" s="720"/>
      <c r="K83" s="720">
        <v>0</v>
      </c>
      <c r="L83" s="720"/>
      <c r="M83" s="720"/>
      <c r="N83" s="720">
        <v>0</v>
      </c>
      <c r="O83" s="720"/>
      <c r="P83" s="720"/>
      <c r="Q83" s="720">
        <v>19</v>
      </c>
      <c r="R83" s="720"/>
      <c r="S83" s="720"/>
    </row>
    <row r="84" spans="1:19" ht="15" customHeight="1">
      <c r="A84" s="9"/>
      <c r="B84" s="776" t="s">
        <v>90</v>
      </c>
      <c r="C84" s="776"/>
      <c r="D84" s="776"/>
      <c r="E84" s="776"/>
      <c r="F84" s="776"/>
      <c r="G84" s="778"/>
      <c r="H84" s="777">
        <v>0</v>
      </c>
      <c r="I84" s="720"/>
      <c r="J84" s="720"/>
      <c r="K84" s="720">
        <v>4</v>
      </c>
      <c r="L84" s="720"/>
      <c r="M84" s="720"/>
      <c r="N84" s="720">
        <v>0</v>
      </c>
      <c r="O84" s="720"/>
      <c r="P84" s="720"/>
      <c r="Q84" s="720">
        <v>3</v>
      </c>
      <c r="R84" s="720"/>
      <c r="S84" s="720"/>
    </row>
    <row r="85" spans="1:19" ht="15" customHeight="1">
      <c r="A85" s="9"/>
      <c r="B85" s="776" t="s">
        <v>91</v>
      </c>
      <c r="C85" s="776"/>
      <c r="D85" s="776"/>
      <c r="E85" s="776"/>
      <c r="F85" s="776"/>
      <c r="G85" s="778"/>
      <c r="H85" s="777">
        <v>1642</v>
      </c>
      <c r="I85" s="720"/>
      <c r="J85" s="720"/>
      <c r="K85" s="720">
        <v>2094</v>
      </c>
      <c r="L85" s="720"/>
      <c r="M85" s="720"/>
      <c r="N85" s="720">
        <v>2011</v>
      </c>
      <c r="O85" s="720"/>
      <c r="P85" s="720"/>
      <c r="Q85" s="720">
        <v>1881</v>
      </c>
      <c r="R85" s="720"/>
      <c r="S85" s="720"/>
    </row>
    <row r="86" spans="1:19" ht="15" customHeight="1">
      <c r="A86" s="9"/>
      <c r="B86" s="776" t="s">
        <v>92</v>
      </c>
      <c r="C86" s="776"/>
      <c r="D86" s="776"/>
      <c r="E86" s="776"/>
      <c r="F86" s="776"/>
      <c r="G86" s="778"/>
      <c r="H86" s="777">
        <v>0</v>
      </c>
      <c r="I86" s="720"/>
      <c r="J86" s="720"/>
      <c r="K86" s="720">
        <v>0</v>
      </c>
      <c r="L86" s="720"/>
      <c r="M86" s="720"/>
      <c r="N86" s="720">
        <v>0</v>
      </c>
      <c r="O86" s="720"/>
      <c r="P86" s="720"/>
      <c r="Q86" s="720">
        <v>0</v>
      </c>
      <c r="R86" s="720"/>
      <c r="S86" s="720"/>
    </row>
    <row r="87" spans="1:19" ht="15" customHeight="1" thickBot="1">
      <c r="A87" s="9"/>
      <c r="B87" s="780" t="s">
        <v>94</v>
      </c>
      <c r="C87" s="780"/>
      <c r="D87" s="780"/>
      <c r="E87" s="780"/>
      <c r="F87" s="780"/>
      <c r="G87" s="781"/>
      <c r="H87" s="782">
        <v>1906</v>
      </c>
      <c r="I87" s="779"/>
      <c r="J87" s="779"/>
      <c r="K87" s="779">
        <v>2178</v>
      </c>
      <c r="L87" s="779"/>
      <c r="M87" s="779"/>
      <c r="N87" s="779">
        <v>1734</v>
      </c>
      <c r="O87" s="779"/>
      <c r="P87" s="779"/>
      <c r="Q87" s="779">
        <v>825</v>
      </c>
      <c r="R87" s="779"/>
      <c r="S87" s="779"/>
    </row>
    <row r="89" ht="15" customHeight="1">
      <c r="A89" s="54" t="s">
        <v>95</v>
      </c>
    </row>
  </sheetData>
  <sheetProtection/>
  <mergeCells count="373">
    <mergeCell ref="Q87:S87"/>
    <mergeCell ref="Q81:S81"/>
    <mergeCell ref="Q82:S82"/>
    <mergeCell ref="Q83:S83"/>
    <mergeCell ref="Q84:S84"/>
    <mergeCell ref="Q85:S85"/>
    <mergeCell ref="Q86:S86"/>
    <mergeCell ref="Q75:S75"/>
    <mergeCell ref="Q76:S76"/>
    <mergeCell ref="Q77:S77"/>
    <mergeCell ref="Q78:S78"/>
    <mergeCell ref="Q79:S79"/>
    <mergeCell ref="Q80:S80"/>
    <mergeCell ref="Q69:S69"/>
    <mergeCell ref="Q70:S70"/>
    <mergeCell ref="Q71:S71"/>
    <mergeCell ref="Q72:S72"/>
    <mergeCell ref="Q73:S73"/>
    <mergeCell ref="Q74:S74"/>
    <mergeCell ref="Q63:S63"/>
    <mergeCell ref="Q64:S64"/>
    <mergeCell ref="Q65:S65"/>
    <mergeCell ref="Q66:S66"/>
    <mergeCell ref="Q67:S67"/>
    <mergeCell ref="Q68:S68"/>
    <mergeCell ref="Q57:S57"/>
    <mergeCell ref="Q58:S58"/>
    <mergeCell ref="Q59:S59"/>
    <mergeCell ref="Q60:S60"/>
    <mergeCell ref="Q61:S61"/>
    <mergeCell ref="Q62:S62"/>
    <mergeCell ref="Q51:S51"/>
    <mergeCell ref="Q52:S52"/>
    <mergeCell ref="Q53:S53"/>
    <mergeCell ref="Q54:S54"/>
    <mergeCell ref="Q55:S55"/>
    <mergeCell ref="Q56:S56"/>
    <mergeCell ref="Q45:S45"/>
    <mergeCell ref="Q46:S46"/>
    <mergeCell ref="Q47:S47"/>
    <mergeCell ref="Q48:S48"/>
    <mergeCell ref="Q49:S49"/>
    <mergeCell ref="Q50:S50"/>
    <mergeCell ref="N87:P87"/>
    <mergeCell ref="N70:P70"/>
    <mergeCell ref="N71:P71"/>
    <mergeCell ref="N72:P72"/>
    <mergeCell ref="N73:P73"/>
    <mergeCell ref="B87:G87"/>
    <mergeCell ref="H87:J87"/>
    <mergeCell ref="B85:G85"/>
    <mergeCell ref="H85:J85"/>
    <mergeCell ref="K85:M85"/>
    <mergeCell ref="B83:G83"/>
    <mergeCell ref="H83:J83"/>
    <mergeCell ref="K83:M83"/>
    <mergeCell ref="K87:M87"/>
    <mergeCell ref="B86:G86"/>
    <mergeCell ref="H86:J86"/>
    <mergeCell ref="K86:M86"/>
    <mergeCell ref="B84:G84"/>
    <mergeCell ref="H84:J84"/>
    <mergeCell ref="K84:M84"/>
    <mergeCell ref="B78:G78"/>
    <mergeCell ref="B80:G80"/>
    <mergeCell ref="H80:J80"/>
    <mergeCell ref="K80:M80"/>
    <mergeCell ref="B82:G82"/>
    <mergeCell ref="H82:J82"/>
    <mergeCell ref="K82:M82"/>
    <mergeCell ref="B81:G81"/>
    <mergeCell ref="H81:J81"/>
    <mergeCell ref="K81:M81"/>
    <mergeCell ref="K77:M77"/>
    <mergeCell ref="B79:G79"/>
    <mergeCell ref="H79:J79"/>
    <mergeCell ref="K79:M79"/>
    <mergeCell ref="B63:G63"/>
    <mergeCell ref="H63:J63"/>
    <mergeCell ref="K63:M63"/>
    <mergeCell ref="B64:G64"/>
    <mergeCell ref="H64:J64"/>
    <mergeCell ref="K64:M64"/>
    <mergeCell ref="B76:G76"/>
    <mergeCell ref="H76:J76"/>
    <mergeCell ref="K76:M76"/>
    <mergeCell ref="H78:J78"/>
    <mergeCell ref="K78:M78"/>
    <mergeCell ref="B62:G62"/>
    <mergeCell ref="H62:J62"/>
    <mergeCell ref="K62:M62"/>
    <mergeCell ref="B77:G77"/>
    <mergeCell ref="H77:J77"/>
    <mergeCell ref="B75:G75"/>
    <mergeCell ref="H75:J75"/>
    <mergeCell ref="K75:M75"/>
    <mergeCell ref="B61:G61"/>
    <mergeCell ref="H61:J61"/>
    <mergeCell ref="K61:M61"/>
    <mergeCell ref="B74:G74"/>
    <mergeCell ref="H74:J74"/>
    <mergeCell ref="K74:M74"/>
    <mergeCell ref="B60:G60"/>
    <mergeCell ref="H60:J60"/>
    <mergeCell ref="K60:M60"/>
    <mergeCell ref="B73:G73"/>
    <mergeCell ref="H73:J73"/>
    <mergeCell ref="K73:M73"/>
    <mergeCell ref="B59:G59"/>
    <mergeCell ref="H59:J59"/>
    <mergeCell ref="K59:M59"/>
    <mergeCell ref="H57:J57"/>
    <mergeCell ref="K57:M57"/>
    <mergeCell ref="B72:G72"/>
    <mergeCell ref="H72:J72"/>
    <mergeCell ref="K72:M72"/>
    <mergeCell ref="B58:G58"/>
    <mergeCell ref="H58:J58"/>
    <mergeCell ref="K58:M58"/>
    <mergeCell ref="B56:G56"/>
    <mergeCell ref="H56:J56"/>
    <mergeCell ref="K56:M56"/>
    <mergeCell ref="B71:G71"/>
    <mergeCell ref="H71:J71"/>
    <mergeCell ref="K71:M71"/>
    <mergeCell ref="B70:G70"/>
    <mergeCell ref="H70:J70"/>
    <mergeCell ref="K70:M70"/>
    <mergeCell ref="B57:G57"/>
    <mergeCell ref="B55:G55"/>
    <mergeCell ref="H55:J55"/>
    <mergeCell ref="K55:M55"/>
    <mergeCell ref="B53:G53"/>
    <mergeCell ref="H53:J53"/>
    <mergeCell ref="K53:M53"/>
    <mergeCell ref="B54:G54"/>
    <mergeCell ref="H54:J54"/>
    <mergeCell ref="K54:M54"/>
    <mergeCell ref="B52:G52"/>
    <mergeCell ref="H52:J52"/>
    <mergeCell ref="K52:M52"/>
    <mergeCell ref="H50:J50"/>
    <mergeCell ref="K50:M50"/>
    <mergeCell ref="B69:G69"/>
    <mergeCell ref="H69:J69"/>
    <mergeCell ref="K69:M69"/>
    <mergeCell ref="B51:G51"/>
    <mergeCell ref="H51:J51"/>
    <mergeCell ref="K51:M51"/>
    <mergeCell ref="B49:G49"/>
    <mergeCell ref="H49:J49"/>
    <mergeCell ref="K49:M49"/>
    <mergeCell ref="B68:G68"/>
    <mergeCell ref="H68:J68"/>
    <mergeCell ref="K68:M68"/>
    <mergeCell ref="B67:G67"/>
    <mergeCell ref="H67:J67"/>
    <mergeCell ref="K67:M67"/>
    <mergeCell ref="B50:G50"/>
    <mergeCell ref="B46:G46"/>
    <mergeCell ref="H46:J46"/>
    <mergeCell ref="K46:M46"/>
    <mergeCell ref="B47:G47"/>
    <mergeCell ref="H47:J47"/>
    <mergeCell ref="K47:M47"/>
    <mergeCell ref="K45:M45"/>
    <mergeCell ref="K43:M43"/>
    <mergeCell ref="B66:G66"/>
    <mergeCell ref="H66:J66"/>
    <mergeCell ref="K66:M66"/>
    <mergeCell ref="B44:G44"/>
    <mergeCell ref="H44:J44"/>
    <mergeCell ref="B48:G48"/>
    <mergeCell ref="H48:J48"/>
    <mergeCell ref="K48:M48"/>
    <mergeCell ref="K44:M44"/>
    <mergeCell ref="A42:G42"/>
    <mergeCell ref="H42:J42"/>
    <mergeCell ref="K42:M42"/>
    <mergeCell ref="A65:G65"/>
    <mergeCell ref="H65:J65"/>
    <mergeCell ref="K65:M65"/>
    <mergeCell ref="B43:G43"/>
    <mergeCell ref="B45:G45"/>
    <mergeCell ref="H45:J45"/>
    <mergeCell ref="H43:J43"/>
    <mergeCell ref="P33:R33"/>
    <mergeCell ref="S33:U33"/>
    <mergeCell ref="V33:X33"/>
    <mergeCell ref="A41:G41"/>
    <mergeCell ref="H41:J41"/>
    <mergeCell ref="K41:M41"/>
    <mergeCell ref="A35:B35"/>
    <mergeCell ref="N41:P41"/>
    <mergeCell ref="A33:B33"/>
    <mergeCell ref="C33:D33"/>
    <mergeCell ref="E33:F33"/>
    <mergeCell ref="G33:I33"/>
    <mergeCell ref="J33:L33"/>
    <mergeCell ref="M33:O33"/>
    <mergeCell ref="V31:X31"/>
    <mergeCell ref="P32:R32"/>
    <mergeCell ref="S32:U32"/>
    <mergeCell ref="V32:X32"/>
    <mergeCell ref="A32:B32"/>
    <mergeCell ref="C32:D32"/>
    <mergeCell ref="E32:F32"/>
    <mergeCell ref="G32:I32"/>
    <mergeCell ref="J32:L32"/>
    <mergeCell ref="M32:O32"/>
    <mergeCell ref="S30:U30"/>
    <mergeCell ref="V30:X30"/>
    <mergeCell ref="P31:R31"/>
    <mergeCell ref="S31:U31"/>
    <mergeCell ref="A31:B31"/>
    <mergeCell ref="C31:D31"/>
    <mergeCell ref="E31:F31"/>
    <mergeCell ref="G31:I31"/>
    <mergeCell ref="J31:L31"/>
    <mergeCell ref="M31:O31"/>
    <mergeCell ref="Z17:AB17"/>
    <mergeCell ref="A29:B30"/>
    <mergeCell ref="C29:F29"/>
    <mergeCell ref="G29:X29"/>
    <mergeCell ref="C30:D30"/>
    <mergeCell ref="E30:F30"/>
    <mergeCell ref="G30:I30"/>
    <mergeCell ref="J30:L30"/>
    <mergeCell ref="M30:O30"/>
    <mergeCell ref="P30:R30"/>
    <mergeCell ref="C8:D8"/>
    <mergeCell ref="E8:F8"/>
    <mergeCell ref="G8:H8"/>
    <mergeCell ref="I8:J8"/>
    <mergeCell ref="K8:L8"/>
    <mergeCell ref="M8:N8"/>
    <mergeCell ref="Q6:R6"/>
    <mergeCell ref="Q8:R8"/>
    <mergeCell ref="Q7:R7"/>
    <mergeCell ref="Q3:T3"/>
    <mergeCell ref="K4:L4"/>
    <mergeCell ref="M4:N4"/>
    <mergeCell ref="C3:D4"/>
    <mergeCell ref="A3:B4"/>
    <mergeCell ref="C5:D5"/>
    <mergeCell ref="C10:D10"/>
    <mergeCell ref="E4:F4"/>
    <mergeCell ref="C6:D6"/>
    <mergeCell ref="E6:F6"/>
    <mergeCell ref="E5:F5"/>
    <mergeCell ref="E10:F10"/>
    <mergeCell ref="E3:H3"/>
    <mergeCell ref="G10:H10"/>
    <mergeCell ref="M5:N5"/>
    <mergeCell ref="K7:L7"/>
    <mergeCell ref="M7:N7"/>
    <mergeCell ref="G6:H6"/>
    <mergeCell ref="I6:J6"/>
    <mergeCell ref="K6:L6"/>
    <mergeCell ref="I10:J10"/>
    <mergeCell ref="K10:L10"/>
    <mergeCell ref="U3:V4"/>
    <mergeCell ref="G5:H5"/>
    <mergeCell ref="G4:H4"/>
    <mergeCell ref="Q5:R5"/>
    <mergeCell ref="Q4:R4"/>
    <mergeCell ref="S4:T4"/>
    <mergeCell ref="I3:L3"/>
    <mergeCell ref="I4:J4"/>
    <mergeCell ref="O4:P4"/>
    <mergeCell ref="M3:P3"/>
    <mergeCell ref="U10:V10"/>
    <mergeCell ref="U5:V5"/>
    <mergeCell ref="S6:T6"/>
    <mergeCell ref="U6:V6"/>
    <mergeCell ref="S5:T5"/>
    <mergeCell ref="S7:T7"/>
    <mergeCell ref="U7:V7"/>
    <mergeCell ref="S9:T9"/>
    <mergeCell ref="S8:T8"/>
    <mergeCell ref="U8:V8"/>
    <mergeCell ref="C7:D7"/>
    <mergeCell ref="E7:F7"/>
    <mergeCell ref="G7:H7"/>
    <mergeCell ref="O5:P5"/>
    <mergeCell ref="I5:J5"/>
    <mergeCell ref="K5:L5"/>
    <mergeCell ref="O7:P7"/>
    <mergeCell ref="M6:N6"/>
    <mergeCell ref="I7:J7"/>
    <mergeCell ref="O6:P6"/>
    <mergeCell ref="S10:T10"/>
    <mergeCell ref="O8:P8"/>
    <mergeCell ref="Q10:R10"/>
    <mergeCell ref="O10:P10"/>
    <mergeCell ref="M10:N10"/>
    <mergeCell ref="O9:P9"/>
    <mergeCell ref="Q9:R9"/>
    <mergeCell ref="C35:D35"/>
    <mergeCell ref="E35:F35"/>
    <mergeCell ref="G35:I35"/>
    <mergeCell ref="J35:L35"/>
    <mergeCell ref="M35:O35"/>
    <mergeCell ref="P35:R35"/>
    <mergeCell ref="S35:U35"/>
    <mergeCell ref="V35:X35"/>
    <mergeCell ref="N42:P42"/>
    <mergeCell ref="N43:P43"/>
    <mergeCell ref="N44:P44"/>
    <mergeCell ref="N45:P45"/>
    <mergeCell ref="Q41:S41"/>
    <mergeCell ref="Q42:S42"/>
    <mergeCell ref="Q43:S43"/>
    <mergeCell ref="Q44:S44"/>
    <mergeCell ref="N46:P46"/>
    <mergeCell ref="N47:P47"/>
    <mergeCell ref="N48:P48"/>
    <mergeCell ref="N49:P49"/>
    <mergeCell ref="N50:P50"/>
    <mergeCell ref="N51:P51"/>
    <mergeCell ref="N52:P52"/>
    <mergeCell ref="N53:P53"/>
    <mergeCell ref="N54:P54"/>
    <mergeCell ref="N55:P55"/>
    <mergeCell ref="N56:P56"/>
    <mergeCell ref="N57:P57"/>
    <mergeCell ref="N58:P58"/>
    <mergeCell ref="N59:P59"/>
    <mergeCell ref="N60:P60"/>
    <mergeCell ref="N61:P61"/>
    <mergeCell ref="N62:P62"/>
    <mergeCell ref="N63:P63"/>
    <mergeCell ref="N64:P64"/>
    <mergeCell ref="N65:P65"/>
    <mergeCell ref="N66:P66"/>
    <mergeCell ref="N67:P67"/>
    <mergeCell ref="N68:P68"/>
    <mergeCell ref="N69:P69"/>
    <mergeCell ref="N74:P74"/>
    <mergeCell ref="N75:P75"/>
    <mergeCell ref="N76:P76"/>
    <mergeCell ref="N77:P77"/>
    <mergeCell ref="N78:P78"/>
    <mergeCell ref="N79:P79"/>
    <mergeCell ref="N86:P86"/>
    <mergeCell ref="N80:P80"/>
    <mergeCell ref="N81:P81"/>
    <mergeCell ref="N82:P82"/>
    <mergeCell ref="N83:P83"/>
    <mergeCell ref="N84:P84"/>
    <mergeCell ref="N85:P85"/>
    <mergeCell ref="C9:D9"/>
    <mergeCell ref="E9:F9"/>
    <mergeCell ref="G9:H9"/>
    <mergeCell ref="I9:J9"/>
    <mergeCell ref="K9:L9"/>
    <mergeCell ref="M9:N9"/>
    <mergeCell ref="U9:V9"/>
    <mergeCell ref="A34:B34"/>
    <mergeCell ref="C34:D34"/>
    <mergeCell ref="E34:F34"/>
    <mergeCell ref="G34:I34"/>
    <mergeCell ref="J34:L34"/>
    <mergeCell ref="M34:O34"/>
    <mergeCell ref="P34:R34"/>
    <mergeCell ref="S34:U34"/>
    <mergeCell ref="V34:X34"/>
    <mergeCell ref="A5:B5"/>
    <mergeCell ref="A6:B6"/>
    <mergeCell ref="A7:B7"/>
    <mergeCell ref="A8:B8"/>
    <mergeCell ref="A9:B9"/>
    <mergeCell ref="A10:B10"/>
  </mergeCells>
  <printOptions/>
  <pageMargins left="0.5905511811023623" right="0.5905511811023623" top="0.7874015748031497" bottom="0.7874015748031497" header="0" footer="0"/>
  <pageSetup firstPageNumber="142" useFirstPageNumber="1" fitToHeight="0" fitToWidth="1" horizontalDpi="600" verticalDpi="600" orientation="portrait" pageOrder="overThenDown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BreakPreview" zoomScaleNormal="85" zoomScaleSheetLayoutView="100" zoomScalePageLayoutView="0" workbookViewId="0" topLeftCell="A37">
      <selection activeCell="F48" sqref="F48"/>
    </sheetView>
  </sheetViews>
  <sheetFormatPr defaultColWidth="11.875" defaultRowHeight="10.5" customHeight="1"/>
  <cols>
    <col min="1" max="1" width="1.4921875" style="2" customWidth="1"/>
    <col min="2" max="2" width="9.875" style="2" customWidth="1"/>
    <col min="3" max="10" width="10.50390625" style="2" customWidth="1"/>
    <col min="11" max="16384" width="11.875" style="2" customWidth="1"/>
  </cols>
  <sheetData>
    <row r="1" ht="19.5" customHeight="1">
      <c r="A1" s="1" t="s">
        <v>409</v>
      </c>
    </row>
    <row r="2" spans="1:10" ht="12.75" customHeight="1" thickBot="1">
      <c r="A2" s="51"/>
      <c r="B2" s="51"/>
      <c r="C2" s="51"/>
      <c r="D2" s="51"/>
      <c r="E2" s="51"/>
      <c r="F2" s="368"/>
      <c r="G2" s="51"/>
      <c r="H2" s="51"/>
      <c r="I2" s="51"/>
      <c r="J2" s="368" t="s">
        <v>306</v>
      </c>
    </row>
    <row r="3" spans="1:10" ht="15.75" customHeight="1">
      <c r="A3" s="248"/>
      <c r="B3" s="369"/>
      <c r="C3" s="1001" t="s">
        <v>410</v>
      </c>
      <c r="D3" s="789"/>
      <c r="E3" s="789"/>
      <c r="F3" s="789"/>
      <c r="G3" s="1001" t="s">
        <v>411</v>
      </c>
      <c r="H3" s="789"/>
      <c r="I3" s="789"/>
      <c r="J3" s="789"/>
    </row>
    <row r="4" spans="1:10" ht="15.75" customHeight="1">
      <c r="A4" s="1002" t="s">
        <v>412</v>
      </c>
      <c r="B4" s="1003"/>
      <c r="C4" s="371" t="s">
        <v>413</v>
      </c>
      <c r="D4" s="371" t="s">
        <v>414</v>
      </c>
      <c r="E4" s="371" t="s">
        <v>415</v>
      </c>
      <c r="F4" s="371" t="s">
        <v>416</v>
      </c>
      <c r="G4" s="371" t="s">
        <v>413</v>
      </c>
      <c r="H4" s="371" t="s">
        <v>414</v>
      </c>
      <c r="I4" s="371" t="s">
        <v>415</v>
      </c>
      <c r="J4" s="371" t="s">
        <v>416</v>
      </c>
    </row>
    <row r="5" spans="1:11" ht="16.5" customHeight="1" thickBot="1">
      <c r="A5" s="800" t="s">
        <v>417</v>
      </c>
      <c r="B5" s="801"/>
      <c r="C5" s="372">
        <v>6903</v>
      </c>
      <c r="D5" s="373">
        <v>6373</v>
      </c>
      <c r="E5" s="373">
        <v>247</v>
      </c>
      <c r="F5" s="374">
        <v>279</v>
      </c>
      <c r="G5" s="372">
        <f>SUM(G6:G37)</f>
        <v>6604</v>
      </c>
      <c r="H5" s="373">
        <f>SUM(H6:H37)</f>
        <v>6109</v>
      </c>
      <c r="I5" s="373">
        <f>SUM(I6:I37)</f>
        <v>274</v>
      </c>
      <c r="J5" s="374">
        <f>SUM(J6:J37)</f>
        <v>221</v>
      </c>
      <c r="K5" s="375">
        <f>H5+I5+J5</f>
        <v>6604</v>
      </c>
    </row>
    <row r="6" spans="1:10" ht="16.5" customHeight="1" thickTop="1">
      <c r="A6" s="376"/>
      <c r="B6" s="377" t="s">
        <v>418</v>
      </c>
      <c r="C6" s="378">
        <v>194</v>
      </c>
      <c r="D6" s="379">
        <v>180</v>
      </c>
      <c r="E6" s="380">
        <v>8</v>
      </c>
      <c r="F6" s="381">
        <v>6</v>
      </c>
      <c r="G6" s="378">
        <f aca="true" t="shared" si="0" ref="G6:G37">H6+I6+J6</f>
        <v>185</v>
      </c>
      <c r="H6" s="379">
        <v>165</v>
      </c>
      <c r="I6" s="380">
        <v>13</v>
      </c>
      <c r="J6" s="381">
        <v>7</v>
      </c>
    </row>
    <row r="7" spans="1:10" ht="16.5" customHeight="1">
      <c r="A7" s="247"/>
      <c r="B7" s="382" t="s">
        <v>419</v>
      </c>
      <c r="C7" s="383">
        <v>75</v>
      </c>
      <c r="D7" s="384">
        <v>69</v>
      </c>
      <c r="E7" s="385">
        <v>5</v>
      </c>
      <c r="F7" s="386">
        <v>1</v>
      </c>
      <c r="G7" s="383">
        <f t="shared" si="0"/>
        <v>71</v>
      </c>
      <c r="H7" s="384">
        <v>69</v>
      </c>
      <c r="I7" s="385">
        <v>2</v>
      </c>
      <c r="J7" s="386">
        <v>0</v>
      </c>
    </row>
    <row r="8" spans="1:10" ht="16.5" customHeight="1">
      <c r="A8" s="247"/>
      <c r="B8" s="382" t="s">
        <v>420</v>
      </c>
      <c r="C8" s="383">
        <v>223</v>
      </c>
      <c r="D8" s="384">
        <v>201</v>
      </c>
      <c r="E8" s="385">
        <v>14</v>
      </c>
      <c r="F8" s="386">
        <v>8</v>
      </c>
      <c r="G8" s="383">
        <f t="shared" si="0"/>
        <v>218</v>
      </c>
      <c r="H8" s="384">
        <v>195</v>
      </c>
      <c r="I8" s="385">
        <v>15</v>
      </c>
      <c r="J8" s="386">
        <v>8</v>
      </c>
    </row>
    <row r="9" spans="1:10" ht="16.5" customHeight="1">
      <c r="A9" s="247"/>
      <c r="B9" s="382" t="s">
        <v>421</v>
      </c>
      <c r="C9" s="383">
        <v>79</v>
      </c>
      <c r="D9" s="384">
        <v>75</v>
      </c>
      <c r="E9" s="385">
        <v>3</v>
      </c>
      <c r="F9" s="386">
        <v>1</v>
      </c>
      <c r="G9" s="383">
        <f t="shared" si="0"/>
        <v>78</v>
      </c>
      <c r="H9" s="384">
        <v>69</v>
      </c>
      <c r="I9" s="385">
        <v>3</v>
      </c>
      <c r="J9" s="386">
        <v>6</v>
      </c>
    </row>
    <row r="10" spans="1:10" ht="16.5" customHeight="1">
      <c r="A10" s="247"/>
      <c r="B10" s="382" t="s">
        <v>422</v>
      </c>
      <c r="C10" s="383">
        <v>285</v>
      </c>
      <c r="D10" s="384">
        <v>253</v>
      </c>
      <c r="E10" s="385">
        <v>15</v>
      </c>
      <c r="F10" s="386">
        <v>17</v>
      </c>
      <c r="G10" s="383">
        <f t="shared" si="0"/>
        <v>286</v>
      </c>
      <c r="H10" s="384">
        <v>259</v>
      </c>
      <c r="I10" s="385">
        <v>16</v>
      </c>
      <c r="J10" s="386">
        <v>11</v>
      </c>
    </row>
    <row r="11" spans="1:10" ht="16.5" customHeight="1">
      <c r="A11" s="248"/>
      <c r="B11" s="382" t="s">
        <v>423</v>
      </c>
      <c r="C11" s="383">
        <v>233</v>
      </c>
      <c r="D11" s="384">
        <v>212</v>
      </c>
      <c r="E11" s="385">
        <v>9</v>
      </c>
      <c r="F11" s="386">
        <v>12</v>
      </c>
      <c r="G11" s="383">
        <f t="shared" si="0"/>
        <v>234</v>
      </c>
      <c r="H11" s="384">
        <v>211</v>
      </c>
      <c r="I11" s="385">
        <v>7</v>
      </c>
      <c r="J11" s="386">
        <v>16</v>
      </c>
    </row>
    <row r="12" spans="1:10" ht="16.5" customHeight="1">
      <c r="A12" s="387"/>
      <c r="B12" s="382" t="s">
        <v>424</v>
      </c>
      <c r="C12" s="383">
        <v>342</v>
      </c>
      <c r="D12" s="384">
        <v>312</v>
      </c>
      <c r="E12" s="385">
        <v>21</v>
      </c>
      <c r="F12" s="386">
        <v>9</v>
      </c>
      <c r="G12" s="383">
        <f t="shared" si="0"/>
        <v>322</v>
      </c>
      <c r="H12" s="384">
        <v>299</v>
      </c>
      <c r="I12" s="385">
        <v>19</v>
      </c>
      <c r="J12" s="386">
        <v>4</v>
      </c>
    </row>
    <row r="13" spans="1:10" ht="16.5" customHeight="1">
      <c r="A13" s="387"/>
      <c r="B13" s="382" t="s">
        <v>425</v>
      </c>
      <c r="C13" s="383">
        <v>34</v>
      </c>
      <c r="D13" s="384">
        <v>32</v>
      </c>
      <c r="E13" s="385">
        <v>1</v>
      </c>
      <c r="F13" s="386">
        <v>1</v>
      </c>
      <c r="G13" s="383">
        <f t="shared" si="0"/>
        <v>27</v>
      </c>
      <c r="H13" s="384">
        <v>24</v>
      </c>
      <c r="I13" s="385">
        <v>1</v>
      </c>
      <c r="J13" s="386">
        <v>2</v>
      </c>
    </row>
    <row r="14" spans="1:10" ht="16.5" customHeight="1">
      <c r="A14" s="387"/>
      <c r="B14" s="382" t="s">
        <v>426</v>
      </c>
      <c r="C14" s="383">
        <v>72</v>
      </c>
      <c r="D14" s="384">
        <v>62</v>
      </c>
      <c r="E14" s="388">
        <v>5</v>
      </c>
      <c r="F14" s="386">
        <v>5</v>
      </c>
      <c r="G14" s="383">
        <f t="shared" si="0"/>
        <v>69</v>
      </c>
      <c r="H14" s="384">
        <v>68</v>
      </c>
      <c r="I14" s="388">
        <v>1</v>
      </c>
      <c r="J14" s="386">
        <v>0</v>
      </c>
    </row>
    <row r="15" spans="1:10" ht="16.5" customHeight="1">
      <c r="A15" s="387"/>
      <c r="B15" s="382" t="s">
        <v>427</v>
      </c>
      <c r="C15" s="383">
        <v>144</v>
      </c>
      <c r="D15" s="384">
        <v>131</v>
      </c>
      <c r="E15" s="385">
        <v>6</v>
      </c>
      <c r="F15" s="386">
        <v>7</v>
      </c>
      <c r="G15" s="383">
        <f t="shared" si="0"/>
        <v>143</v>
      </c>
      <c r="H15" s="384">
        <v>128</v>
      </c>
      <c r="I15" s="385">
        <v>9</v>
      </c>
      <c r="J15" s="386">
        <v>6</v>
      </c>
    </row>
    <row r="16" spans="1:10" ht="16.5" customHeight="1">
      <c r="A16" s="389"/>
      <c r="B16" s="390" t="s">
        <v>428</v>
      </c>
      <c r="C16" s="383">
        <v>200</v>
      </c>
      <c r="D16" s="384">
        <v>193</v>
      </c>
      <c r="E16" s="385">
        <v>5</v>
      </c>
      <c r="F16" s="386">
        <v>2</v>
      </c>
      <c r="G16" s="383">
        <f t="shared" si="0"/>
        <v>183</v>
      </c>
      <c r="H16" s="384">
        <v>160</v>
      </c>
      <c r="I16" s="385">
        <v>13</v>
      </c>
      <c r="J16" s="386">
        <v>10</v>
      </c>
    </row>
    <row r="17" spans="1:10" ht="16.5" customHeight="1">
      <c r="A17" s="387"/>
      <c r="B17" s="382" t="s">
        <v>429</v>
      </c>
      <c r="C17" s="383">
        <v>130</v>
      </c>
      <c r="D17" s="384">
        <v>118</v>
      </c>
      <c r="E17" s="385">
        <v>1</v>
      </c>
      <c r="F17" s="386">
        <v>11</v>
      </c>
      <c r="G17" s="383">
        <f t="shared" si="0"/>
        <v>132</v>
      </c>
      <c r="H17" s="384">
        <v>129</v>
      </c>
      <c r="I17" s="385">
        <v>0</v>
      </c>
      <c r="J17" s="386">
        <v>3</v>
      </c>
    </row>
    <row r="18" spans="1:10" ht="16.5" customHeight="1">
      <c r="A18" s="387"/>
      <c r="B18" s="382" t="s">
        <v>430</v>
      </c>
      <c r="C18" s="383">
        <v>311</v>
      </c>
      <c r="D18" s="384">
        <v>279</v>
      </c>
      <c r="E18" s="385">
        <v>16</v>
      </c>
      <c r="F18" s="386">
        <v>16</v>
      </c>
      <c r="G18" s="383">
        <f t="shared" si="0"/>
        <v>307</v>
      </c>
      <c r="H18" s="384">
        <v>284</v>
      </c>
      <c r="I18" s="385">
        <v>12</v>
      </c>
      <c r="J18" s="386">
        <v>11</v>
      </c>
    </row>
    <row r="19" spans="1:10" ht="16.5" customHeight="1">
      <c r="A19" s="387"/>
      <c r="B19" s="382" t="s">
        <v>431</v>
      </c>
      <c r="C19" s="383">
        <v>138</v>
      </c>
      <c r="D19" s="384">
        <v>130</v>
      </c>
      <c r="E19" s="385">
        <v>6</v>
      </c>
      <c r="F19" s="386">
        <v>2</v>
      </c>
      <c r="G19" s="383">
        <f t="shared" si="0"/>
        <v>129</v>
      </c>
      <c r="H19" s="384">
        <v>125</v>
      </c>
      <c r="I19" s="385">
        <v>3</v>
      </c>
      <c r="J19" s="386">
        <v>1</v>
      </c>
    </row>
    <row r="20" spans="1:10" ht="16.5" customHeight="1">
      <c r="A20" s="387"/>
      <c r="B20" s="382" t="s">
        <v>432</v>
      </c>
      <c r="C20" s="383">
        <v>537</v>
      </c>
      <c r="D20" s="384">
        <v>493</v>
      </c>
      <c r="E20" s="385">
        <v>23</v>
      </c>
      <c r="F20" s="386">
        <v>21</v>
      </c>
      <c r="G20" s="383">
        <f t="shared" si="0"/>
        <v>506</v>
      </c>
      <c r="H20" s="384">
        <v>465</v>
      </c>
      <c r="I20" s="385">
        <v>22</v>
      </c>
      <c r="J20" s="386">
        <v>19</v>
      </c>
    </row>
    <row r="21" spans="1:10" ht="16.5" customHeight="1">
      <c r="A21" s="387"/>
      <c r="B21" s="382" t="s">
        <v>433</v>
      </c>
      <c r="C21" s="383">
        <v>179</v>
      </c>
      <c r="D21" s="384">
        <v>150</v>
      </c>
      <c r="E21" s="385">
        <v>17</v>
      </c>
      <c r="F21" s="386">
        <v>12</v>
      </c>
      <c r="G21" s="383">
        <f t="shared" si="0"/>
        <v>166</v>
      </c>
      <c r="H21" s="384">
        <v>160</v>
      </c>
      <c r="I21" s="385">
        <v>4</v>
      </c>
      <c r="J21" s="386">
        <v>2</v>
      </c>
    </row>
    <row r="22" spans="1:10" ht="16.5" customHeight="1">
      <c r="A22" s="387"/>
      <c r="B22" s="382" t="s">
        <v>434</v>
      </c>
      <c r="C22" s="383">
        <v>218</v>
      </c>
      <c r="D22" s="384">
        <v>202</v>
      </c>
      <c r="E22" s="385">
        <v>10</v>
      </c>
      <c r="F22" s="386">
        <v>6</v>
      </c>
      <c r="G22" s="383">
        <f t="shared" si="0"/>
        <v>205</v>
      </c>
      <c r="H22" s="384">
        <v>186</v>
      </c>
      <c r="I22" s="385">
        <v>12</v>
      </c>
      <c r="J22" s="386">
        <v>7</v>
      </c>
    </row>
    <row r="23" spans="1:10" ht="16.5" customHeight="1">
      <c r="A23" s="387"/>
      <c r="B23" s="382" t="s">
        <v>435</v>
      </c>
      <c r="C23" s="383">
        <v>104</v>
      </c>
      <c r="D23" s="384">
        <v>100</v>
      </c>
      <c r="E23" s="385">
        <v>3</v>
      </c>
      <c r="F23" s="386">
        <v>1</v>
      </c>
      <c r="G23" s="383">
        <f t="shared" si="0"/>
        <v>84</v>
      </c>
      <c r="H23" s="384">
        <v>74</v>
      </c>
      <c r="I23" s="385">
        <v>5</v>
      </c>
      <c r="J23" s="386">
        <v>5</v>
      </c>
    </row>
    <row r="24" spans="1:10" ht="16.5" customHeight="1">
      <c r="A24" s="387"/>
      <c r="B24" s="382" t="s">
        <v>436</v>
      </c>
      <c r="C24" s="383">
        <v>43</v>
      </c>
      <c r="D24" s="384">
        <v>37</v>
      </c>
      <c r="E24" s="385">
        <v>1</v>
      </c>
      <c r="F24" s="386">
        <v>5</v>
      </c>
      <c r="G24" s="383">
        <f t="shared" si="0"/>
        <v>36</v>
      </c>
      <c r="H24" s="384">
        <v>31</v>
      </c>
      <c r="I24" s="385">
        <v>5</v>
      </c>
      <c r="J24" s="386">
        <v>0</v>
      </c>
    </row>
    <row r="25" spans="1:10" ht="16.5" customHeight="1">
      <c r="A25" s="387"/>
      <c r="B25" s="382" t="s">
        <v>437</v>
      </c>
      <c r="C25" s="383">
        <v>244</v>
      </c>
      <c r="D25" s="384">
        <v>209</v>
      </c>
      <c r="E25" s="385">
        <v>13</v>
      </c>
      <c r="F25" s="386">
        <v>22</v>
      </c>
      <c r="G25" s="383">
        <f t="shared" si="0"/>
        <v>228</v>
      </c>
      <c r="H25" s="384">
        <v>210</v>
      </c>
      <c r="I25" s="385">
        <v>14</v>
      </c>
      <c r="J25" s="386">
        <v>4</v>
      </c>
    </row>
    <row r="26" spans="1:10" ht="16.5" customHeight="1">
      <c r="A26" s="387"/>
      <c r="B26" s="382" t="s">
        <v>438</v>
      </c>
      <c r="C26" s="383">
        <v>256</v>
      </c>
      <c r="D26" s="384">
        <v>228</v>
      </c>
      <c r="E26" s="385">
        <v>20</v>
      </c>
      <c r="F26" s="386">
        <v>8</v>
      </c>
      <c r="G26" s="383">
        <f t="shared" si="0"/>
        <v>263</v>
      </c>
      <c r="H26" s="384">
        <v>230</v>
      </c>
      <c r="I26" s="385">
        <v>26</v>
      </c>
      <c r="J26" s="386">
        <v>7</v>
      </c>
    </row>
    <row r="27" spans="1:10" ht="16.5" customHeight="1">
      <c r="A27" s="387"/>
      <c r="B27" s="382" t="s">
        <v>439</v>
      </c>
      <c r="C27" s="383">
        <v>87</v>
      </c>
      <c r="D27" s="384">
        <v>77</v>
      </c>
      <c r="E27" s="385">
        <v>3</v>
      </c>
      <c r="F27" s="386">
        <v>7</v>
      </c>
      <c r="G27" s="383">
        <f t="shared" si="0"/>
        <v>87</v>
      </c>
      <c r="H27" s="384">
        <v>78</v>
      </c>
      <c r="I27" s="385">
        <v>8</v>
      </c>
      <c r="J27" s="386">
        <v>1</v>
      </c>
    </row>
    <row r="28" spans="1:10" ht="16.5" customHeight="1">
      <c r="A28" s="387"/>
      <c r="B28" s="382" t="s">
        <v>440</v>
      </c>
      <c r="C28" s="383">
        <v>326</v>
      </c>
      <c r="D28" s="384">
        <v>317</v>
      </c>
      <c r="E28" s="385">
        <v>2</v>
      </c>
      <c r="F28" s="386">
        <v>7</v>
      </c>
      <c r="G28" s="383">
        <f t="shared" si="0"/>
        <v>312</v>
      </c>
      <c r="H28" s="384">
        <v>305</v>
      </c>
      <c r="I28" s="385">
        <v>2</v>
      </c>
      <c r="J28" s="386">
        <v>5</v>
      </c>
    </row>
    <row r="29" spans="1:10" ht="16.5" customHeight="1">
      <c r="A29" s="387"/>
      <c r="B29" s="382" t="s">
        <v>441</v>
      </c>
      <c r="C29" s="383">
        <v>243</v>
      </c>
      <c r="D29" s="384">
        <v>229</v>
      </c>
      <c r="E29" s="385">
        <v>2</v>
      </c>
      <c r="F29" s="386">
        <v>12</v>
      </c>
      <c r="G29" s="383">
        <f t="shared" si="0"/>
        <v>212</v>
      </c>
      <c r="H29" s="384">
        <v>203</v>
      </c>
      <c r="I29" s="385">
        <v>1</v>
      </c>
      <c r="J29" s="386">
        <v>8</v>
      </c>
    </row>
    <row r="30" spans="1:10" ht="16.5" customHeight="1">
      <c r="A30" s="387"/>
      <c r="B30" s="382" t="s">
        <v>442</v>
      </c>
      <c r="C30" s="383">
        <v>453</v>
      </c>
      <c r="D30" s="384">
        <v>435</v>
      </c>
      <c r="E30" s="388">
        <v>2</v>
      </c>
      <c r="F30" s="386">
        <v>15</v>
      </c>
      <c r="G30" s="383">
        <f t="shared" si="0"/>
        <v>450</v>
      </c>
      <c r="H30" s="384">
        <v>436</v>
      </c>
      <c r="I30" s="388">
        <v>1</v>
      </c>
      <c r="J30" s="386">
        <v>13</v>
      </c>
    </row>
    <row r="31" spans="1:10" ht="16.5" customHeight="1">
      <c r="A31" s="387"/>
      <c r="B31" s="382" t="s">
        <v>443</v>
      </c>
      <c r="C31" s="383">
        <v>350</v>
      </c>
      <c r="D31" s="384">
        <v>330</v>
      </c>
      <c r="E31" s="385">
        <v>3</v>
      </c>
      <c r="F31" s="386">
        <v>17</v>
      </c>
      <c r="G31" s="383">
        <f t="shared" si="0"/>
        <v>323</v>
      </c>
      <c r="H31" s="384">
        <v>311</v>
      </c>
      <c r="I31" s="385">
        <v>1</v>
      </c>
      <c r="J31" s="386">
        <v>11</v>
      </c>
    </row>
    <row r="32" spans="1:10" ht="16.5" customHeight="1">
      <c r="A32" s="387"/>
      <c r="B32" s="382" t="s">
        <v>444</v>
      </c>
      <c r="C32" s="383">
        <v>297</v>
      </c>
      <c r="D32" s="384">
        <v>293</v>
      </c>
      <c r="E32" s="385">
        <v>1</v>
      </c>
      <c r="F32" s="386">
        <v>2</v>
      </c>
      <c r="G32" s="383">
        <f t="shared" si="0"/>
        <v>289</v>
      </c>
      <c r="H32" s="384">
        <v>283</v>
      </c>
      <c r="I32" s="385">
        <v>1</v>
      </c>
      <c r="J32" s="386">
        <v>5</v>
      </c>
    </row>
    <row r="33" spans="1:10" ht="16.5" customHeight="1">
      <c r="A33" s="387"/>
      <c r="B33" s="382" t="s">
        <v>445</v>
      </c>
      <c r="C33" s="383">
        <v>171</v>
      </c>
      <c r="D33" s="384">
        <v>163</v>
      </c>
      <c r="E33" s="388">
        <v>2</v>
      </c>
      <c r="F33" s="386">
        <v>6</v>
      </c>
      <c r="G33" s="383">
        <f t="shared" si="0"/>
        <v>158</v>
      </c>
      <c r="H33" s="384">
        <v>154</v>
      </c>
      <c r="I33" s="388">
        <v>0</v>
      </c>
      <c r="J33" s="386">
        <v>4</v>
      </c>
    </row>
    <row r="34" spans="1:10" ht="16.5" customHeight="1">
      <c r="A34" s="387"/>
      <c r="B34" s="382" t="s">
        <v>446</v>
      </c>
      <c r="C34" s="383">
        <v>240</v>
      </c>
      <c r="D34" s="384">
        <v>223</v>
      </c>
      <c r="E34" s="385">
        <v>10</v>
      </c>
      <c r="F34" s="386">
        <v>7</v>
      </c>
      <c r="G34" s="383">
        <f t="shared" si="0"/>
        <v>250</v>
      </c>
      <c r="H34" s="384">
        <v>218</v>
      </c>
      <c r="I34" s="385">
        <v>16</v>
      </c>
      <c r="J34" s="386">
        <v>16</v>
      </c>
    </row>
    <row r="35" spans="1:10" ht="16.5" customHeight="1">
      <c r="A35" s="387"/>
      <c r="B35" s="382" t="s">
        <v>447</v>
      </c>
      <c r="C35" s="383">
        <v>193</v>
      </c>
      <c r="D35" s="384">
        <v>183</v>
      </c>
      <c r="E35" s="385">
        <v>2</v>
      </c>
      <c r="F35" s="386">
        <v>7</v>
      </c>
      <c r="G35" s="383">
        <f t="shared" si="0"/>
        <v>182</v>
      </c>
      <c r="H35" s="384">
        <v>149</v>
      </c>
      <c r="I35" s="385">
        <v>20</v>
      </c>
      <c r="J35" s="386">
        <v>13</v>
      </c>
    </row>
    <row r="36" spans="1:10" ht="16.5" customHeight="1">
      <c r="A36" s="387"/>
      <c r="B36" s="382" t="s">
        <v>448</v>
      </c>
      <c r="C36" s="383">
        <v>226</v>
      </c>
      <c r="D36" s="384">
        <v>197</v>
      </c>
      <c r="E36" s="385">
        <v>13</v>
      </c>
      <c r="F36" s="386">
        <v>16</v>
      </c>
      <c r="G36" s="383">
        <f t="shared" si="0"/>
        <v>218</v>
      </c>
      <c r="H36" s="384">
        <v>200</v>
      </c>
      <c r="I36" s="385">
        <v>11</v>
      </c>
      <c r="J36" s="386">
        <v>7</v>
      </c>
    </row>
    <row r="37" spans="1:10" ht="16.5" customHeight="1" thickBot="1">
      <c r="A37" s="391"/>
      <c r="B37" s="392" t="s">
        <v>449</v>
      </c>
      <c r="C37" s="393">
        <v>276</v>
      </c>
      <c r="D37" s="394">
        <v>260</v>
      </c>
      <c r="E37" s="395">
        <v>5</v>
      </c>
      <c r="F37" s="396">
        <v>10</v>
      </c>
      <c r="G37" s="393">
        <f t="shared" si="0"/>
        <v>251</v>
      </c>
      <c r="H37" s="394">
        <v>231</v>
      </c>
      <c r="I37" s="395">
        <v>11</v>
      </c>
      <c r="J37" s="396">
        <v>9</v>
      </c>
    </row>
    <row r="38" spans="1:10" ht="13.5" customHeight="1">
      <c r="A38" s="15" t="s">
        <v>450</v>
      </c>
      <c r="B38" s="16"/>
      <c r="C38" s="16"/>
      <c r="D38" s="16"/>
      <c r="E38" s="16"/>
      <c r="F38" s="16"/>
      <c r="G38" s="16"/>
      <c r="H38" s="16"/>
      <c r="I38" s="397"/>
      <c r="J38" s="398"/>
    </row>
    <row r="39" spans="1:10" ht="13.5" customHeight="1">
      <c r="A39" s="15"/>
      <c r="B39" s="16"/>
      <c r="C39" s="16"/>
      <c r="D39" s="16"/>
      <c r="E39" s="16"/>
      <c r="F39" s="16"/>
      <c r="G39" s="16"/>
      <c r="H39" s="16"/>
      <c r="I39" s="399"/>
      <c r="J39" s="247"/>
    </row>
    <row r="40" spans="1:10" ht="18" customHeight="1">
      <c r="A40" s="400" t="s">
        <v>451</v>
      </c>
      <c r="B40" s="16"/>
      <c r="C40" s="16"/>
      <c r="D40" s="16"/>
      <c r="E40" s="16"/>
      <c r="F40" s="16"/>
      <c r="G40" s="16"/>
      <c r="H40" s="16"/>
      <c r="I40" s="16"/>
      <c r="J40" s="16"/>
    </row>
    <row r="41" spans="1:10" ht="18" customHeight="1" thickBot="1">
      <c r="A41" s="1"/>
      <c r="C41" s="16"/>
      <c r="D41" s="16"/>
      <c r="E41" s="16"/>
      <c r="F41" s="16"/>
      <c r="G41" s="16"/>
      <c r="H41" s="16"/>
      <c r="I41" s="16"/>
      <c r="J41" s="401" t="s">
        <v>452</v>
      </c>
    </row>
    <row r="42" spans="1:10" ht="18" customHeight="1">
      <c r="A42" s="1004" t="s">
        <v>275</v>
      </c>
      <c r="B42" s="1005"/>
      <c r="C42" s="370" t="s">
        <v>453</v>
      </c>
      <c r="D42" s="370" t="s">
        <v>454</v>
      </c>
      <c r="E42" s="370" t="s">
        <v>455</v>
      </c>
      <c r="F42" s="370" t="s">
        <v>456</v>
      </c>
      <c r="G42" s="402" t="s">
        <v>457</v>
      </c>
      <c r="H42" s="370" t="s">
        <v>458</v>
      </c>
      <c r="I42" s="370" t="s">
        <v>459</v>
      </c>
      <c r="J42" s="370" t="s">
        <v>460</v>
      </c>
    </row>
    <row r="43" spans="1:11" ht="18" customHeight="1">
      <c r="A43" s="1006" t="s">
        <v>461</v>
      </c>
      <c r="B43" s="1007"/>
      <c r="C43" s="403">
        <v>0.9</v>
      </c>
      <c r="D43" s="403">
        <v>5.3</v>
      </c>
      <c r="E43" s="403">
        <v>14.4</v>
      </c>
      <c r="F43" s="403">
        <v>15.5</v>
      </c>
      <c r="G43" s="404">
        <v>7.4</v>
      </c>
      <c r="H43" s="403">
        <v>1.5</v>
      </c>
      <c r="I43" s="405">
        <v>0</v>
      </c>
      <c r="J43" s="405">
        <f>SUM(C43:I43)</f>
        <v>45</v>
      </c>
      <c r="K43" s="406"/>
    </row>
    <row r="44" spans="1:11" ht="18" customHeight="1">
      <c r="A44" s="995" t="s">
        <v>462</v>
      </c>
      <c r="B44" s="996"/>
      <c r="C44" s="403">
        <v>0</v>
      </c>
      <c r="D44" s="403">
        <v>2.5</v>
      </c>
      <c r="E44" s="403">
        <v>11.5</v>
      </c>
      <c r="F44" s="403">
        <v>24.3</v>
      </c>
      <c r="G44" s="404">
        <v>13.5</v>
      </c>
      <c r="H44" s="403">
        <v>3.2</v>
      </c>
      <c r="I44" s="407">
        <v>0</v>
      </c>
      <c r="J44" s="405">
        <f>SUM(C44:I44)</f>
        <v>55</v>
      </c>
      <c r="K44" s="406"/>
    </row>
    <row r="45" spans="1:11" ht="18" customHeight="1">
      <c r="A45" s="997" t="s">
        <v>463</v>
      </c>
      <c r="B45" s="998"/>
      <c r="C45" s="403">
        <v>0</v>
      </c>
      <c r="D45" s="403">
        <v>0</v>
      </c>
      <c r="E45" s="403">
        <v>0</v>
      </c>
      <c r="F45" s="403">
        <v>0</v>
      </c>
      <c r="G45" s="404">
        <v>0</v>
      </c>
      <c r="H45" s="403">
        <v>0</v>
      </c>
      <c r="I45" s="405">
        <v>0</v>
      </c>
      <c r="J45" s="405">
        <f>SUM(C45:I45)</f>
        <v>0</v>
      </c>
      <c r="K45" s="406"/>
    </row>
    <row r="46" spans="1:11" ht="18" customHeight="1" thickBot="1">
      <c r="A46" s="999" t="s">
        <v>464</v>
      </c>
      <c r="B46" s="1000"/>
      <c r="C46" s="408">
        <f>SUM(C43:C45)</f>
        <v>0.9</v>
      </c>
      <c r="D46" s="408">
        <f aca="true" t="shared" si="1" ref="D46:J46">SUM(D43:D45)</f>
        <v>7.8</v>
      </c>
      <c r="E46" s="408">
        <f t="shared" si="1"/>
        <v>25.9</v>
      </c>
      <c r="F46" s="408">
        <f t="shared" si="1"/>
        <v>39.8</v>
      </c>
      <c r="G46" s="408">
        <f t="shared" si="1"/>
        <v>20.9</v>
      </c>
      <c r="H46" s="408">
        <f t="shared" si="1"/>
        <v>4.7</v>
      </c>
      <c r="I46" s="408">
        <f t="shared" si="1"/>
        <v>0</v>
      </c>
      <c r="J46" s="409">
        <f t="shared" si="1"/>
        <v>100</v>
      </c>
      <c r="K46" s="410"/>
    </row>
    <row r="47" spans="1:10" ht="19.5" customHeight="1">
      <c r="A47" s="211" t="s">
        <v>450</v>
      </c>
      <c r="B47" s="13"/>
      <c r="C47" s="16"/>
      <c r="D47" s="16"/>
      <c r="E47" s="16"/>
      <c r="F47" s="16"/>
      <c r="G47" s="16"/>
      <c r="H47" s="14"/>
      <c r="I47" s="16"/>
      <c r="J47" s="14"/>
    </row>
  </sheetData>
  <sheetProtection/>
  <mergeCells count="9">
    <mergeCell ref="A44:B44"/>
    <mergeCell ref="A45:B45"/>
    <mergeCell ref="A46:B46"/>
    <mergeCell ref="C3:F3"/>
    <mergeCell ref="G3:J3"/>
    <mergeCell ref="A4:B4"/>
    <mergeCell ref="A5:B5"/>
    <mergeCell ref="A42:B42"/>
    <mergeCell ref="A43:B43"/>
  </mergeCells>
  <printOptions/>
  <pageMargins left="0.7874015748031497" right="0.7874015748031497" top="0.7874015748031497" bottom="0.7874015748031497" header="0" footer="0"/>
  <pageSetup firstPageNumber="155" useFirstPageNumber="1" fitToHeight="1" fitToWidth="1" horizontalDpi="600" verticalDpi="600" orientation="portrait" pageOrder="overThenDown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38"/>
  <sheetViews>
    <sheetView view="pageBreakPreview" zoomScaleSheetLayoutView="100" zoomScalePageLayoutView="0" workbookViewId="0" topLeftCell="A1">
      <selection activeCell="H23" sqref="H23"/>
    </sheetView>
  </sheetViews>
  <sheetFormatPr defaultColWidth="11.875" defaultRowHeight="14.25" customHeight="1"/>
  <cols>
    <col min="1" max="1" width="2.00390625" style="2" customWidth="1"/>
    <col min="2" max="2" width="12.625" style="2" customWidth="1"/>
    <col min="3" max="5" width="10.625" style="2" customWidth="1"/>
    <col min="6" max="6" width="3.375" style="2" customWidth="1"/>
    <col min="7" max="7" width="12.625" style="2" customWidth="1"/>
    <col min="8" max="15" width="10.625" style="2" customWidth="1"/>
    <col min="16" max="16384" width="11.875" style="2" customWidth="1"/>
  </cols>
  <sheetData>
    <row r="1" s="3" customFormat="1" ht="19.5" customHeight="1">
      <c r="B1" s="155" t="s">
        <v>503</v>
      </c>
    </row>
    <row r="2" s="463" customFormat="1" ht="10.5" customHeight="1">
      <c r="B2" s="462"/>
    </row>
    <row r="3" s="463" customFormat="1" ht="20.25" customHeight="1">
      <c r="B3" s="463" t="s">
        <v>504</v>
      </c>
    </row>
    <row r="4" spans="2:10" s="463" customFormat="1" ht="20.25" customHeight="1" thickBot="1">
      <c r="B4" s="462" t="s">
        <v>505</v>
      </c>
      <c r="E4" s="464" t="s">
        <v>507</v>
      </c>
      <c r="G4" s="462" t="s">
        <v>508</v>
      </c>
      <c r="J4" s="464" t="s">
        <v>509</v>
      </c>
    </row>
    <row r="5" spans="2:10" s="463" customFormat="1" ht="20.25" customHeight="1">
      <c r="B5" s="465" t="s">
        <v>468</v>
      </c>
      <c r="C5" s="466" t="s">
        <v>510</v>
      </c>
      <c r="D5" s="466" t="s">
        <v>511</v>
      </c>
      <c r="E5" s="466" t="s">
        <v>512</v>
      </c>
      <c r="G5" s="467" t="s">
        <v>468</v>
      </c>
      <c r="H5" s="466" t="s">
        <v>510</v>
      </c>
      <c r="I5" s="466" t="s">
        <v>511</v>
      </c>
      <c r="J5" s="466" t="s">
        <v>512</v>
      </c>
    </row>
    <row r="6" spans="2:10" s="463" customFormat="1" ht="20.25" customHeight="1">
      <c r="B6" s="19" t="s">
        <v>477</v>
      </c>
      <c r="C6" s="468">
        <v>112</v>
      </c>
      <c r="D6" s="469">
        <v>79</v>
      </c>
      <c r="E6" s="470">
        <v>70.5</v>
      </c>
      <c r="G6" s="19" t="s">
        <v>477</v>
      </c>
      <c r="H6" s="468">
        <v>1184</v>
      </c>
      <c r="I6" s="469">
        <v>1037</v>
      </c>
      <c r="J6" s="471">
        <v>87.6</v>
      </c>
    </row>
    <row r="7" spans="2:10" s="463" customFormat="1" ht="20.25" customHeight="1" thickBot="1">
      <c r="B7" s="70" t="s">
        <v>513</v>
      </c>
      <c r="C7" s="472">
        <v>37</v>
      </c>
      <c r="D7" s="473">
        <v>32</v>
      </c>
      <c r="E7" s="474">
        <v>88.9</v>
      </c>
      <c r="F7" s="40"/>
      <c r="G7" s="70" t="s">
        <v>513</v>
      </c>
      <c r="H7" s="472">
        <v>1081</v>
      </c>
      <c r="I7" s="473">
        <v>979</v>
      </c>
      <c r="J7" s="475">
        <v>90.6</v>
      </c>
    </row>
    <row r="8" spans="2:10" s="463" customFormat="1" ht="20.25" customHeight="1">
      <c r="B8" s="44"/>
      <c r="C8" s="469"/>
      <c r="D8" s="476"/>
      <c r="E8" s="469"/>
      <c r="F8" s="469"/>
      <c r="G8" s="44"/>
      <c r="H8" s="469"/>
      <c r="I8" s="469"/>
      <c r="J8" s="476"/>
    </row>
    <row r="9" spans="2:10" s="463" customFormat="1" ht="20.25" customHeight="1" thickBot="1">
      <c r="B9" s="462" t="s">
        <v>514</v>
      </c>
      <c r="E9" s="464" t="s">
        <v>515</v>
      </c>
      <c r="G9" s="462" t="s">
        <v>516</v>
      </c>
      <c r="J9" s="464" t="s">
        <v>517</v>
      </c>
    </row>
    <row r="10" spans="2:10" s="463" customFormat="1" ht="20.25" customHeight="1">
      <c r="B10" s="465" t="s">
        <v>468</v>
      </c>
      <c r="C10" s="466" t="s">
        <v>510</v>
      </c>
      <c r="D10" s="466" t="s">
        <v>511</v>
      </c>
      <c r="E10" s="466" t="s">
        <v>512</v>
      </c>
      <c r="G10" s="467" t="s">
        <v>468</v>
      </c>
      <c r="H10" s="466" t="s">
        <v>510</v>
      </c>
      <c r="I10" s="466" t="s">
        <v>511</v>
      </c>
      <c r="J10" s="466" t="s">
        <v>512</v>
      </c>
    </row>
    <row r="11" spans="2:10" s="463" customFormat="1" ht="20.25" customHeight="1">
      <c r="B11" s="19" t="s">
        <v>477</v>
      </c>
      <c r="C11" s="468">
        <v>1097</v>
      </c>
      <c r="D11" s="469">
        <v>1003</v>
      </c>
      <c r="E11" s="471">
        <v>91.4</v>
      </c>
      <c r="G11" s="19" t="s">
        <v>477</v>
      </c>
      <c r="H11" s="468">
        <v>5</v>
      </c>
      <c r="I11" s="469">
        <v>1</v>
      </c>
      <c r="J11" s="471">
        <v>20</v>
      </c>
    </row>
    <row r="12" spans="2:10" s="463" customFormat="1" ht="20.25" customHeight="1" thickBot="1">
      <c r="B12" s="70" t="s">
        <v>478</v>
      </c>
      <c r="C12" s="472">
        <v>979</v>
      </c>
      <c r="D12" s="473">
        <v>978</v>
      </c>
      <c r="E12" s="475">
        <v>99.9</v>
      </c>
      <c r="F12" s="40"/>
      <c r="G12" s="70" t="s">
        <v>518</v>
      </c>
      <c r="H12" s="472">
        <v>0</v>
      </c>
      <c r="I12" s="473">
        <v>0</v>
      </c>
      <c r="J12" s="475">
        <v>0</v>
      </c>
    </row>
    <row r="13" spans="2:10" s="463" customFormat="1" ht="20.25" customHeight="1">
      <c r="B13" s="462"/>
      <c r="G13" s="44"/>
      <c r="H13" s="469"/>
      <c r="I13" s="469"/>
      <c r="J13" s="477"/>
    </row>
    <row r="14" spans="2:10" s="463" customFormat="1" ht="20.25" customHeight="1" thickBot="1">
      <c r="B14" s="462" t="s">
        <v>519</v>
      </c>
      <c r="E14" s="464" t="s">
        <v>520</v>
      </c>
      <c r="G14" s="462" t="s">
        <v>521</v>
      </c>
      <c r="J14" s="464" t="s">
        <v>517</v>
      </c>
    </row>
    <row r="15" spans="2:10" s="463" customFormat="1" ht="20.25" customHeight="1">
      <c r="B15" s="467" t="s">
        <v>468</v>
      </c>
      <c r="C15" s="466" t="s">
        <v>510</v>
      </c>
      <c r="D15" s="466" t="s">
        <v>511</v>
      </c>
      <c r="E15" s="466" t="s">
        <v>512</v>
      </c>
      <c r="G15" s="467" t="s">
        <v>468</v>
      </c>
      <c r="H15" s="466" t="s">
        <v>510</v>
      </c>
      <c r="I15" s="466" t="s">
        <v>511</v>
      </c>
      <c r="J15" s="466" t="s">
        <v>512</v>
      </c>
    </row>
    <row r="16" spans="2:10" s="463" customFormat="1" ht="20.25" customHeight="1">
      <c r="B16" s="19" t="s">
        <v>477</v>
      </c>
      <c r="C16" s="468">
        <v>1103</v>
      </c>
      <c r="D16" s="469">
        <v>1005</v>
      </c>
      <c r="E16" s="471">
        <v>91.1</v>
      </c>
      <c r="F16" s="40"/>
      <c r="G16" s="19" t="s">
        <v>477</v>
      </c>
      <c r="H16" s="468">
        <v>4116</v>
      </c>
      <c r="I16" s="469">
        <v>3996</v>
      </c>
      <c r="J16" s="471">
        <v>97.1</v>
      </c>
    </row>
    <row r="17" spans="2:10" s="463" customFormat="1" ht="20.25" customHeight="1" thickBot="1">
      <c r="B17" s="70" t="s">
        <v>478</v>
      </c>
      <c r="C17" s="472">
        <v>1114</v>
      </c>
      <c r="D17" s="473">
        <v>1064</v>
      </c>
      <c r="E17" s="475">
        <v>95.5</v>
      </c>
      <c r="G17" s="70" t="s">
        <v>478</v>
      </c>
      <c r="H17" s="472">
        <v>4163</v>
      </c>
      <c r="I17" s="473">
        <v>4075</v>
      </c>
      <c r="J17" s="475">
        <v>97.9</v>
      </c>
    </row>
    <row r="18" spans="2:10" s="463" customFormat="1" ht="20.25" customHeight="1">
      <c r="B18" s="40"/>
      <c r="C18" s="469"/>
      <c r="D18" s="469"/>
      <c r="E18" s="478"/>
      <c r="G18" s="44"/>
      <c r="H18" s="469"/>
      <c r="I18" s="469"/>
      <c r="J18" s="476"/>
    </row>
    <row r="19" spans="2:10" s="463" customFormat="1" ht="20.25" customHeight="1" thickBot="1">
      <c r="B19" s="462" t="s">
        <v>522</v>
      </c>
      <c r="E19" s="464" t="s">
        <v>509</v>
      </c>
      <c r="G19" s="462" t="s">
        <v>523</v>
      </c>
      <c r="J19" s="464" t="s">
        <v>515</v>
      </c>
    </row>
    <row r="20" spans="2:10" s="463" customFormat="1" ht="20.25" customHeight="1">
      <c r="B20" s="467" t="s">
        <v>468</v>
      </c>
      <c r="C20" s="466" t="s">
        <v>510</v>
      </c>
      <c r="D20" s="466" t="s">
        <v>511</v>
      </c>
      <c r="E20" s="466" t="s">
        <v>512</v>
      </c>
      <c r="G20" s="467" t="s">
        <v>468</v>
      </c>
      <c r="H20" s="466" t="s">
        <v>510</v>
      </c>
      <c r="I20" s="466" t="s">
        <v>511</v>
      </c>
      <c r="J20" s="466" t="s">
        <v>512</v>
      </c>
    </row>
    <row r="21" spans="2:10" s="463" customFormat="1" ht="20.25" customHeight="1">
      <c r="B21" s="19" t="s">
        <v>477</v>
      </c>
      <c r="C21" s="468">
        <v>1004</v>
      </c>
      <c r="D21" s="469">
        <v>995</v>
      </c>
      <c r="E21" s="471">
        <v>99.1</v>
      </c>
      <c r="F21" s="40"/>
      <c r="G21" s="19" t="s">
        <v>477</v>
      </c>
      <c r="H21" s="468">
        <v>2456</v>
      </c>
      <c r="I21" s="469">
        <v>2392</v>
      </c>
      <c r="J21" s="471">
        <v>97.4</v>
      </c>
    </row>
    <row r="22" spans="2:10" s="463" customFormat="1" ht="20.25" customHeight="1" thickBot="1">
      <c r="B22" s="70" t="s">
        <v>524</v>
      </c>
      <c r="C22" s="472">
        <v>1033</v>
      </c>
      <c r="D22" s="473">
        <v>1000</v>
      </c>
      <c r="E22" s="475">
        <v>96.8</v>
      </c>
      <c r="G22" s="70" t="s">
        <v>513</v>
      </c>
      <c r="H22" s="472">
        <v>2108</v>
      </c>
      <c r="I22" s="473">
        <v>1975</v>
      </c>
      <c r="J22" s="475">
        <v>93.7</v>
      </c>
    </row>
    <row r="23" s="463" customFormat="1" ht="20.25" customHeight="1"/>
    <row r="24" spans="2:10" s="463" customFormat="1" ht="20.25" customHeight="1" thickBot="1">
      <c r="B24" s="462" t="s">
        <v>525</v>
      </c>
      <c r="E24" s="464" t="s">
        <v>507</v>
      </c>
      <c r="G24" s="462" t="s">
        <v>526</v>
      </c>
      <c r="J24" s="464" t="s">
        <v>527</v>
      </c>
    </row>
    <row r="25" spans="2:10" s="463" customFormat="1" ht="20.25" customHeight="1">
      <c r="B25" s="467" t="s">
        <v>468</v>
      </c>
      <c r="C25" s="466" t="s">
        <v>510</v>
      </c>
      <c r="D25" s="466" t="s">
        <v>511</v>
      </c>
      <c r="E25" s="466" t="s">
        <v>512</v>
      </c>
      <c r="G25" s="467" t="s">
        <v>468</v>
      </c>
      <c r="H25" s="466" t="s">
        <v>510</v>
      </c>
      <c r="I25" s="466" t="s">
        <v>511</v>
      </c>
      <c r="J25" s="466" t="s">
        <v>512</v>
      </c>
    </row>
    <row r="26" spans="2:10" s="463" customFormat="1" ht="20.25" customHeight="1">
      <c r="B26" s="19" t="s">
        <v>477</v>
      </c>
      <c r="C26" s="468">
        <v>4202</v>
      </c>
      <c r="D26" s="469">
        <v>3906</v>
      </c>
      <c r="E26" s="471">
        <v>93</v>
      </c>
      <c r="F26" s="40"/>
      <c r="G26" s="19" t="s">
        <v>477</v>
      </c>
      <c r="H26" s="468">
        <v>4262</v>
      </c>
      <c r="I26" s="469">
        <v>3903</v>
      </c>
      <c r="J26" s="471">
        <v>91.6</v>
      </c>
    </row>
    <row r="27" spans="2:10" s="463" customFormat="1" ht="20.25" customHeight="1" thickBot="1">
      <c r="B27" s="70" t="s">
        <v>513</v>
      </c>
      <c r="C27" s="472">
        <v>4233</v>
      </c>
      <c r="D27" s="473">
        <v>4040</v>
      </c>
      <c r="E27" s="475">
        <v>95.4</v>
      </c>
      <c r="G27" s="70" t="s">
        <v>528</v>
      </c>
      <c r="H27" s="472">
        <v>4320</v>
      </c>
      <c r="I27" s="473">
        <v>4050</v>
      </c>
      <c r="J27" s="475">
        <v>93.8</v>
      </c>
    </row>
    <row r="28" s="463" customFormat="1" ht="20.25" customHeight="1"/>
    <row r="29" spans="6:10" s="463" customFormat="1" ht="20.25" customHeight="1">
      <c r="F29" s="469"/>
      <c r="G29" s="479" t="s">
        <v>529</v>
      </c>
      <c r="H29" s="469"/>
      <c r="I29" s="469"/>
      <c r="J29" s="480"/>
    </row>
    <row r="30" spans="2:10" s="463" customFormat="1" ht="20.25" customHeight="1" thickBot="1">
      <c r="B30" s="462" t="s">
        <v>530</v>
      </c>
      <c r="E30" s="464" t="s">
        <v>509</v>
      </c>
      <c r="G30" s="462" t="s">
        <v>531</v>
      </c>
      <c r="J30" s="464" t="s">
        <v>532</v>
      </c>
    </row>
    <row r="31" spans="2:10" s="463" customFormat="1" ht="20.25" customHeight="1">
      <c r="B31" s="465" t="s">
        <v>468</v>
      </c>
      <c r="C31" s="466" t="s">
        <v>510</v>
      </c>
      <c r="D31" s="466" t="s">
        <v>511</v>
      </c>
      <c r="E31" s="466" t="s">
        <v>512</v>
      </c>
      <c r="F31" s="40"/>
      <c r="G31" s="465" t="s">
        <v>468</v>
      </c>
      <c r="H31" s="466" t="s">
        <v>510</v>
      </c>
      <c r="I31" s="466" t="s">
        <v>511</v>
      </c>
      <c r="J31" s="466" t="s">
        <v>512</v>
      </c>
    </row>
    <row r="32" spans="2:10" s="463" customFormat="1" ht="20.25" customHeight="1">
      <c r="B32" s="19" t="s">
        <v>477</v>
      </c>
      <c r="C32" s="468">
        <v>3962</v>
      </c>
      <c r="D32" s="469">
        <v>3511</v>
      </c>
      <c r="E32" s="470">
        <v>88.7</v>
      </c>
      <c r="G32" s="19" t="s">
        <v>477</v>
      </c>
      <c r="H32" s="468">
        <v>29270</v>
      </c>
      <c r="I32" s="469">
        <v>15243</v>
      </c>
      <c r="J32" s="471">
        <v>52.1</v>
      </c>
    </row>
    <row r="33" spans="2:10" s="463" customFormat="1" ht="20.25" customHeight="1" thickBot="1">
      <c r="B33" s="70" t="s">
        <v>513</v>
      </c>
      <c r="C33" s="472">
        <v>3696</v>
      </c>
      <c r="D33" s="473">
        <v>3373</v>
      </c>
      <c r="E33" s="474">
        <v>91.3</v>
      </c>
      <c r="G33" s="70" t="s">
        <v>513</v>
      </c>
      <c r="H33" s="472">
        <v>29919</v>
      </c>
      <c r="I33" s="473">
        <v>15671</v>
      </c>
      <c r="J33" s="475">
        <v>52.4</v>
      </c>
    </row>
    <row r="34" spans="2:10" s="463" customFormat="1" ht="20.25" customHeight="1">
      <c r="B34" s="44"/>
      <c r="C34" s="469"/>
      <c r="D34" s="469"/>
      <c r="E34" s="476"/>
      <c r="G34" s="479"/>
      <c r="H34" s="469"/>
      <c r="I34" s="469"/>
      <c r="J34" s="480"/>
    </row>
    <row r="35" spans="2:10" s="463" customFormat="1" ht="20.25" customHeight="1" thickBot="1">
      <c r="B35" s="462" t="s">
        <v>533</v>
      </c>
      <c r="E35" s="464" t="s">
        <v>507</v>
      </c>
      <c r="G35" s="462" t="s">
        <v>534</v>
      </c>
      <c r="J35" s="464" t="s">
        <v>520</v>
      </c>
    </row>
    <row r="36" spans="2:10" s="463" customFormat="1" ht="20.25" customHeight="1">
      <c r="B36" s="465" t="s">
        <v>468</v>
      </c>
      <c r="C36" s="466" t="s">
        <v>510</v>
      </c>
      <c r="D36" s="466" t="s">
        <v>511</v>
      </c>
      <c r="E36" s="466" t="s">
        <v>512</v>
      </c>
      <c r="G36" s="465" t="s">
        <v>468</v>
      </c>
      <c r="H36" s="466" t="s">
        <v>510</v>
      </c>
      <c r="I36" s="466" t="s">
        <v>511</v>
      </c>
      <c r="J36" s="466" t="s">
        <v>512</v>
      </c>
    </row>
    <row r="37" spans="2:10" s="463" customFormat="1" ht="20.25" customHeight="1">
      <c r="B37" s="19" t="s">
        <v>477</v>
      </c>
      <c r="C37" s="481">
        <v>1040</v>
      </c>
      <c r="D37" s="469">
        <v>722</v>
      </c>
      <c r="E37" s="482">
        <v>69.4</v>
      </c>
      <c r="G37" s="19" t="s">
        <v>477</v>
      </c>
      <c r="H37" s="468">
        <v>6596</v>
      </c>
      <c r="I37" s="469">
        <v>2641</v>
      </c>
      <c r="J37" s="471">
        <v>40.1</v>
      </c>
    </row>
    <row r="38" spans="2:10" s="463" customFormat="1" ht="20.25" customHeight="1" thickBot="1">
      <c r="B38" s="70" t="s">
        <v>513</v>
      </c>
      <c r="C38" s="483">
        <v>1093</v>
      </c>
      <c r="D38" s="473">
        <v>721</v>
      </c>
      <c r="E38" s="484">
        <v>66</v>
      </c>
      <c r="G38" s="70" t="s">
        <v>535</v>
      </c>
      <c r="H38" s="472">
        <v>6957</v>
      </c>
      <c r="I38" s="473">
        <v>2954</v>
      </c>
      <c r="J38" s="475">
        <v>42.5</v>
      </c>
    </row>
    <row r="39" s="463" customFormat="1" ht="14.25" customHeight="1"/>
    <row r="40" s="463" customFormat="1" ht="14.25" customHeight="1"/>
    <row r="41" s="463" customFormat="1" ht="14.25" customHeight="1"/>
    <row r="42" s="463" customFormat="1" ht="14.25" customHeight="1"/>
    <row r="43" s="463" customFormat="1" ht="14.25" customHeight="1"/>
    <row r="44" s="463" customFormat="1" ht="14.25" customHeight="1"/>
    <row r="45" s="463" customFormat="1" ht="14.25" customHeight="1"/>
    <row r="46" s="463" customFormat="1" ht="14.25" customHeight="1"/>
    <row r="47" s="463" customFormat="1" ht="14.25" customHeight="1"/>
    <row r="48" s="463" customFormat="1" ht="14.25" customHeight="1"/>
    <row r="49" s="463" customFormat="1" ht="14.25" customHeight="1"/>
    <row r="50" s="463" customFormat="1" ht="14.25" customHeight="1"/>
    <row r="51" s="463" customFormat="1" ht="14.25" customHeight="1"/>
    <row r="52" s="463" customFormat="1" ht="14.25" customHeight="1"/>
    <row r="53" s="463" customFormat="1" ht="14.25" customHeight="1"/>
    <row r="54" s="463" customFormat="1" ht="14.25" customHeight="1"/>
    <row r="55" s="463" customFormat="1" ht="14.25" customHeight="1"/>
    <row r="56" s="463" customFormat="1" ht="14.25" customHeight="1"/>
    <row r="57" s="463" customFormat="1" ht="14.25" customHeight="1"/>
    <row r="58" s="463" customFormat="1" ht="14.25" customHeight="1"/>
    <row r="59" s="463" customFormat="1" ht="14.25" customHeight="1"/>
  </sheetData>
  <sheetProtection/>
  <printOptions/>
  <pageMargins left="0.7" right="0.7" top="0.75" bottom="0.75" header="0.3" footer="0.3"/>
  <pageSetup firstPageNumber="154" useFirstPageNumber="1" horizontalDpi="600" verticalDpi="600" orientation="portrait" pageOrder="overThenDown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P54"/>
  <sheetViews>
    <sheetView view="pageBreakPreview" zoomScaleSheetLayoutView="100" zoomScalePageLayoutView="0" workbookViewId="0" topLeftCell="A40">
      <selection activeCell="H46" sqref="H46:J46"/>
    </sheetView>
  </sheetViews>
  <sheetFormatPr defaultColWidth="11.875" defaultRowHeight="10.5" customHeight="1"/>
  <cols>
    <col min="1" max="1" width="13.50390625" style="2" customWidth="1"/>
    <col min="2" max="11" width="6.50390625" style="2" customWidth="1"/>
    <col min="12" max="14" width="6.00390625" style="2" customWidth="1"/>
    <col min="15" max="40" width="3.875" style="2" customWidth="1"/>
    <col min="41" max="16384" width="11.875" style="2" customWidth="1"/>
  </cols>
  <sheetData>
    <row r="1" spans="1:40" s="3" customFormat="1" ht="21" customHeight="1">
      <c r="A1" s="155" t="s">
        <v>536</v>
      </c>
      <c r="J1" s="1032" t="s">
        <v>537</v>
      </c>
      <c r="K1" s="1033"/>
      <c r="L1" s="1032"/>
      <c r="M1" s="1033"/>
      <c r="T1" s="8"/>
      <c r="X1" s="8"/>
      <c r="Y1" s="8"/>
      <c r="Z1" s="8"/>
      <c r="AA1" s="8"/>
      <c r="AI1" s="339"/>
      <c r="AK1" s="339"/>
      <c r="AL1" s="339"/>
      <c r="AM1" s="339"/>
      <c r="AN1" s="339"/>
    </row>
    <row r="2" spans="1:40" s="3" customFormat="1" ht="7.5" customHeight="1" thickBot="1">
      <c r="A2" s="155"/>
      <c r="B2" s="4"/>
      <c r="C2" s="4"/>
      <c r="D2" s="4"/>
      <c r="E2" s="4"/>
      <c r="F2" s="4"/>
      <c r="G2" s="4"/>
      <c r="H2" s="4"/>
      <c r="I2" s="4"/>
      <c r="J2" s="1034"/>
      <c r="K2" s="1034"/>
      <c r="L2" s="1035"/>
      <c r="M2" s="1035"/>
      <c r="N2" s="8"/>
      <c r="O2" s="8"/>
      <c r="P2" s="8"/>
      <c r="Q2" s="200"/>
      <c r="R2" s="8"/>
      <c r="S2" s="8"/>
      <c r="T2" s="8"/>
      <c r="U2" s="200"/>
      <c r="V2" s="8"/>
      <c r="W2" s="8"/>
      <c r="X2" s="8"/>
      <c r="Y2" s="200"/>
      <c r="Z2" s="8"/>
      <c r="AA2" s="8"/>
      <c r="AB2" s="8"/>
      <c r="AC2" s="8"/>
      <c r="AD2" s="8"/>
      <c r="AE2" s="8"/>
      <c r="AF2" s="8"/>
      <c r="AG2" s="200"/>
      <c r="AH2" s="339"/>
      <c r="AI2" s="339"/>
      <c r="AJ2" s="339"/>
      <c r="AK2" s="339"/>
      <c r="AL2" s="339"/>
      <c r="AM2" s="339"/>
      <c r="AN2" s="339"/>
    </row>
    <row r="3" spans="1:34" s="3" customFormat="1" ht="18" customHeight="1">
      <c r="A3" s="485" t="s">
        <v>538</v>
      </c>
      <c r="B3" s="957" t="s">
        <v>365</v>
      </c>
      <c r="C3" s="937"/>
      <c r="D3" s="957" t="s">
        <v>539</v>
      </c>
      <c r="E3" s="937"/>
      <c r="F3" s="957" t="s">
        <v>540</v>
      </c>
      <c r="G3" s="725"/>
      <c r="H3" s="957" t="s">
        <v>541</v>
      </c>
      <c r="I3" s="725"/>
      <c r="J3" s="957" t="s">
        <v>542</v>
      </c>
      <c r="K3" s="725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s="3" customFormat="1" ht="15.75" customHeight="1">
      <c r="A4" s="220" t="s">
        <v>543</v>
      </c>
      <c r="B4" s="1031">
        <v>41.6</v>
      </c>
      <c r="C4" s="1031"/>
      <c r="D4" s="1031">
        <v>45</v>
      </c>
      <c r="E4" s="1031"/>
      <c r="F4" s="1031">
        <v>45.6</v>
      </c>
      <c r="G4" s="1031"/>
      <c r="H4" s="1031">
        <v>42.3</v>
      </c>
      <c r="I4" s="1031"/>
      <c r="J4" s="1031">
        <v>45</v>
      </c>
      <c r="K4" s="1031"/>
      <c r="L4" s="8"/>
      <c r="M4" s="8"/>
      <c r="N4" s="8"/>
      <c r="O4" s="486"/>
      <c r="P4" s="486"/>
      <c r="Q4" s="486"/>
      <c r="R4" s="486"/>
      <c r="S4" s="486"/>
      <c r="T4" s="8"/>
      <c r="U4" s="8"/>
      <c r="V4" s="8"/>
      <c r="W4" s="486"/>
      <c r="X4" s="486"/>
      <c r="Y4" s="486"/>
      <c r="Z4" s="486"/>
      <c r="AA4" s="486"/>
      <c r="AB4" s="486"/>
      <c r="AC4" s="486"/>
      <c r="AD4" s="486"/>
      <c r="AE4" s="486"/>
      <c r="AF4" s="486"/>
      <c r="AG4" s="486"/>
      <c r="AH4" s="486"/>
    </row>
    <row r="5" spans="1:34" s="3" customFormat="1" ht="15.75" customHeight="1">
      <c r="A5" s="69" t="s">
        <v>544</v>
      </c>
      <c r="B5" s="1030">
        <v>39.6</v>
      </c>
      <c r="C5" s="1030"/>
      <c r="D5" s="1030">
        <v>37.4</v>
      </c>
      <c r="E5" s="1030"/>
      <c r="F5" s="1030">
        <v>36.1</v>
      </c>
      <c r="G5" s="1030"/>
      <c r="H5" s="1030">
        <v>41</v>
      </c>
      <c r="I5" s="1030"/>
      <c r="J5" s="1030">
        <v>38.8</v>
      </c>
      <c r="K5" s="1030"/>
      <c r="L5" s="8"/>
      <c r="M5" s="8"/>
      <c r="N5" s="8"/>
      <c r="O5" s="486"/>
      <c r="P5" s="486"/>
      <c r="Q5" s="486"/>
      <c r="R5" s="486"/>
      <c r="S5" s="487"/>
      <c r="T5" s="8"/>
      <c r="U5" s="8"/>
      <c r="V5" s="8"/>
      <c r="W5" s="486"/>
      <c r="X5" s="486"/>
      <c r="Y5" s="486"/>
      <c r="Z5" s="486"/>
      <c r="AA5" s="487"/>
      <c r="AB5" s="487"/>
      <c r="AC5" s="486"/>
      <c r="AD5" s="486"/>
      <c r="AE5" s="486"/>
      <c r="AF5" s="486"/>
      <c r="AG5" s="486"/>
      <c r="AH5" s="486"/>
    </row>
    <row r="6" spans="1:34" s="3" customFormat="1" ht="15.75" customHeight="1">
      <c r="A6" s="69" t="s">
        <v>545</v>
      </c>
      <c r="B6" s="1030">
        <v>15.5</v>
      </c>
      <c r="C6" s="1030"/>
      <c r="D6" s="1030">
        <v>14.7</v>
      </c>
      <c r="E6" s="1030"/>
      <c r="F6" s="1030">
        <v>15.3</v>
      </c>
      <c r="G6" s="1030"/>
      <c r="H6" s="1030">
        <v>13.5</v>
      </c>
      <c r="I6" s="1030"/>
      <c r="J6" s="1030">
        <v>12.9</v>
      </c>
      <c r="K6" s="1030"/>
      <c r="L6" s="8"/>
      <c r="M6" s="8"/>
      <c r="N6" s="8"/>
      <c r="O6" s="486"/>
      <c r="P6" s="486"/>
      <c r="Q6" s="486"/>
      <c r="R6" s="486"/>
      <c r="S6" s="487"/>
      <c r="T6" s="8"/>
      <c r="U6" s="8"/>
      <c r="V6" s="8"/>
      <c r="W6" s="486"/>
      <c r="X6" s="486"/>
      <c r="Y6" s="486"/>
      <c r="Z6" s="486"/>
      <c r="AA6" s="487"/>
      <c r="AB6" s="487"/>
      <c r="AC6" s="486"/>
      <c r="AD6" s="486"/>
      <c r="AE6" s="486"/>
      <c r="AF6" s="486"/>
      <c r="AG6" s="486"/>
      <c r="AH6" s="486"/>
    </row>
    <row r="7" spans="1:36" s="3" customFormat="1" ht="15.75" customHeight="1">
      <c r="A7" s="69" t="s">
        <v>546</v>
      </c>
      <c r="B7" s="1030">
        <v>3.3</v>
      </c>
      <c r="C7" s="1030"/>
      <c r="D7" s="1030">
        <v>2.8</v>
      </c>
      <c r="E7" s="1030"/>
      <c r="F7" s="1030">
        <v>2.9</v>
      </c>
      <c r="G7" s="1030"/>
      <c r="H7" s="1030">
        <v>3.2</v>
      </c>
      <c r="I7" s="1030"/>
      <c r="J7" s="1030">
        <v>3.3</v>
      </c>
      <c r="K7" s="1030"/>
      <c r="L7" s="8"/>
      <c r="M7" s="8"/>
      <c r="N7" s="8"/>
      <c r="O7" s="486"/>
      <c r="P7" s="486"/>
      <c r="Q7" s="486"/>
      <c r="R7" s="486"/>
      <c r="S7" s="487"/>
      <c r="T7" s="8"/>
      <c r="U7" s="8"/>
      <c r="V7" s="8"/>
      <c r="W7" s="486"/>
      <c r="X7" s="486"/>
      <c r="Y7" s="486"/>
      <c r="Z7" s="486"/>
      <c r="AA7" s="487"/>
      <c r="AB7" s="487"/>
      <c r="AC7" s="486"/>
      <c r="AD7" s="486"/>
      <c r="AE7" s="486"/>
      <c r="AF7" s="486"/>
      <c r="AG7" s="486"/>
      <c r="AH7" s="486"/>
      <c r="AJ7" s="8"/>
    </row>
    <row r="8" spans="1:36" s="3" customFormat="1" ht="15.75" customHeight="1" thickBot="1">
      <c r="A8" s="488" t="s">
        <v>547</v>
      </c>
      <c r="B8" s="1027">
        <v>0</v>
      </c>
      <c r="C8" s="1027"/>
      <c r="D8" s="1027">
        <v>0</v>
      </c>
      <c r="E8" s="1027"/>
      <c r="F8" s="1027">
        <v>0.1</v>
      </c>
      <c r="G8" s="1027"/>
      <c r="H8" s="1027">
        <v>0</v>
      </c>
      <c r="I8" s="1027"/>
      <c r="J8" s="1027">
        <v>0</v>
      </c>
      <c r="K8" s="1027"/>
      <c r="L8" s="8"/>
      <c r="M8" s="8"/>
      <c r="N8" s="8"/>
      <c r="O8" s="486"/>
      <c r="P8" s="486"/>
      <c r="Q8" s="486"/>
      <c r="R8" s="486"/>
      <c r="S8" s="486"/>
      <c r="T8" s="8"/>
      <c r="U8" s="8"/>
      <c r="V8" s="8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J8" s="8"/>
    </row>
    <row r="9" spans="1:42" s="3" customFormat="1" ht="16.5" customHeight="1">
      <c r="A9" s="10" t="s">
        <v>548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P9" s="8"/>
    </row>
    <row r="10" spans="1:40" s="3" customFormat="1" ht="43.5" customHeight="1">
      <c r="A10" s="1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</row>
    <row r="11" spans="1:40" s="3" customFormat="1" ht="24.75" customHeight="1" hidden="1" thickBot="1">
      <c r="A11" s="489" t="s">
        <v>549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90" t="s">
        <v>550</v>
      </c>
      <c r="O11" s="8"/>
      <c r="P11" s="491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</row>
    <row r="12" spans="1:40" s="3" customFormat="1" ht="18" customHeight="1" hidden="1">
      <c r="A12" s="492" t="s">
        <v>551</v>
      </c>
      <c r="B12" s="493" t="s">
        <v>552</v>
      </c>
      <c r="C12" s="493" t="s">
        <v>553</v>
      </c>
      <c r="D12" s="494" t="s">
        <v>460</v>
      </c>
      <c r="E12" s="1028" t="s">
        <v>551</v>
      </c>
      <c r="F12" s="1029"/>
      <c r="G12" s="493" t="s">
        <v>552</v>
      </c>
      <c r="H12" s="493" t="s">
        <v>553</v>
      </c>
      <c r="I12" s="494" t="s">
        <v>460</v>
      </c>
      <c r="J12" s="1028" t="s">
        <v>551</v>
      </c>
      <c r="K12" s="1029"/>
      <c r="L12" s="493" t="s">
        <v>552</v>
      </c>
      <c r="M12" s="493" t="s">
        <v>553</v>
      </c>
      <c r="N12" s="494" t="s">
        <v>460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</row>
    <row r="13" spans="1:40" s="3" customFormat="1" ht="15.75" customHeight="1" hidden="1">
      <c r="A13" s="495" t="s">
        <v>554</v>
      </c>
      <c r="B13" s="496"/>
      <c r="C13" s="497"/>
      <c r="D13" s="498">
        <v>21</v>
      </c>
      <c r="E13" s="1025" t="s">
        <v>555</v>
      </c>
      <c r="F13" s="1026"/>
      <c r="G13" s="499"/>
      <c r="H13" s="497"/>
      <c r="I13" s="498">
        <v>2</v>
      </c>
      <c r="J13" s="1025" t="s">
        <v>556</v>
      </c>
      <c r="K13" s="1026"/>
      <c r="L13" s="496"/>
      <c r="M13" s="497"/>
      <c r="N13" s="498">
        <v>32</v>
      </c>
      <c r="O13" s="8"/>
      <c r="P13" s="8"/>
      <c r="Q13" s="40"/>
      <c r="R13" s="40"/>
      <c r="S13" s="8"/>
      <c r="T13" s="40"/>
      <c r="U13" s="40"/>
      <c r="V13" s="8"/>
      <c r="W13" s="40"/>
      <c r="X13" s="40"/>
      <c r="Y13" s="40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</row>
    <row r="14" spans="1:40" s="3" customFormat="1" ht="15.75" customHeight="1" hidden="1">
      <c r="A14" s="500" t="s">
        <v>557</v>
      </c>
      <c r="B14" s="501"/>
      <c r="C14" s="40"/>
      <c r="D14" s="502">
        <v>2</v>
      </c>
      <c r="E14" s="1015" t="s">
        <v>558</v>
      </c>
      <c r="F14" s="1016"/>
      <c r="G14" s="501"/>
      <c r="H14" s="40"/>
      <c r="I14" s="502">
        <v>55</v>
      </c>
      <c r="J14" s="1015" t="s">
        <v>559</v>
      </c>
      <c r="K14" s="1016"/>
      <c r="L14" s="501"/>
      <c r="M14" s="40"/>
      <c r="N14" s="502">
        <v>33</v>
      </c>
      <c r="O14" s="8"/>
      <c r="P14" s="8"/>
      <c r="Q14" s="40"/>
      <c r="R14" s="40"/>
      <c r="S14" s="8"/>
      <c r="T14" s="40"/>
      <c r="U14" s="40"/>
      <c r="V14" s="8"/>
      <c r="W14" s="40"/>
      <c r="X14" s="40"/>
      <c r="Y14" s="40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</row>
    <row r="15" spans="1:40" s="3" customFormat="1" ht="15.75" customHeight="1" hidden="1">
      <c r="A15" s="500" t="s">
        <v>560</v>
      </c>
      <c r="B15" s="501"/>
      <c r="C15" s="40"/>
      <c r="D15" s="502">
        <v>31</v>
      </c>
      <c r="E15" s="1015" t="s">
        <v>561</v>
      </c>
      <c r="F15" s="1016"/>
      <c r="G15" s="501"/>
      <c r="H15" s="40"/>
      <c r="I15" s="502">
        <v>43</v>
      </c>
      <c r="J15" s="1015" t="s">
        <v>562</v>
      </c>
      <c r="K15" s="1016"/>
      <c r="L15" s="501"/>
      <c r="M15" s="40"/>
      <c r="N15" s="502">
        <v>40</v>
      </c>
      <c r="O15" s="8"/>
      <c r="P15" s="8"/>
      <c r="Q15" s="40"/>
      <c r="R15" s="40"/>
      <c r="S15" s="8"/>
      <c r="T15" s="40"/>
      <c r="U15" s="40"/>
      <c r="V15" s="8"/>
      <c r="W15" s="40"/>
      <c r="X15" s="40"/>
      <c r="Y15" s="40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</row>
    <row r="16" spans="1:40" s="3" customFormat="1" ht="15.75" customHeight="1" hidden="1">
      <c r="A16" s="500" t="s">
        <v>563</v>
      </c>
      <c r="B16" s="501"/>
      <c r="C16" s="40"/>
      <c r="D16" s="502">
        <v>9</v>
      </c>
      <c r="E16" s="1015" t="s">
        <v>564</v>
      </c>
      <c r="F16" s="1016"/>
      <c r="G16" s="501"/>
      <c r="H16" s="40"/>
      <c r="I16" s="502">
        <v>7</v>
      </c>
      <c r="J16" s="1015" t="s">
        <v>565</v>
      </c>
      <c r="K16" s="1016"/>
      <c r="L16" s="501"/>
      <c r="M16" s="40"/>
      <c r="N16" s="502">
        <v>28</v>
      </c>
      <c r="O16" s="8"/>
      <c r="P16" s="8"/>
      <c r="Q16" s="40"/>
      <c r="R16" s="40"/>
      <c r="S16" s="8"/>
      <c r="T16" s="40"/>
      <c r="U16" s="40"/>
      <c r="V16" s="8"/>
      <c r="W16" s="40"/>
      <c r="X16" s="40"/>
      <c r="Y16" s="40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</row>
    <row r="17" spans="1:40" s="3" customFormat="1" ht="15.75" customHeight="1" hidden="1">
      <c r="A17" s="500" t="s">
        <v>566</v>
      </c>
      <c r="B17" s="501"/>
      <c r="C17" s="40"/>
      <c r="D17" s="502">
        <v>119</v>
      </c>
      <c r="E17" s="1015" t="s">
        <v>567</v>
      </c>
      <c r="F17" s="1016"/>
      <c r="G17" s="501"/>
      <c r="H17" s="40"/>
      <c r="I17" s="502">
        <v>74</v>
      </c>
      <c r="J17" s="1015" t="s">
        <v>568</v>
      </c>
      <c r="K17" s="1016"/>
      <c r="L17" s="501"/>
      <c r="M17" s="40"/>
      <c r="N17" s="502">
        <v>29</v>
      </c>
      <c r="O17" s="8"/>
      <c r="P17" s="8"/>
      <c r="Q17" s="40"/>
      <c r="R17" s="40"/>
      <c r="S17" s="8"/>
      <c r="T17" s="40"/>
      <c r="U17" s="40"/>
      <c r="V17" s="8"/>
      <c r="W17" s="40"/>
      <c r="X17" s="40"/>
      <c r="Y17" s="40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s="3" customFormat="1" ht="15.75" customHeight="1" hidden="1">
      <c r="A18" s="500" t="s">
        <v>569</v>
      </c>
      <c r="B18" s="501"/>
      <c r="C18" s="40"/>
      <c r="D18" s="502">
        <v>65</v>
      </c>
      <c r="E18" s="1015" t="s">
        <v>570</v>
      </c>
      <c r="F18" s="1016"/>
      <c r="G18" s="501"/>
      <c r="H18" s="40"/>
      <c r="I18" s="502">
        <v>3</v>
      </c>
      <c r="J18" s="1015" t="s">
        <v>445</v>
      </c>
      <c r="K18" s="1016"/>
      <c r="L18" s="501"/>
      <c r="M18" s="40"/>
      <c r="N18" s="502">
        <v>25</v>
      </c>
      <c r="O18" s="8"/>
      <c r="P18" s="8"/>
      <c r="Q18" s="40"/>
      <c r="R18" s="40"/>
      <c r="S18" s="8"/>
      <c r="T18" s="40"/>
      <c r="U18" s="40"/>
      <c r="V18" s="8"/>
      <c r="W18" s="40"/>
      <c r="X18" s="40"/>
      <c r="Y18" s="40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</row>
    <row r="19" spans="1:40" s="3" customFormat="1" ht="15.75" customHeight="1" hidden="1">
      <c r="A19" s="500" t="s">
        <v>571</v>
      </c>
      <c r="B19" s="501"/>
      <c r="C19" s="40"/>
      <c r="D19" s="502">
        <v>50</v>
      </c>
      <c r="E19" s="1015" t="s">
        <v>572</v>
      </c>
      <c r="F19" s="1016"/>
      <c r="G19" s="503"/>
      <c r="H19" s="40"/>
      <c r="I19" s="502">
        <v>7</v>
      </c>
      <c r="J19" s="1015" t="s">
        <v>573</v>
      </c>
      <c r="K19" s="1016"/>
      <c r="L19" s="501"/>
      <c r="M19" s="40"/>
      <c r="N19" s="502">
        <v>26</v>
      </c>
      <c r="O19" s="8"/>
      <c r="P19" s="8"/>
      <c r="Q19" s="40"/>
      <c r="R19" s="40"/>
      <c r="S19" s="8"/>
      <c r="T19" s="40"/>
      <c r="U19" s="40"/>
      <c r="V19" s="8"/>
      <c r="W19" s="40"/>
      <c r="X19" s="40"/>
      <c r="Y19" s="40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s="3" customFormat="1" ht="15.75" customHeight="1" hidden="1">
      <c r="A20" s="500" t="s">
        <v>574</v>
      </c>
      <c r="B20" s="501"/>
      <c r="C20" s="40"/>
      <c r="D20" s="502">
        <v>16</v>
      </c>
      <c r="E20" s="1015" t="s">
        <v>575</v>
      </c>
      <c r="F20" s="1016"/>
      <c r="G20" s="501"/>
      <c r="H20" s="40"/>
      <c r="I20" s="502">
        <v>28</v>
      </c>
      <c r="J20" s="1015" t="s">
        <v>576</v>
      </c>
      <c r="K20" s="1016"/>
      <c r="L20" s="501"/>
      <c r="M20" s="40"/>
      <c r="N20" s="502">
        <v>21</v>
      </c>
      <c r="O20" s="8"/>
      <c r="P20" s="8"/>
      <c r="Q20" s="40"/>
      <c r="R20" s="40"/>
      <c r="S20" s="8"/>
      <c r="T20" s="40"/>
      <c r="U20" s="40"/>
      <c r="V20" s="8"/>
      <c r="W20" s="40"/>
      <c r="X20" s="40"/>
      <c r="Y20" s="40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</row>
    <row r="21" spans="1:40" s="3" customFormat="1" ht="15.75" customHeight="1" hidden="1">
      <c r="A21" s="500" t="s">
        <v>577</v>
      </c>
      <c r="B21" s="501"/>
      <c r="C21" s="40"/>
      <c r="D21" s="502">
        <v>94</v>
      </c>
      <c r="E21" s="1015" t="s">
        <v>578</v>
      </c>
      <c r="F21" s="1016"/>
      <c r="G21" s="501"/>
      <c r="H21" s="40"/>
      <c r="I21" s="502">
        <v>107</v>
      </c>
      <c r="J21" s="1015" t="s">
        <v>579</v>
      </c>
      <c r="K21" s="1016"/>
      <c r="L21" s="501"/>
      <c r="M21" s="40"/>
      <c r="N21" s="502">
        <v>22</v>
      </c>
      <c r="O21" s="8"/>
      <c r="P21" s="8"/>
      <c r="Q21" s="40"/>
      <c r="R21" s="40"/>
      <c r="S21" s="8"/>
      <c r="T21" s="40"/>
      <c r="U21" s="40"/>
      <c r="V21" s="8"/>
      <c r="W21" s="40"/>
      <c r="X21" s="40"/>
      <c r="Y21" s="40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s="3" customFormat="1" ht="15.75" customHeight="1" hidden="1">
      <c r="A22" s="500" t="s">
        <v>580</v>
      </c>
      <c r="B22" s="501"/>
      <c r="C22" s="40"/>
      <c r="D22" s="502">
        <v>17</v>
      </c>
      <c r="E22" s="1015" t="s">
        <v>581</v>
      </c>
      <c r="F22" s="1016"/>
      <c r="G22" s="501"/>
      <c r="H22" s="40"/>
      <c r="I22" s="502">
        <v>24</v>
      </c>
      <c r="J22" s="1015" t="s">
        <v>582</v>
      </c>
      <c r="K22" s="1016"/>
      <c r="L22" s="501"/>
      <c r="M22" s="40"/>
      <c r="N22" s="502">
        <v>35</v>
      </c>
      <c r="O22" s="8"/>
      <c r="P22" s="8"/>
      <c r="Q22" s="40"/>
      <c r="R22" s="40"/>
      <c r="S22" s="8"/>
      <c r="T22" s="40"/>
      <c r="U22" s="40"/>
      <c r="V22" s="8"/>
      <c r="W22" s="40"/>
      <c r="X22" s="40"/>
      <c r="Y22" s="40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</row>
    <row r="23" spans="1:40" s="3" customFormat="1" ht="15.75" customHeight="1" hidden="1" thickBot="1">
      <c r="A23" s="504" t="s">
        <v>583</v>
      </c>
      <c r="B23" s="505"/>
      <c r="C23" s="506"/>
      <c r="D23" s="507">
        <v>15</v>
      </c>
      <c r="E23" s="1017" t="s">
        <v>584</v>
      </c>
      <c r="F23" s="1018"/>
      <c r="G23" s="505"/>
      <c r="H23" s="506"/>
      <c r="I23" s="507">
        <v>32</v>
      </c>
      <c r="J23" s="508"/>
      <c r="K23" s="509"/>
      <c r="L23" s="510"/>
      <c r="M23" s="511"/>
      <c r="N23" s="512"/>
      <c r="O23" s="8"/>
      <c r="P23" s="8"/>
      <c r="Q23" s="40"/>
      <c r="R23" s="40"/>
      <c r="S23" s="8"/>
      <c r="T23" s="40"/>
      <c r="U23" s="40"/>
      <c r="V23" s="8"/>
      <c r="W23" s="40"/>
      <c r="X23" s="40"/>
      <c r="Y23" s="40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</row>
    <row r="24" spans="1:40" s="3" customFormat="1" ht="18" customHeight="1" hidden="1">
      <c r="A24" s="10" t="s">
        <v>585</v>
      </c>
      <c r="B24" s="8"/>
      <c r="C24" s="8"/>
      <c r="D24" s="8"/>
      <c r="E24" s="8"/>
      <c r="F24" s="8"/>
      <c r="G24" s="8"/>
      <c r="H24" s="8"/>
      <c r="I24" s="8"/>
      <c r="J24" s="1019" t="s">
        <v>586</v>
      </c>
      <c r="K24" s="1020"/>
      <c r="L24" s="513"/>
      <c r="M24" s="514"/>
      <c r="N24" s="515">
        <f>SUM(D13:D23,I13:I23,N13:N22)</f>
        <v>1112</v>
      </c>
      <c r="O24" s="8"/>
      <c r="P24" s="8"/>
      <c r="Q24" s="40"/>
      <c r="R24" s="40"/>
      <c r="S24" s="8"/>
      <c r="T24" s="40"/>
      <c r="U24" s="40"/>
      <c r="V24" s="8"/>
      <c r="W24" s="40"/>
      <c r="X24" s="40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</row>
    <row r="25" spans="1:40" s="3" customFormat="1" ht="18" customHeight="1" hidden="1">
      <c r="A25" s="217" t="s">
        <v>587</v>
      </c>
      <c r="B25" s="8"/>
      <c r="C25" s="8"/>
      <c r="D25" s="8"/>
      <c r="E25" s="8"/>
      <c r="F25" s="8"/>
      <c r="G25" s="8"/>
      <c r="H25" s="8"/>
      <c r="I25" s="8"/>
      <c r="J25" s="1021" t="s">
        <v>547</v>
      </c>
      <c r="K25" s="1022"/>
      <c r="L25" s="516"/>
      <c r="M25" s="517">
        <v>0</v>
      </c>
      <c r="N25" s="517"/>
      <c r="O25" s="8"/>
      <c r="P25" s="8"/>
      <c r="Q25" s="479"/>
      <c r="R25" s="479"/>
      <c r="S25" s="8"/>
      <c r="T25" s="8"/>
      <c r="U25" s="8"/>
      <c r="V25" s="8"/>
      <c r="W25" s="518"/>
      <c r="X25" s="51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</row>
    <row r="26" spans="1:40" s="3" customFormat="1" ht="18" customHeight="1" hidden="1" thickBot="1">
      <c r="A26" s="10" t="s">
        <v>588</v>
      </c>
      <c r="B26" s="8"/>
      <c r="C26" s="8"/>
      <c r="D26" s="8"/>
      <c r="E26" s="8"/>
      <c r="F26" s="8"/>
      <c r="G26" s="8"/>
      <c r="H26" s="8"/>
      <c r="I26" s="8"/>
      <c r="J26" s="1023" t="s">
        <v>589</v>
      </c>
      <c r="K26" s="1024"/>
      <c r="L26" s="519"/>
      <c r="M26" s="520">
        <f>SUM(N24,M25)</f>
        <v>1112</v>
      </c>
      <c r="N26" s="521"/>
      <c r="O26" s="8"/>
      <c r="P26" s="8"/>
      <c r="Q26" s="40"/>
      <c r="R26" s="40"/>
      <c r="S26" s="8"/>
      <c r="T26" s="40"/>
      <c r="U26" s="40"/>
      <c r="V26" s="8"/>
      <c r="W26" s="19"/>
      <c r="X26" s="19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</row>
    <row r="27" spans="1:40" s="3" customFormat="1" ht="15.75" customHeight="1" hidden="1">
      <c r="A27" s="217" t="s">
        <v>590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40" s="3" customFormat="1" ht="18.75" customHeight="1">
      <c r="A28" s="155" t="s">
        <v>591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</row>
    <row r="29" s="3" customFormat="1" ht="7.5" customHeight="1">
      <c r="A29" s="155"/>
    </row>
    <row r="30" spans="1:22" s="3" customFormat="1" ht="16.5" customHeight="1" thickBot="1">
      <c r="A30" s="522" t="s">
        <v>592</v>
      </c>
      <c r="B30" s="4"/>
      <c r="C30" s="4"/>
      <c r="D30" s="4"/>
      <c r="E30" s="4"/>
      <c r="F30" s="4"/>
      <c r="G30" s="4"/>
      <c r="H30" s="4"/>
      <c r="I30" s="4"/>
      <c r="J30" s="229" t="s">
        <v>593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s="3" customFormat="1" ht="16.5" customHeight="1">
      <c r="A31" s="64" t="s">
        <v>468</v>
      </c>
      <c r="B31" s="815" t="s">
        <v>594</v>
      </c>
      <c r="C31" s="725"/>
      <c r="D31" s="938"/>
      <c r="E31" s="815" t="s">
        <v>595</v>
      </c>
      <c r="F31" s="725"/>
      <c r="G31" s="938"/>
      <c r="H31" s="1011" t="s">
        <v>596</v>
      </c>
      <c r="I31" s="1012"/>
      <c r="J31" s="1012"/>
      <c r="K31" s="8"/>
      <c r="L31" s="8"/>
      <c r="M31" s="8"/>
      <c r="N31" s="8"/>
      <c r="O31" s="8"/>
      <c r="P31" s="8"/>
      <c r="Q31" s="8"/>
      <c r="R31" s="8"/>
      <c r="S31" s="10"/>
      <c r="T31" s="10"/>
      <c r="U31" s="10"/>
      <c r="V31" s="8"/>
    </row>
    <row r="32" spans="1:22" s="3" customFormat="1" ht="16.5" customHeight="1">
      <c r="A32" s="19" t="s">
        <v>477</v>
      </c>
      <c r="B32" s="982">
        <v>1038</v>
      </c>
      <c r="C32" s="1013"/>
      <c r="D32" s="1013"/>
      <c r="E32" s="1013">
        <v>960</v>
      </c>
      <c r="F32" s="1013"/>
      <c r="G32" s="1013"/>
      <c r="H32" s="1014">
        <v>92.5</v>
      </c>
      <c r="I32" s="1014"/>
      <c r="J32" s="1014"/>
      <c r="K32" s="8"/>
      <c r="L32" s="235"/>
      <c r="M32" s="235"/>
      <c r="N32" s="235"/>
      <c r="O32" s="235"/>
      <c r="P32" s="8"/>
      <c r="Q32" s="8"/>
      <c r="R32" s="8"/>
      <c r="S32" s="442"/>
      <c r="T32" s="442"/>
      <c r="U32" s="442"/>
      <c r="V32" s="8"/>
    </row>
    <row r="33" spans="1:22" s="3" customFormat="1" ht="16.5" customHeight="1" thickBot="1">
      <c r="A33" s="70" t="s">
        <v>597</v>
      </c>
      <c r="B33" s="1008">
        <v>1040</v>
      </c>
      <c r="C33" s="1009"/>
      <c r="D33" s="1009"/>
      <c r="E33" s="1009">
        <v>991</v>
      </c>
      <c r="F33" s="1009"/>
      <c r="G33" s="1009"/>
      <c r="H33" s="1010">
        <v>95.3</v>
      </c>
      <c r="I33" s="1010"/>
      <c r="J33" s="1010"/>
      <c r="K33" s="8"/>
      <c r="L33" s="235"/>
      <c r="M33" s="235"/>
      <c r="N33" s="235"/>
      <c r="O33" s="235"/>
      <c r="P33" s="8"/>
      <c r="Q33" s="8"/>
      <c r="R33" s="8"/>
      <c r="S33" s="442"/>
      <c r="T33" s="442"/>
      <c r="U33" s="442"/>
      <c r="V33" s="8"/>
    </row>
    <row r="34" spans="1:22" s="3" customFormat="1" ht="16.5" customHeight="1">
      <c r="A34" s="235"/>
      <c r="B34" s="235"/>
      <c r="H34" s="235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s="3" customFormat="1" ht="16.5" customHeight="1" thickBot="1">
      <c r="A35" s="522" t="s">
        <v>598</v>
      </c>
      <c r="B35" s="4"/>
      <c r="C35" s="4"/>
      <c r="D35" s="4"/>
      <c r="E35" s="4"/>
      <c r="F35" s="4"/>
      <c r="G35" s="4"/>
      <c r="H35" s="4"/>
      <c r="I35" s="4"/>
      <c r="J35" s="229" t="s">
        <v>593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s="3" customFormat="1" ht="16.5" customHeight="1">
      <c r="A36" s="64" t="s">
        <v>468</v>
      </c>
      <c r="B36" s="815" t="s">
        <v>594</v>
      </c>
      <c r="C36" s="725"/>
      <c r="D36" s="938"/>
      <c r="E36" s="815" t="s">
        <v>595</v>
      </c>
      <c r="F36" s="725"/>
      <c r="G36" s="938"/>
      <c r="H36" s="1011" t="s">
        <v>596</v>
      </c>
      <c r="I36" s="1012"/>
      <c r="J36" s="1012"/>
      <c r="K36" s="8"/>
      <c r="L36" s="8"/>
      <c r="M36" s="8"/>
      <c r="N36" s="8"/>
      <c r="O36" s="8"/>
      <c r="P36" s="8"/>
      <c r="Q36" s="8"/>
      <c r="R36" s="8"/>
      <c r="S36" s="10"/>
      <c r="T36" s="10"/>
      <c r="U36" s="10"/>
      <c r="V36" s="8"/>
    </row>
    <row r="37" spans="1:22" s="3" customFormat="1" ht="16.5" customHeight="1">
      <c r="A37" s="19" t="s">
        <v>477</v>
      </c>
      <c r="B37" s="982">
        <v>1038</v>
      </c>
      <c r="C37" s="1013"/>
      <c r="D37" s="1013"/>
      <c r="E37" s="1013">
        <v>944</v>
      </c>
      <c r="F37" s="1013"/>
      <c r="G37" s="1013"/>
      <c r="H37" s="1014">
        <v>90.9</v>
      </c>
      <c r="I37" s="1014"/>
      <c r="J37" s="1014"/>
      <c r="K37" s="8"/>
      <c r="L37" s="8"/>
      <c r="M37" s="235"/>
      <c r="N37" s="235"/>
      <c r="O37" s="235"/>
      <c r="P37" s="8"/>
      <c r="Q37" s="8"/>
      <c r="R37" s="8"/>
      <c r="S37" s="442"/>
      <c r="T37" s="442"/>
      <c r="U37" s="442"/>
      <c r="V37" s="8"/>
    </row>
    <row r="38" spans="1:22" s="3" customFormat="1" ht="16.5" customHeight="1" thickBot="1">
      <c r="A38" s="70" t="s">
        <v>599</v>
      </c>
      <c r="B38" s="1008">
        <v>1018</v>
      </c>
      <c r="C38" s="1009"/>
      <c r="D38" s="1009"/>
      <c r="E38" s="1009">
        <v>934</v>
      </c>
      <c r="F38" s="1009"/>
      <c r="G38" s="1009"/>
      <c r="H38" s="1010">
        <v>91.7</v>
      </c>
      <c r="I38" s="1010"/>
      <c r="J38" s="1010"/>
      <c r="K38" s="8"/>
      <c r="L38" s="8"/>
      <c r="M38" s="235"/>
      <c r="N38" s="235"/>
      <c r="O38" s="235"/>
      <c r="P38" s="8"/>
      <c r="Q38" s="8"/>
      <c r="R38" s="8"/>
      <c r="S38" s="442"/>
      <c r="T38" s="442"/>
      <c r="U38" s="442"/>
      <c r="V38" s="8"/>
    </row>
    <row r="39" spans="1:22" s="3" customFormat="1" ht="16.5" customHeight="1">
      <c r="A39" s="155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s="3" customFormat="1" ht="16.5" customHeight="1" thickBot="1">
      <c r="A40" s="522" t="s">
        <v>600</v>
      </c>
      <c r="B40" s="4"/>
      <c r="C40" s="4"/>
      <c r="D40" s="4"/>
      <c r="E40" s="4"/>
      <c r="F40" s="4"/>
      <c r="G40" s="4"/>
      <c r="H40" s="4"/>
      <c r="I40" s="4"/>
      <c r="J40" s="229" t="s">
        <v>506</v>
      </c>
      <c r="K40" s="8"/>
      <c r="L40" s="8"/>
      <c r="M40" s="8"/>
      <c r="N40" s="8"/>
      <c r="O40" s="8"/>
      <c r="P40" s="8"/>
      <c r="Q40" s="8"/>
      <c r="R40" s="11"/>
      <c r="S40" s="11"/>
      <c r="T40" s="8"/>
      <c r="U40" s="8"/>
      <c r="V40" s="8"/>
    </row>
    <row r="41" spans="1:22" s="3" customFormat="1" ht="16.5" customHeight="1">
      <c r="A41" s="64" t="s">
        <v>468</v>
      </c>
      <c r="B41" s="815" t="s">
        <v>510</v>
      </c>
      <c r="C41" s="725"/>
      <c r="D41" s="938"/>
      <c r="E41" s="815" t="s">
        <v>595</v>
      </c>
      <c r="F41" s="725"/>
      <c r="G41" s="938"/>
      <c r="H41" s="1011" t="s">
        <v>596</v>
      </c>
      <c r="I41" s="1012"/>
      <c r="J41" s="1012"/>
      <c r="K41" s="8"/>
      <c r="L41" s="8"/>
      <c r="M41" s="8"/>
      <c r="N41" s="8"/>
      <c r="O41" s="8"/>
      <c r="P41" s="8"/>
      <c r="Q41" s="10"/>
      <c r="R41" s="10"/>
      <c r="S41" s="10"/>
      <c r="T41" s="8"/>
      <c r="U41" s="8"/>
      <c r="V41" s="8"/>
    </row>
    <row r="42" spans="1:22" s="3" customFormat="1" ht="16.5" customHeight="1">
      <c r="A42" s="19" t="s">
        <v>477</v>
      </c>
      <c r="B42" s="982">
        <v>1041</v>
      </c>
      <c r="C42" s="1013"/>
      <c r="D42" s="1013"/>
      <c r="E42" s="1013">
        <v>1027</v>
      </c>
      <c r="F42" s="1013"/>
      <c r="G42" s="1013"/>
      <c r="H42" s="1014">
        <v>98.7</v>
      </c>
      <c r="I42" s="1014"/>
      <c r="J42" s="1014"/>
      <c r="K42" s="235"/>
      <c r="L42" s="235"/>
      <c r="M42" s="235"/>
      <c r="N42" s="8"/>
      <c r="O42" s="8"/>
      <c r="P42" s="8"/>
      <c r="Q42" s="441"/>
      <c r="R42" s="441"/>
      <c r="S42" s="441"/>
      <c r="T42" s="8"/>
      <c r="U42" s="8"/>
      <c r="V42" s="8"/>
    </row>
    <row r="43" spans="1:22" s="3" customFormat="1" ht="16.5" customHeight="1" thickBot="1">
      <c r="A43" s="70" t="s">
        <v>599</v>
      </c>
      <c r="B43" s="1008">
        <v>1012</v>
      </c>
      <c r="C43" s="1009"/>
      <c r="D43" s="1009"/>
      <c r="E43" s="1009">
        <v>1010</v>
      </c>
      <c r="F43" s="1009"/>
      <c r="G43" s="1009"/>
      <c r="H43" s="1010">
        <v>99.8</v>
      </c>
      <c r="I43" s="1010"/>
      <c r="J43" s="1010"/>
      <c r="K43" s="235"/>
      <c r="L43" s="235"/>
      <c r="M43" s="235"/>
      <c r="N43" s="8"/>
      <c r="O43" s="8"/>
      <c r="P43" s="8"/>
      <c r="Q43" s="441"/>
      <c r="R43" s="441"/>
      <c r="S43" s="441"/>
      <c r="T43" s="8"/>
      <c r="U43" s="8"/>
      <c r="V43" s="8"/>
    </row>
    <row r="44" spans="1:22" s="3" customFormat="1" ht="16.5" customHeight="1">
      <c r="A44" s="219"/>
      <c r="B44" s="523"/>
      <c r="C44" s="524"/>
      <c r="D44" s="524"/>
      <c r="E44" s="524"/>
      <c r="F44" s="524"/>
      <c r="G44" s="524"/>
      <c r="H44" s="525"/>
      <c r="I44" s="524"/>
      <c r="J44" s="524"/>
      <c r="K44" s="8"/>
      <c r="L44" s="8"/>
      <c r="M44" s="8"/>
      <c r="N44" s="235"/>
      <c r="O44" s="8"/>
      <c r="P44" s="8"/>
      <c r="Q44" s="8"/>
      <c r="R44" s="8"/>
      <c r="S44" s="8"/>
      <c r="T44" s="8"/>
      <c r="U44" s="8"/>
      <c r="V44" s="8"/>
    </row>
    <row r="45" spans="1:22" s="3" customFormat="1" ht="16.5" customHeight="1" thickBot="1">
      <c r="A45" s="522" t="s">
        <v>601</v>
      </c>
      <c r="B45" s="4"/>
      <c r="C45" s="4"/>
      <c r="D45" s="4"/>
      <c r="E45" s="4"/>
      <c r="F45" s="4"/>
      <c r="G45" s="4"/>
      <c r="H45" s="4"/>
      <c r="I45" s="4"/>
      <c r="J45" s="229" t="s">
        <v>593</v>
      </c>
      <c r="K45" s="8"/>
      <c r="L45" s="8"/>
      <c r="M45" s="8"/>
      <c r="N45" s="8"/>
      <c r="O45" s="8"/>
      <c r="P45" s="8"/>
      <c r="Q45" s="8"/>
      <c r="R45" s="8"/>
      <c r="S45" s="11"/>
      <c r="T45" s="8"/>
      <c r="U45" s="8"/>
      <c r="V45" s="8"/>
    </row>
    <row r="46" spans="1:22" s="3" customFormat="1" ht="16.5" customHeight="1">
      <c r="A46" s="64" t="s">
        <v>468</v>
      </c>
      <c r="B46" s="815" t="s">
        <v>510</v>
      </c>
      <c r="C46" s="725"/>
      <c r="D46" s="938"/>
      <c r="E46" s="815" t="s">
        <v>595</v>
      </c>
      <c r="F46" s="725"/>
      <c r="G46" s="938"/>
      <c r="H46" s="1011" t="s">
        <v>596</v>
      </c>
      <c r="I46" s="1012"/>
      <c r="J46" s="1012"/>
      <c r="K46" s="8"/>
      <c r="L46" s="8"/>
      <c r="M46" s="8"/>
      <c r="N46" s="8"/>
      <c r="O46" s="8"/>
      <c r="P46" s="8"/>
      <c r="Q46" s="10"/>
      <c r="R46" s="10"/>
      <c r="S46" s="10"/>
      <c r="T46" s="8"/>
      <c r="U46" s="8"/>
      <c r="V46" s="8"/>
    </row>
    <row r="47" spans="1:22" s="3" customFormat="1" ht="16.5" customHeight="1">
      <c r="A47" s="19" t="s">
        <v>477</v>
      </c>
      <c r="B47" s="982">
        <v>1077</v>
      </c>
      <c r="C47" s="1013"/>
      <c r="D47" s="1013"/>
      <c r="E47" s="1013">
        <v>1074</v>
      </c>
      <c r="F47" s="1013"/>
      <c r="G47" s="1013"/>
      <c r="H47" s="1014">
        <v>99.7</v>
      </c>
      <c r="I47" s="1014"/>
      <c r="J47" s="1014"/>
      <c r="K47" s="235"/>
      <c r="L47" s="235"/>
      <c r="M47" s="235"/>
      <c r="N47" s="8"/>
      <c r="O47" s="8"/>
      <c r="P47" s="8"/>
      <c r="Q47" s="441"/>
      <c r="R47" s="441"/>
      <c r="S47" s="441"/>
      <c r="T47" s="8"/>
      <c r="U47" s="8"/>
      <c r="V47" s="8"/>
    </row>
    <row r="48" spans="1:22" s="3" customFormat="1" ht="16.5" customHeight="1" thickBot="1">
      <c r="A48" s="70" t="s">
        <v>478</v>
      </c>
      <c r="B48" s="1008">
        <v>1064</v>
      </c>
      <c r="C48" s="1009"/>
      <c r="D48" s="1009"/>
      <c r="E48" s="1009">
        <v>1054</v>
      </c>
      <c r="F48" s="1009"/>
      <c r="G48" s="1009"/>
      <c r="H48" s="1010">
        <v>99.1</v>
      </c>
      <c r="I48" s="1010"/>
      <c r="J48" s="1010"/>
      <c r="K48" s="235"/>
      <c r="L48" s="235"/>
      <c r="M48" s="235"/>
      <c r="N48" s="8"/>
      <c r="O48" s="8"/>
      <c r="P48" s="8"/>
      <c r="Q48" s="441"/>
      <c r="R48" s="441"/>
      <c r="S48" s="441"/>
      <c r="T48" s="8"/>
      <c r="U48" s="8"/>
      <c r="V48" s="8"/>
    </row>
    <row r="49" spans="1:22" s="3" customFormat="1" ht="16.5" customHeight="1">
      <c r="A49" s="193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s="3" customFormat="1" ht="16.5" customHeight="1" thickBot="1">
      <c r="A50" s="522" t="s">
        <v>602</v>
      </c>
      <c r="B50" s="4"/>
      <c r="C50" s="4"/>
      <c r="D50" s="4"/>
      <c r="E50" s="4"/>
      <c r="F50" s="4"/>
      <c r="G50" s="4"/>
      <c r="H50" s="4"/>
      <c r="I50" s="4"/>
      <c r="J50" s="229" t="s">
        <v>593</v>
      </c>
      <c r="K50" s="8"/>
      <c r="L50" s="8"/>
      <c r="M50" s="8"/>
      <c r="N50" s="8"/>
      <c r="O50" s="8"/>
      <c r="P50" s="8"/>
      <c r="Q50" s="8"/>
      <c r="R50" s="8"/>
      <c r="S50" s="11"/>
      <c r="T50" s="8"/>
      <c r="U50" s="8"/>
      <c r="V50" s="8"/>
    </row>
    <row r="51" spans="1:22" s="3" customFormat="1" ht="16.5" customHeight="1">
      <c r="A51" s="64" t="s">
        <v>468</v>
      </c>
      <c r="B51" s="815" t="s">
        <v>510</v>
      </c>
      <c r="C51" s="725"/>
      <c r="D51" s="938"/>
      <c r="E51" s="815" t="s">
        <v>595</v>
      </c>
      <c r="F51" s="725"/>
      <c r="G51" s="938"/>
      <c r="H51" s="1011" t="s">
        <v>596</v>
      </c>
      <c r="I51" s="1012"/>
      <c r="J51" s="1012"/>
      <c r="K51" s="8"/>
      <c r="L51" s="8"/>
      <c r="M51" s="8"/>
      <c r="N51" s="8"/>
      <c r="O51" s="8"/>
      <c r="P51" s="8"/>
      <c r="Q51" s="10"/>
      <c r="R51" s="10"/>
      <c r="S51" s="10"/>
      <c r="T51" s="8"/>
      <c r="U51" s="8"/>
      <c r="V51" s="8"/>
    </row>
    <row r="52" spans="1:22" s="3" customFormat="1" ht="16.5" customHeight="1">
      <c r="A52" s="19" t="s">
        <v>477</v>
      </c>
      <c r="B52" s="982">
        <v>1103</v>
      </c>
      <c r="C52" s="1013"/>
      <c r="D52" s="1013"/>
      <c r="E52" s="1013">
        <v>1110</v>
      </c>
      <c r="F52" s="1013"/>
      <c r="G52" s="1013"/>
      <c r="H52" s="1014">
        <v>100.6</v>
      </c>
      <c r="I52" s="1014"/>
      <c r="J52" s="1014"/>
      <c r="K52" s="235"/>
      <c r="L52" s="235"/>
      <c r="M52" s="235"/>
      <c r="N52" s="8"/>
      <c r="O52" s="8"/>
      <c r="P52" s="8"/>
      <c r="Q52" s="441"/>
      <c r="R52" s="441"/>
      <c r="S52" s="441"/>
      <c r="T52" s="8"/>
      <c r="U52" s="8"/>
      <c r="V52" s="8"/>
    </row>
    <row r="53" spans="1:22" s="3" customFormat="1" ht="16.5" customHeight="1" thickBot="1">
      <c r="A53" s="70" t="s">
        <v>478</v>
      </c>
      <c r="B53" s="1008">
        <v>1128</v>
      </c>
      <c r="C53" s="1009"/>
      <c r="D53" s="1009"/>
      <c r="E53" s="1009">
        <v>1122</v>
      </c>
      <c r="F53" s="1009"/>
      <c r="G53" s="1009"/>
      <c r="H53" s="1010">
        <v>99.5</v>
      </c>
      <c r="I53" s="1010"/>
      <c r="J53" s="1010"/>
      <c r="L53" s="235"/>
      <c r="M53" s="235"/>
      <c r="N53" s="8"/>
      <c r="O53" s="8"/>
      <c r="P53" s="8"/>
      <c r="Q53" s="441"/>
      <c r="R53" s="441"/>
      <c r="S53" s="441"/>
      <c r="T53" s="8"/>
      <c r="U53" s="8"/>
      <c r="V53" s="8"/>
    </row>
    <row r="54" spans="1:22" s="3" customFormat="1" ht="16.5" customHeight="1">
      <c r="A54" s="526" t="s">
        <v>603</v>
      </c>
      <c r="B54" s="235"/>
      <c r="H54" s="235"/>
      <c r="K54" s="8"/>
      <c r="L54" s="8"/>
      <c r="M54" s="8"/>
      <c r="N54" s="421"/>
      <c r="O54" s="8"/>
      <c r="P54" s="8"/>
      <c r="Q54" s="8"/>
      <c r="R54" s="8"/>
      <c r="S54" s="8"/>
      <c r="T54" s="8"/>
      <c r="U54" s="8"/>
      <c r="V54" s="8"/>
    </row>
    <row r="55" ht="16.5" customHeight="1"/>
    <row r="56" ht="16.5" customHeight="1"/>
    <row r="57" ht="16.5" customHeight="1"/>
    <row r="58" ht="16.5" customHeight="1"/>
    <row r="59" ht="16.5" customHeight="1"/>
    <row r="60" ht="16.5" customHeight="1"/>
  </sheetData>
  <sheetProtection/>
  <mergeCells count="103">
    <mergeCell ref="J1:K2"/>
    <mergeCell ref="L1:M2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E12:F12"/>
    <mergeCell ref="J12:K12"/>
    <mergeCell ref="E13:F13"/>
    <mergeCell ref="J13:K13"/>
    <mergeCell ref="E14:F14"/>
    <mergeCell ref="J14:K14"/>
    <mergeCell ref="E15:F15"/>
    <mergeCell ref="J15:K15"/>
    <mergeCell ref="E16:F16"/>
    <mergeCell ref="J16:K16"/>
    <mergeCell ref="E17:F17"/>
    <mergeCell ref="J17:K17"/>
    <mergeCell ref="E18:F18"/>
    <mergeCell ref="J18:K18"/>
    <mergeCell ref="E19:F19"/>
    <mergeCell ref="J19:K19"/>
    <mergeCell ref="E20:F20"/>
    <mergeCell ref="J20:K20"/>
    <mergeCell ref="E21:F21"/>
    <mergeCell ref="J21:K21"/>
    <mergeCell ref="E22:F22"/>
    <mergeCell ref="J22:K22"/>
    <mergeCell ref="E23:F23"/>
    <mergeCell ref="J24:K24"/>
    <mergeCell ref="J25:K25"/>
    <mergeCell ref="J26:K26"/>
    <mergeCell ref="B31:D31"/>
    <mergeCell ref="E31:G31"/>
    <mergeCell ref="H31:J31"/>
    <mergeCell ref="B32:D32"/>
    <mergeCell ref="E32:G32"/>
    <mergeCell ref="H32:J32"/>
    <mergeCell ref="B33:D33"/>
    <mergeCell ref="E33:G33"/>
    <mergeCell ref="H33:J33"/>
    <mergeCell ref="B36:D36"/>
    <mergeCell ref="E36:G36"/>
    <mergeCell ref="H36:J36"/>
    <mergeCell ref="B37:D37"/>
    <mergeCell ref="E37:G37"/>
    <mergeCell ref="H37:J37"/>
    <mergeCell ref="B38:D38"/>
    <mergeCell ref="E38:G38"/>
    <mergeCell ref="H38:J38"/>
    <mergeCell ref="B41:D41"/>
    <mergeCell ref="E41:G41"/>
    <mergeCell ref="H41:J41"/>
    <mergeCell ref="B42:D42"/>
    <mergeCell ref="E42:G42"/>
    <mergeCell ref="H42:J42"/>
    <mergeCell ref="B43:D43"/>
    <mergeCell ref="E43:G43"/>
    <mergeCell ref="H43:J43"/>
    <mergeCell ref="B46:D46"/>
    <mergeCell ref="E46:G46"/>
    <mergeCell ref="H46:J46"/>
    <mergeCell ref="B47:D47"/>
    <mergeCell ref="E47:G47"/>
    <mergeCell ref="H47:J47"/>
    <mergeCell ref="B48:D48"/>
    <mergeCell ref="E48:G48"/>
    <mergeCell ref="H48:J48"/>
    <mergeCell ref="B53:D53"/>
    <mergeCell ref="E53:G53"/>
    <mergeCell ref="H53:J53"/>
    <mergeCell ref="B51:D51"/>
    <mergeCell ref="E51:G51"/>
    <mergeCell ref="H51:J51"/>
    <mergeCell ref="B52:D52"/>
    <mergeCell ref="E52:G52"/>
    <mergeCell ref="H52:J52"/>
  </mergeCells>
  <printOptions/>
  <pageMargins left="0.7874015748031497" right="0.7874015748031497" top="0.7874015748031497" bottom="0.7874015748031497" header="0" footer="0"/>
  <pageSetup firstPageNumber="155" useFirstPageNumber="1" horizontalDpi="600" verticalDpi="6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68"/>
  <sheetViews>
    <sheetView zoomScalePageLayoutView="0" workbookViewId="0" topLeftCell="A1">
      <selection activeCell="K12" sqref="K12"/>
    </sheetView>
  </sheetViews>
  <sheetFormatPr defaultColWidth="11.875" defaultRowHeight="12.75"/>
  <cols>
    <col min="1" max="1" width="13.625" style="302" customWidth="1"/>
    <col min="2" max="10" width="9.375" style="302" customWidth="1"/>
    <col min="11" max="16384" width="11.875" style="302" customWidth="1"/>
  </cols>
  <sheetData>
    <row r="1" ht="19.5" customHeight="1">
      <c r="A1" s="342" t="s">
        <v>694</v>
      </c>
    </row>
    <row r="2" ht="9" customHeight="1">
      <c r="A2" s="342"/>
    </row>
    <row r="3" spans="1:14" s="588" customFormat="1" ht="39" customHeight="1">
      <c r="A3" s="1111" t="s">
        <v>695</v>
      </c>
      <c r="B3" s="1111"/>
      <c r="C3" s="1111"/>
      <c r="D3" s="1111"/>
      <c r="E3" s="1111"/>
      <c r="F3" s="1111"/>
      <c r="G3" s="1111"/>
      <c r="H3" s="1111"/>
      <c r="I3" s="1111"/>
      <c r="J3" s="1111"/>
      <c r="K3" s="586"/>
      <c r="L3" s="587"/>
      <c r="M3" s="587"/>
      <c r="N3" s="587"/>
    </row>
    <row r="4" spans="1:14" s="588" customFormat="1" ht="15.75" customHeight="1">
      <c r="A4" s="585"/>
      <c r="B4" s="585"/>
      <c r="C4" s="585"/>
      <c r="D4" s="585"/>
      <c r="E4" s="585"/>
      <c r="F4" s="585"/>
      <c r="G4" s="585"/>
      <c r="H4" s="585"/>
      <c r="I4" s="585"/>
      <c r="J4" s="585"/>
      <c r="K4" s="587"/>
      <c r="L4" s="587"/>
      <c r="M4" s="587"/>
      <c r="N4" s="587"/>
    </row>
    <row r="5" spans="1:14" ht="16.5" customHeight="1">
      <c r="A5" s="305" t="s">
        <v>696</v>
      </c>
      <c r="K5" s="587"/>
      <c r="L5" s="587"/>
      <c r="M5" s="587"/>
      <c r="N5" s="587"/>
    </row>
    <row r="6" spans="1:14" ht="15" customHeight="1" thickBot="1">
      <c r="A6" s="589"/>
      <c r="B6" s="527"/>
      <c r="C6" s="527"/>
      <c r="D6" s="527"/>
      <c r="E6" s="527"/>
      <c r="F6" s="590"/>
      <c r="G6" s="590"/>
      <c r="H6" s="590"/>
      <c r="I6" s="306" t="s">
        <v>697</v>
      </c>
      <c r="K6" s="587"/>
      <c r="L6" s="587"/>
      <c r="M6" s="587"/>
      <c r="N6" s="587"/>
    </row>
    <row r="7" spans="1:14" ht="7.5" customHeight="1">
      <c r="A7" s="1112" t="s">
        <v>698</v>
      </c>
      <c r="B7" s="1114" t="s">
        <v>699</v>
      </c>
      <c r="C7" s="1115"/>
      <c r="D7" s="591"/>
      <c r="E7" s="1114" t="s">
        <v>700</v>
      </c>
      <c r="F7" s="1115"/>
      <c r="G7" s="592"/>
      <c r="H7" s="1115" t="s">
        <v>701</v>
      </c>
      <c r="I7" s="1115"/>
      <c r="K7" s="587"/>
      <c r="L7" s="587"/>
      <c r="M7" s="587"/>
      <c r="N7" s="587"/>
    </row>
    <row r="8" spans="1:14" ht="22.5" customHeight="1">
      <c r="A8" s="1113"/>
      <c r="B8" s="1116"/>
      <c r="C8" s="1117"/>
      <c r="D8" s="593" t="s">
        <v>702</v>
      </c>
      <c r="E8" s="1116"/>
      <c r="F8" s="1117"/>
      <c r="G8" s="593" t="s">
        <v>702</v>
      </c>
      <c r="H8" s="1117"/>
      <c r="I8" s="1117"/>
      <c r="K8" s="587"/>
      <c r="L8" s="587"/>
      <c r="M8" s="587"/>
      <c r="N8" s="587"/>
    </row>
    <row r="9" spans="1:12" ht="13.5" customHeight="1">
      <c r="A9" s="594" t="s">
        <v>703</v>
      </c>
      <c r="B9" s="1097">
        <v>28287</v>
      </c>
      <c r="C9" s="1108"/>
      <c r="D9" s="595" t="s">
        <v>704</v>
      </c>
      <c r="E9" s="1099">
        <v>4833</v>
      </c>
      <c r="F9" s="1109"/>
      <c r="G9" s="595" t="s">
        <v>705</v>
      </c>
      <c r="H9" s="1101">
        <f>E9/B9</f>
        <v>0.17085587018771875</v>
      </c>
      <c r="I9" s="1110"/>
      <c r="K9" s="597"/>
      <c r="L9" s="597"/>
    </row>
    <row r="10" spans="1:12" ht="13.5" customHeight="1">
      <c r="A10" s="594" t="s">
        <v>706</v>
      </c>
      <c r="B10" s="1097">
        <v>28033</v>
      </c>
      <c r="C10" s="1108"/>
      <c r="D10" s="598">
        <f>(B10/B9-1)*100</f>
        <v>-0.8979389825715001</v>
      </c>
      <c r="E10" s="1099">
        <v>4893</v>
      </c>
      <c r="F10" s="1109"/>
      <c r="G10" s="599">
        <v>1.2</v>
      </c>
      <c r="H10" s="1101">
        <f>E10/B10</f>
        <v>0.1745442870902151</v>
      </c>
      <c r="I10" s="1110"/>
      <c r="K10" s="597"/>
      <c r="L10" s="597"/>
    </row>
    <row r="11" spans="1:12" ht="13.5" customHeight="1">
      <c r="A11" s="594" t="s">
        <v>707</v>
      </c>
      <c r="B11" s="1097">
        <v>27736</v>
      </c>
      <c r="C11" s="1108"/>
      <c r="D11" s="598">
        <f>(B11/B10-1)*100</f>
        <v>-1.0594656297934546</v>
      </c>
      <c r="E11" s="1099">
        <v>5154</v>
      </c>
      <c r="F11" s="1109"/>
      <c r="G11" s="599">
        <v>5.3</v>
      </c>
      <c r="H11" s="1101">
        <f>E11/B11</f>
        <v>0.18582347851168157</v>
      </c>
      <c r="I11" s="1110"/>
      <c r="K11" s="597"/>
      <c r="L11" s="597"/>
    </row>
    <row r="12" spans="1:12" ht="13.5" customHeight="1">
      <c r="A12" s="594" t="s">
        <v>708</v>
      </c>
      <c r="B12" s="1096">
        <v>28298</v>
      </c>
      <c r="C12" s="1097"/>
      <c r="D12" s="598">
        <f>(B12/B11-1)*100</f>
        <v>2.0262474762042126</v>
      </c>
      <c r="E12" s="1098">
        <v>5306</v>
      </c>
      <c r="F12" s="1099"/>
      <c r="G12" s="599">
        <f>(E12/E11-1)*100</f>
        <v>2.949165696546374</v>
      </c>
      <c r="H12" s="1100">
        <f>E12/B12</f>
        <v>0.18750441727330552</v>
      </c>
      <c r="I12" s="1101"/>
      <c r="K12" s="597"/>
      <c r="L12" s="597"/>
    </row>
    <row r="13" spans="1:12" ht="13.5" customHeight="1" thickBot="1">
      <c r="A13" s="600" t="s">
        <v>709</v>
      </c>
      <c r="B13" s="1102">
        <v>27550</v>
      </c>
      <c r="C13" s="1103"/>
      <c r="D13" s="598">
        <f>(B13/B12-1)*100</f>
        <v>-2.6432963460315206</v>
      </c>
      <c r="E13" s="1104">
        <v>5322</v>
      </c>
      <c r="F13" s="1105"/>
      <c r="G13" s="599">
        <f>(E13/E12-1)*100</f>
        <v>0.30154542027893694</v>
      </c>
      <c r="H13" s="1106">
        <f>E13/B13</f>
        <v>0.19317604355716878</v>
      </c>
      <c r="I13" s="1107"/>
      <c r="K13" s="597"/>
      <c r="L13" s="597"/>
    </row>
    <row r="14" spans="1:12" ht="13.5" customHeight="1">
      <c r="A14" s="601"/>
      <c r="B14" s="602"/>
      <c r="C14" s="602"/>
      <c r="D14" s="603"/>
      <c r="E14" s="604"/>
      <c r="F14" s="604"/>
      <c r="G14" s="603"/>
      <c r="H14" s="596"/>
      <c r="I14" s="596"/>
      <c r="K14" s="597"/>
      <c r="L14" s="597"/>
    </row>
    <row r="15" spans="1:12" ht="14.25">
      <c r="A15" s="605" t="s">
        <v>710</v>
      </c>
      <c r="F15" s="606"/>
      <c r="H15" s="606"/>
      <c r="I15" s="607"/>
      <c r="K15" s="597"/>
      <c r="L15" s="597"/>
    </row>
    <row r="16" spans="1:10" ht="15" thickBot="1">
      <c r="A16" s="305"/>
      <c r="F16" s="606"/>
      <c r="G16" s="607"/>
      <c r="H16" s="607"/>
      <c r="I16" s="306" t="s">
        <v>711</v>
      </c>
      <c r="J16" s="367"/>
    </row>
    <row r="17" spans="1:9" ht="12.75">
      <c r="A17" s="1074" t="s">
        <v>698</v>
      </c>
      <c r="B17" s="1087" t="s">
        <v>712</v>
      </c>
      <c r="C17" s="1089" t="s">
        <v>713</v>
      </c>
      <c r="D17" s="1078" t="s">
        <v>714</v>
      </c>
      <c r="E17" s="1092" t="s">
        <v>715</v>
      </c>
      <c r="F17" s="1094" t="s">
        <v>609</v>
      </c>
      <c r="G17" s="608"/>
      <c r="H17" s="1072" t="s">
        <v>716</v>
      </c>
      <c r="I17" s="609"/>
    </row>
    <row r="18" spans="1:9" ht="23.25" customHeight="1">
      <c r="A18" s="1086"/>
      <c r="B18" s="1088"/>
      <c r="C18" s="1090"/>
      <c r="D18" s="1091"/>
      <c r="E18" s="1093"/>
      <c r="F18" s="1095"/>
      <c r="G18" s="593" t="s">
        <v>702</v>
      </c>
      <c r="H18" s="1073"/>
      <c r="I18" s="610" t="s">
        <v>702</v>
      </c>
    </row>
    <row r="19" spans="1:10" ht="13.5" customHeight="1">
      <c r="A19" s="594" t="s">
        <v>703</v>
      </c>
      <c r="B19" s="611">
        <v>23061</v>
      </c>
      <c r="C19" s="612">
        <v>565</v>
      </c>
      <c r="D19" s="612">
        <v>4285</v>
      </c>
      <c r="E19" s="613">
        <v>374</v>
      </c>
      <c r="F19" s="611">
        <v>28285</v>
      </c>
      <c r="G19" s="614">
        <v>2.6</v>
      </c>
      <c r="H19" s="615">
        <v>118984</v>
      </c>
      <c r="I19" s="616" t="s">
        <v>717</v>
      </c>
      <c r="J19" s="617"/>
    </row>
    <row r="20" spans="1:10" ht="13.5" customHeight="1">
      <c r="A20" s="594" t="s">
        <v>718</v>
      </c>
      <c r="B20" s="611">
        <v>23122</v>
      </c>
      <c r="C20" s="612">
        <v>424</v>
      </c>
      <c r="D20" s="612">
        <v>4175</v>
      </c>
      <c r="E20" s="613">
        <v>312</v>
      </c>
      <c r="F20" s="611">
        <v>28033</v>
      </c>
      <c r="G20" s="618" t="s">
        <v>719</v>
      </c>
      <c r="H20" s="615">
        <v>118188</v>
      </c>
      <c r="I20" s="619" t="s">
        <v>720</v>
      </c>
      <c r="J20" s="617"/>
    </row>
    <row r="21" spans="1:10" ht="13.5" customHeight="1">
      <c r="A21" s="594" t="s">
        <v>721</v>
      </c>
      <c r="B21" s="611">
        <v>22836</v>
      </c>
      <c r="C21" s="612">
        <v>481</v>
      </c>
      <c r="D21" s="612">
        <v>4165</v>
      </c>
      <c r="E21" s="613">
        <v>254</v>
      </c>
      <c r="F21" s="611">
        <v>27736</v>
      </c>
      <c r="G21" s="618" t="s">
        <v>722</v>
      </c>
      <c r="H21" s="615">
        <v>117781</v>
      </c>
      <c r="I21" s="619" t="s">
        <v>723</v>
      </c>
      <c r="J21" s="617"/>
    </row>
    <row r="22" spans="1:10" ht="13.5" customHeight="1">
      <c r="A22" s="594" t="s">
        <v>708</v>
      </c>
      <c r="B22" s="611">
        <v>23477</v>
      </c>
      <c r="C22" s="612">
        <v>431</v>
      </c>
      <c r="D22" s="612">
        <v>4226</v>
      </c>
      <c r="E22" s="613">
        <v>164</v>
      </c>
      <c r="F22" s="611">
        <v>28298</v>
      </c>
      <c r="G22" s="620">
        <v>2</v>
      </c>
      <c r="H22" s="615">
        <v>117505</v>
      </c>
      <c r="I22" s="619" t="s">
        <v>724</v>
      </c>
      <c r="J22" s="617"/>
    </row>
    <row r="23" spans="1:10" ht="13.5" customHeight="1" thickBot="1">
      <c r="A23" s="600" t="s">
        <v>709</v>
      </c>
      <c r="B23" s="621">
        <v>22832</v>
      </c>
      <c r="C23" s="622">
        <v>353</v>
      </c>
      <c r="D23" s="622">
        <v>4236</v>
      </c>
      <c r="E23" s="623">
        <v>129</v>
      </c>
      <c r="F23" s="621">
        <v>27550</v>
      </c>
      <c r="G23" s="624" t="s">
        <v>725</v>
      </c>
      <c r="H23" s="625">
        <v>117721</v>
      </c>
      <c r="I23" s="626">
        <v>0.2</v>
      </c>
      <c r="J23" s="617"/>
    </row>
    <row r="24" spans="1:10" ht="13.5" customHeight="1">
      <c r="A24" s="627" t="s">
        <v>726</v>
      </c>
      <c r="B24" s="628"/>
      <c r="C24" s="628"/>
      <c r="D24" s="628"/>
      <c r="E24" s="628"/>
      <c r="F24" s="628"/>
      <c r="G24" s="612"/>
      <c r="H24" s="629"/>
      <c r="I24" s="630"/>
      <c r="J24" s="617"/>
    </row>
    <row r="25" spans="1:10" ht="13.5" customHeight="1">
      <c r="A25" s="627"/>
      <c r="B25" s="628"/>
      <c r="C25" s="628"/>
      <c r="D25" s="628"/>
      <c r="E25" s="628"/>
      <c r="F25" s="628"/>
      <c r="G25" s="612"/>
      <c r="H25" s="629"/>
      <c r="I25" s="630"/>
      <c r="J25" s="617"/>
    </row>
    <row r="26" spans="1:10" ht="13.5" customHeight="1">
      <c r="A26" s="305" t="s">
        <v>727</v>
      </c>
      <c r="E26" s="606"/>
      <c r="H26" s="607"/>
      <c r="I26" s="607"/>
      <c r="J26" s="631"/>
    </row>
    <row r="27" spans="1:10" ht="15" thickBot="1">
      <c r="A27" s="305"/>
      <c r="F27" s="606"/>
      <c r="H27" s="607"/>
      <c r="I27" s="607"/>
      <c r="J27" s="306" t="s">
        <v>728</v>
      </c>
    </row>
    <row r="28" spans="1:10" ht="12.75">
      <c r="A28" s="1074" t="s">
        <v>698</v>
      </c>
      <c r="B28" s="1076" t="s">
        <v>729</v>
      </c>
      <c r="C28" s="1078" t="s">
        <v>730</v>
      </c>
      <c r="D28" s="1074" t="s">
        <v>731</v>
      </c>
      <c r="E28" s="1080"/>
      <c r="F28" s="632" t="s">
        <v>732</v>
      </c>
      <c r="G28" s="633" t="s">
        <v>733</v>
      </c>
      <c r="H28" s="1082" t="s">
        <v>734</v>
      </c>
      <c r="I28" s="1083"/>
      <c r="J28" s="1083"/>
    </row>
    <row r="29" spans="1:10" ht="12.75">
      <c r="A29" s="1075"/>
      <c r="B29" s="1077"/>
      <c r="C29" s="1079"/>
      <c r="D29" s="1075"/>
      <c r="E29" s="1081"/>
      <c r="F29" s="634" t="s">
        <v>735</v>
      </c>
      <c r="G29" s="635" t="s">
        <v>736</v>
      </c>
      <c r="H29" s="1084" t="s">
        <v>737</v>
      </c>
      <c r="I29" s="1085"/>
      <c r="J29" s="1085"/>
    </row>
    <row r="30" spans="1:10" ht="13.5" customHeight="1">
      <c r="A30" s="594" t="s">
        <v>703</v>
      </c>
      <c r="B30" s="611">
        <v>16770</v>
      </c>
      <c r="C30" s="613">
        <v>6291</v>
      </c>
      <c r="D30" s="1064">
        <f>SUM(B30:C30)</f>
        <v>23061</v>
      </c>
      <c r="E30" s="1065"/>
      <c r="F30" s="636" t="s">
        <v>717</v>
      </c>
      <c r="G30" s="637">
        <f>D30/365</f>
        <v>63.18082191780822</v>
      </c>
      <c r="H30" s="638"/>
      <c r="I30" s="639">
        <v>531</v>
      </c>
      <c r="J30" s="328"/>
    </row>
    <row r="31" spans="1:10" ht="12.75" customHeight="1">
      <c r="A31" s="594" t="s">
        <v>706</v>
      </c>
      <c r="B31" s="611">
        <v>16581</v>
      </c>
      <c r="C31" s="613">
        <v>6541</v>
      </c>
      <c r="D31" s="1066">
        <f>SUM(B31:C31)</f>
        <v>23122</v>
      </c>
      <c r="E31" s="1067"/>
      <c r="F31" s="640">
        <v>0.3</v>
      </c>
      <c r="G31" s="637">
        <f>D31/365</f>
        <v>63.347945205479455</v>
      </c>
      <c r="H31" s="638"/>
      <c r="I31" s="639">
        <v>536</v>
      </c>
      <c r="J31" s="328"/>
    </row>
    <row r="32" spans="1:10" ht="13.5" customHeight="1">
      <c r="A32" s="594" t="s">
        <v>707</v>
      </c>
      <c r="B32" s="611">
        <v>16476</v>
      </c>
      <c r="C32" s="613">
        <v>6360</v>
      </c>
      <c r="D32" s="1066">
        <f>SUM(B32:C32)</f>
        <v>22836</v>
      </c>
      <c r="E32" s="1067"/>
      <c r="F32" s="640" t="s">
        <v>738</v>
      </c>
      <c r="G32" s="637">
        <v>62.6</v>
      </c>
      <c r="H32" s="638"/>
      <c r="I32" s="639">
        <v>531.2</v>
      </c>
      <c r="J32" s="328"/>
    </row>
    <row r="33" spans="1:10" ht="13.5" customHeight="1">
      <c r="A33" s="594" t="s">
        <v>739</v>
      </c>
      <c r="B33" s="611">
        <v>16682</v>
      </c>
      <c r="C33" s="613">
        <v>6795</v>
      </c>
      <c r="D33" s="1068">
        <f>SUM(B33:C33)</f>
        <v>23477</v>
      </c>
      <c r="E33" s="1069"/>
      <c r="F33" s="640">
        <f>(D33/D32-1)*100</f>
        <v>2.8069714485899455</v>
      </c>
      <c r="G33" s="637">
        <f>D33/366</f>
        <v>64.14480874316939</v>
      </c>
      <c r="H33" s="638"/>
      <c r="I33" s="639">
        <f>D33/H22/366*1000000</f>
        <v>545.8900365360572</v>
      </c>
      <c r="J33" s="328"/>
    </row>
    <row r="34" spans="1:10" ht="13.5" customHeight="1" thickBot="1">
      <c r="A34" s="600" t="s">
        <v>709</v>
      </c>
      <c r="B34" s="621">
        <v>15852</v>
      </c>
      <c r="C34" s="623">
        <v>6980</v>
      </c>
      <c r="D34" s="1070">
        <v>22832</v>
      </c>
      <c r="E34" s="1071"/>
      <c r="F34" s="641" t="s">
        <v>740</v>
      </c>
      <c r="G34" s="642">
        <v>62.6</v>
      </c>
      <c r="H34" s="643"/>
      <c r="I34" s="644">
        <v>531.4</v>
      </c>
      <c r="J34" s="645"/>
    </row>
    <row r="35" spans="1:9" ht="13.5" customHeight="1">
      <c r="A35" s="367"/>
      <c r="B35" s="367"/>
      <c r="C35" s="367"/>
      <c r="D35" s="367"/>
      <c r="E35" s="367"/>
      <c r="F35" s="367"/>
      <c r="G35" s="367"/>
      <c r="H35" s="367"/>
      <c r="I35" s="367"/>
    </row>
    <row r="36" spans="1:10" ht="13.5" customHeight="1">
      <c r="A36" s="646" t="s">
        <v>741</v>
      </c>
      <c r="H36" s="367"/>
      <c r="I36" s="607"/>
      <c r="J36" s="367"/>
    </row>
    <row r="37" spans="1:10" ht="13.5" customHeight="1" thickBot="1">
      <c r="A37" s="305"/>
      <c r="F37" s="606"/>
      <c r="H37" s="607"/>
      <c r="I37" s="607"/>
      <c r="J37" s="306" t="s">
        <v>742</v>
      </c>
    </row>
    <row r="38" spans="1:10" ht="15" customHeight="1">
      <c r="A38" s="647" t="s">
        <v>698</v>
      </c>
      <c r="B38" s="1055" t="s">
        <v>743</v>
      </c>
      <c r="C38" s="1056"/>
      <c r="D38" s="1055" t="s">
        <v>744</v>
      </c>
      <c r="E38" s="1056"/>
      <c r="F38" s="1055" t="s">
        <v>745</v>
      </c>
      <c r="G38" s="1062"/>
      <c r="H38" s="1063" t="s">
        <v>746</v>
      </c>
      <c r="I38" s="1051"/>
      <c r="J38" s="1051"/>
    </row>
    <row r="39" spans="1:10" ht="14.25" customHeight="1">
      <c r="A39" s="594" t="s">
        <v>703</v>
      </c>
      <c r="B39" s="1059" t="s">
        <v>747</v>
      </c>
      <c r="C39" s="1047"/>
      <c r="D39" s="1047" t="s">
        <v>748</v>
      </c>
      <c r="E39" s="1060"/>
      <c r="F39" s="1048">
        <f>B39/365</f>
        <v>1.547945205479452</v>
      </c>
      <c r="G39" s="1049"/>
      <c r="H39" s="648"/>
      <c r="I39" s="639">
        <v>13</v>
      </c>
      <c r="J39" s="328"/>
    </row>
    <row r="40" spans="1:10" ht="13.5" customHeight="1">
      <c r="A40" s="594" t="s">
        <v>749</v>
      </c>
      <c r="B40" s="1058" t="s">
        <v>750</v>
      </c>
      <c r="C40" s="1059"/>
      <c r="D40" s="1047" t="s">
        <v>751</v>
      </c>
      <c r="E40" s="1060"/>
      <c r="F40" s="1048">
        <f>B40/365</f>
        <v>1.1616438356164382</v>
      </c>
      <c r="G40" s="1049"/>
      <c r="H40" s="648"/>
      <c r="I40" s="639">
        <v>9.8</v>
      </c>
      <c r="J40" s="328"/>
    </row>
    <row r="41" spans="1:10" ht="13.5" customHeight="1">
      <c r="A41" s="594" t="s">
        <v>752</v>
      </c>
      <c r="B41" s="1058" t="s">
        <v>753</v>
      </c>
      <c r="C41" s="1059"/>
      <c r="D41" s="1047" t="s">
        <v>754</v>
      </c>
      <c r="E41" s="1060"/>
      <c r="F41" s="1048">
        <f>B41/365</f>
        <v>1.3178082191780822</v>
      </c>
      <c r="G41" s="1049"/>
      <c r="H41" s="648"/>
      <c r="I41" s="639">
        <v>11.2</v>
      </c>
      <c r="J41" s="328"/>
    </row>
    <row r="42" spans="1:10" ht="13.5" customHeight="1">
      <c r="A42" s="594" t="s">
        <v>708</v>
      </c>
      <c r="B42" s="1058" t="s">
        <v>755</v>
      </c>
      <c r="C42" s="1059"/>
      <c r="D42" s="1061" t="s">
        <v>756</v>
      </c>
      <c r="E42" s="1061"/>
      <c r="F42" s="1048">
        <f>B42/366</f>
        <v>1.1775956284153006</v>
      </c>
      <c r="G42" s="1049"/>
      <c r="H42" s="648"/>
      <c r="I42" s="639">
        <f>B42/H22/366*1000000</f>
        <v>10.021664000811032</v>
      </c>
      <c r="J42" s="328"/>
    </row>
    <row r="43" spans="1:10" ht="13.5" customHeight="1" thickBot="1">
      <c r="A43" s="600" t="s">
        <v>709</v>
      </c>
      <c r="B43" s="1052" t="s">
        <v>757</v>
      </c>
      <c r="C43" s="1053"/>
      <c r="D43" s="1054" t="s">
        <v>758</v>
      </c>
      <c r="E43" s="1054"/>
      <c r="F43" s="1041">
        <v>1</v>
      </c>
      <c r="G43" s="1042"/>
      <c r="H43" s="649"/>
      <c r="I43" s="644">
        <v>8.2</v>
      </c>
      <c r="J43" s="645"/>
    </row>
    <row r="44" spans="1:9" ht="13.5" customHeight="1">
      <c r="A44" s="367"/>
      <c r="B44" s="367"/>
      <c r="C44" s="367"/>
      <c r="D44" s="367"/>
      <c r="E44" s="367"/>
      <c r="F44" s="367"/>
      <c r="G44" s="367"/>
      <c r="H44" s="367"/>
      <c r="I44" s="367"/>
    </row>
    <row r="45" spans="1:10" ht="13.5" customHeight="1">
      <c r="A45" s="305" t="s">
        <v>759</v>
      </c>
      <c r="G45" s="606"/>
      <c r="H45" s="367"/>
      <c r="I45" s="607"/>
      <c r="J45" s="367"/>
    </row>
    <row r="46" spans="1:10" ht="13.5" customHeight="1" thickBot="1">
      <c r="A46" s="305"/>
      <c r="F46" s="606"/>
      <c r="H46" s="607"/>
      <c r="I46" s="607"/>
      <c r="J46" s="306" t="s">
        <v>760</v>
      </c>
    </row>
    <row r="47" spans="1:10" ht="12" customHeight="1">
      <c r="A47" s="647" t="s">
        <v>698</v>
      </c>
      <c r="B47" s="1055" t="s">
        <v>761</v>
      </c>
      <c r="C47" s="1056"/>
      <c r="D47" s="1055" t="s">
        <v>762</v>
      </c>
      <c r="E47" s="1056"/>
      <c r="F47" s="1055" t="s">
        <v>745</v>
      </c>
      <c r="G47" s="1057"/>
      <c r="H47" s="1050" t="s">
        <v>746</v>
      </c>
      <c r="I47" s="1051"/>
      <c r="J47" s="1051"/>
    </row>
    <row r="48" spans="1:10" ht="15" customHeight="1">
      <c r="A48" s="594" t="s">
        <v>703</v>
      </c>
      <c r="B48" s="1045">
        <v>4285</v>
      </c>
      <c r="C48" s="1046"/>
      <c r="D48" s="1047" t="s">
        <v>763</v>
      </c>
      <c r="E48" s="1047"/>
      <c r="F48" s="1048">
        <f>B48/365</f>
        <v>11.73972602739726</v>
      </c>
      <c r="G48" s="1049"/>
      <c r="H48" s="650"/>
      <c r="I48" s="639">
        <v>98.7</v>
      </c>
      <c r="J48" s="328"/>
    </row>
    <row r="49" spans="1:10" ht="13.5" customHeight="1">
      <c r="A49" s="594" t="s">
        <v>706</v>
      </c>
      <c r="B49" s="1045">
        <v>4175</v>
      </c>
      <c r="C49" s="1046"/>
      <c r="D49" s="1047" t="s">
        <v>764</v>
      </c>
      <c r="E49" s="1047"/>
      <c r="F49" s="1048">
        <f>B49/365</f>
        <v>11.438356164383562</v>
      </c>
      <c r="G49" s="1049"/>
      <c r="H49" s="650"/>
      <c r="I49" s="639">
        <v>96.8</v>
      </c>
      <c r="J49" s="328"/>
    </row>
    <row r="50" spans="1:10" ht="13.5" customHeight="1">
      <c r="A50" s="594" t="s">
        <v>721</v>
      </c>
      <c r="B50" s="1045">
        <v>4165</v>
      </c>
      <c r="C50" s="1046"/>
      <c r="D50" s="1047" t="s">
        <v>724</v>
      </c>
      <c r="E50" s="1047"/>
      <c r="F50" s="1048">
        <f>B50/365</f>
        <v>11.41095890410959</v>
      </c>
      <c r="G50" s="1049"/>
      <c r="H50" s="650"/>
      <c r="I50" s="639">
        <v>96.9</v>
      </c>
      <c r="J50" s="328"/>
    </row>
    <row r="51" spans="1:10" ht="13.5" customHeight="1">
      <c r="A51" s="594" t="s">
        <v>213</v>
      </c>
      <c r="B51" s="1045">
        <v>4225</v>
      </c>
      <c r="C51" s="1046"/>
      <c r="D51" s="1047" t="s">
        <v>765</v>
      </c>
      <c r="E51" s="1047"/>
      <c r="F51" s="1048">
        <f>B51/366</f>
        <v>11.543715846994536</v>
      </c>
      <c r="G51" s="1049"/>
      <c r="H51" s="650"/>
      <c r="I51" s="639">
        <f>B51/H22/366*1000000</f>
        <v>98.24020975272998</v>
      </c>
      <c r="J51" s="328"/>
    </row>
    <row r="52" spans="1:10" ht="13.5" customHeight="1" thickBot="1">
      <c r="A52" s="600" t="s">
        <v>766</v>
      </c>
      <c r="B52" s="1038">
        <v>4236</v>
      </c>
      <c r="C52" s="1039"/>
      <c r="D52" s="1040" t="s">
        <v>767</v>
      </c>
      <c r="E52" s="1040"/>
      <c r="F52" s="1041">
        <v>11.6</v>
      </c>
      <c r="G52" s="1042"/>
      <c r="H52" s="651"/>
      <c r="I52" s="644">
        <v>98.6</v>
      </c>
      <c r="J52" s="645"/>
    </row>
    <row r="53" spans="1:10" ht="13.5" customHeight="1">
      <c r="A53" s="652" t="s">
        <v>768</v>
      </c>
      <c r="B53" s="367"/>
      <c r="C53" s="367"/>
      <c r="D53" s="367"/>
      <c r="E53" s="367"/>
      <c r="F53" s="367"/>
      <c r="G53" s="367"/>
      <c r="H53" s="367"/>
      <c r="I53" s="367"/>
      <c r="J53" s="367"/>
    </row>
    <row r="54" spans="1:10" ht="13.5" customHeight="1">
      <c r="A54" s="305"/>
      <c r="E54" s="367"/>
      <c r="F54" s="367"/>
      <c r="G54" s="367"/>
      <c r="H54" s="367"/>
      <c r="I54" s="367"/>
      <c r="J54" s="367"/>
    </row>
    <row r="55" spans="1:10" ht="13.5" customHeight="1" thickBot="1">
      <c r="A55" s="305" t="s">
        <v>769</v>
      </c>
      <c r="E55" s="367"/>
      <c r="F55" s="367"/>
      <c r="G55" s="367"/>
      <c r="H55" s="367"/>
      <c r="I55" s="367"/>
      <c r="J55" s="367"/>
    </row>
    <row r="56" spans="1:10" ht="13.5" customHeight="1">
      <c r="A56" s="1043" t="s">
        <v>698</v>
      </c>
      <c r="B56" s="1036" t="s">
        <v>770</v>
      </c>
      <c r="C56" s="1036" t="s">
        <v>771</v>
      </c>
      <c r="D56" s="653" t="s">
        <v>772</v>
      </c>
      <c r="E56" s="654" t="s">
        <v>773</v>
      </c>
      <c r="F56" s="653" t="s">
        <v>774</v>
      </c>
      <c r="G56" s="655" t="s">
        <v>775</v>
      </c>
      <c r="H56" s="655" t="s">
        <v>776</v>
      </c>
      <c r="I56" s="1036" t="s">
        <v>777</v>
      </c>
      <c r="J56" s="656" t="s">
        <v>778</v>
      </c>
    </row>
    <row r="57" spans="1:10" ht="14.25" customHeight="1">
      <c r="A57" s="1044"/>
      <c r="B57" s="1037"/>
      <c r="C57" s="1037"/>
      <c r="D57" s="657" t="s">
        <v>779</v>
      </c>
      <c r="E57" s="657" t="s">
        <v>780</v>
      </c>
      <c r="F57" s="657" t="s">
        <v>781</v>
      </c>
      <c r="G57" s="658" t="s">
        <v>782</v>
      </c>
      <c r="H57" s="657" t="s">
        <v>783</v>
      </c>
      <c r="I57" s="1037"/>
      <c r="J57" s="659" t="s">
        <v>784</v>
      </c>
    </row>
    <row r="58" spans="1:11" ht="12" customHeight="1">
      <c r="A58" s="594" t="s">
        <v>703</v>
      </c>
      <c r="B58" s="660">
        <v>220</v>
      </c>
      <c r="C58" s="661">
        <v>525</v>
      </c>
      <c r="D58" s="662">
        <v>231</v>
      </c>
      <c r="E58" s="663">
        <v>1064</v>
      </c>
      <c r="F58" s="662">
        <v>27</v>
      </c>
      <c r="G58" s="664">
        <v>84</v>
      </c>
      <c r="H58" s="662">
        <v>654</v>
      </c>
      <c r="I58" s="662">
        <v>37</v>
      </c>
      <c r="J58" s="662">
        <v>37</v>
      </c>
      <c r="K58" s="665"/>
    </row>
    <row r="59" spans="1:11" ht="13.5" customHeight="1">
      <c r="A59" s="594" t="s">
        <v>749</v>
      </c>
      <c r="B59" s="660">
        <v>201</v>
      </c>
      <c r="C59" s="661">
        <v>492</v>
      </c>
      <c r="D59" s="662">
        <v>229</v>
      </c>
      <c r="E59" s="663">
        <v>1052</v>
      </c>
      <c r="F59" s="662">
        <v>28</v>
      </c>
      <c r="G59" s="664">
        <v>111</v>
      </c>
      <c r="H59" s="662">
        <v>648</v>
      </c>
      <c r="I59" s="662">
        <v>36</v>
      </c>
      <c r="J59" s="662">
        <v>55</v>
      </c>
      <c r="K59" s="666"/>
    </row>
    <row r="60" spans="1:11" ht="13.5" customHeight="1">
      <c r="A60" s="594" t="s">
        <v>721</v>
      </c>
      <c r="B60" s="660">
        <v>176</v>
      </c>
      <c r="C60" s="661">
        <v>472</v>
      </c>
      <c r="D60" s="662">
        <v>207</v>
      </c>
      <c r="E60" s="663">
        <v>1080</v>
      </c>
      <c r="F60" s="662">
        <v>12</v>
      </c>
      <c r="G60" s="664">
        <v>93</v>
      </c>
      <c r="H60" s="662">
        <v>608</v>
      </c>
      <c r="I60" s="662">
        <v>37</v>
      </c>
      <c r="J60" s="662">
        <v>38</v>
      </c>
      <c r="K60" s="666"/>
    </row>
    <row r="61" spans="1:11" ht="13.5" customHeight="1">
      <c r="A61" s="594" t="s">
        <v>213</v>
      </c>
      <c r="B61" s="660">
        <v>155</v>
      </c>
      <c r="C61" s="661">
        <v>434</v>
      </c>
      <c r="D61" s="662">
        <v>202</v>
      </c>
      <c r="E61" s="663">
        <v>1071</v>
      </c>
      <c r="F61" s="662">
        <v>1</v>
      </c>
      <c r="G61" s="664">
        <v>70</v>
      </c>
      <c r="H61" s="662">
        <v>668</v>
      </c>
      <c r="I61" s="662">
        <v>38</v>
      </c>
      <c r="J61" s="662">
        <v>56</v>
      </c>
      <c r="K61" s="666"/>
    </row>
    <row r="62" spans="1:11" ht="13.5" customHeight="1" thickBot="1">
      <c r="A62" s="600" t="s">
        <v>214</v>
      </c>
      <c r="B62" s="667">
        <v>140</v>
      </c>
      <c r="C62" s="668">
        <v>432</v>
      </c>
      <c r="D62" s="669">
        <v>225</v>
      </c>
      <c r="E62" s="670">
        <v>1134</v>
      </c>
      <c r="F62" s="669">
        <v>1</v>
      </c>
      <c r="G62" s="671">
        <v>67</v>
      </c>
      <c r="H62" s="669">
        <v>670</v>
      </c>
      <c r="I62" s="669">
        <v>37</v>
      </c>
      <c r="J62" s="669">
        <v>37</v>
      </c>
      <c r="K62" s="666"/>
    </row>
    <row r="63" spans="1:11" ht="13.5" customHeight="1">
      <c r="A63" s="367"/>
      <c r="B63" s="367"/>
      <c r="C63" s="367"/>
      <c r="D63" s="367"/>
      <c r="E63" s="367"/>
      <c r="F63" s="367"/>
      <c r="G63" s="367"/>
      <c r="H63" s="367"/>
      <c r="I63" s="367"/>
      <c r="J63" s="367"/>
      <c r="K63" s="672"/>
    </row>
    <row r="64" spans="1:11" ht="13.5" customHeight="1">
      <c r="A64" s="367"/>
      <c r="B64" s="367"/>
      <c r="C64" s="367"/>
      <c r="D64" s="367"/>
      <c r="E64" s="367"/>
      <c r="F64" s="367"/>
      <c r="G64" s="367"/>
      <c r="H64" s="367"/>
      <c r="I64" s="367"/>
      <c r="J64" s="367"/>
      <c r="K64" s="672"/>
    </row>
    <row r="65" spans="1:11" ht="13.5" customHeight="1">
      <c r="A65" s="367"/>
      <c r="B65" s="367"/>
      <c r="C65" s="367"/>
      <c r="D65" s="367"/>
      <c r="E65" s="367"/>
      <c r="F65" s="367"/>
      <c r="G65" s="367"/>
      <c r="H65" s="367"/>
      <c r="I65" s="367"/>
      <c r="J65" s="367"/>
      <c r="K65" s="672"/>
    </row>
    <row r="66" spans="1:10" ht="12" customHeight="1">
      <c r="A66" s="367"/>
      <c r="B66" s="367"/>
      <c r="C66" s="367"/>
      <c r="D66" s="367"/>
      <c r="E66" s="367"/>
      <c r="F66" s="367"/>
      <c r="G66" s="367"/>
      <c r="H66" s="367"/>
      <c r="I66" s="367"/>
      <c r="J66" s="367"/>
    </row>
    <row r="67" spans="1:10" ht="12" customHeight="1">
      <c r="A67" s="367"/>
      <c r="B67" s="367"/>
      <c r="C67" s="367"/>
      <c r="D67" s="367"/>
      <c r="E67" s="367"/>
      <c r="F67" s="367"/>
      <c r="G67" s="367"/>
      <c r="H67" s="367"/>
      <c r="I67" s="367"/>
      <c r="J67" s="367"/>
    </row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>
      <c r="L268" s="367"/>
    </row>
  </sheetData>
  <sheetProtection/>
  <mergeCells count="80">
    <mergeCell ref="A3:J3"/>
    <mergeCell ref="A7:A8"/>
    <mergeCell ref="B7:C8"/>
    <mergeCell ref="E7:F8"/>
    <mergeCell ref="H7:I8"/>
    <mergeCell ref="B9:C9"/>
    <mergeCell ref="E9:F9"/>
    <mergeCell ref="H9:I9"/>
    <mergeCell ref="B10:C10"/>
    <mergeCell ref="E10:F10"/>
    <mergeCell ref="H10:I10"/>
    <mergeCell ref="B11:C11"/>
    <mergeCell ref="E11:F11"/>
    <mergeCell ref="H11:I11"/>
    <mergeCell ref="D17:D18"/>
    <mergeCell ref="E17:E18"/>
    <mergeCell ref="F17:F18"/>
    <mergeCell ref="B12:C12"/>
    <mergeCell ref="E12:F12"/>
    <mergeCell ref="H12:I12"/>
    <mergeCell ref="B13:C13"/>
    <mergeCell ref="E13:F13"/>
    <mergeCell ref="H13:I13"/>
    <mergeCell ref="H17:H18"/>
    <mergeCell ref="A28:A29"/>
    <mergeCell ref="B28:B29"/>
    <mergeCell ref="C28:C29"/>
    <mergeCell ref="D28:E29"/>
    <mergeCell ref="H28:J28"/>
    <mergeCell ref="H29:J29"/>
    <mergeCell ref="A17:A18"/>
    <mergeCell ref="B17:B18"/>
    <mergeCell ref="C17:C18"/>
    <mergeCell ref="D30:E30"/>
    <mergeCell ref="D31:E31"/>
    <mergeCell ref="D32:E32"/>
    <mergeCell ref="D33:E33"/>
    <mergeCell ref="D34:E34"/>
    <mergeCell ref="B38:C38"/>
    <mergeCell ref="D38:E38"/>
    <mergeCell ref="F38:G38"/>
    <mergeCell ref="H38:J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B47:C47"/>
    <mergeCell ref="D47:E47"/>
    <mergeCell ref="F47:G47"/>
    <mergeCell ref="H47:J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I56:I57"/>
    <mergeCell ref="B52:C52"/>
    <mergeCell ref="D52:E52"/>
    <mergeCell ref="F52:G52"/>
    <mergeCell ref="A56:A57"/>
    <mergeCell ref="B56:B57"/>
    <mergeCell ref="C56:C57"/>
  </mergeCells>
  <printOptions/>
  <pageMargins left="0.7" right="0.7" top="0.75" bottom="0.75" header="0.3" footer="0.3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K12" sqref="K12"/>
    </sheetView>
  </sheetViews>
  <sheetFormatPr defaultColWidth="9.125" defaultRowHeight="12.75"/>
  <cols>
    <col min="1" max="1" width="7.50390625" style="302" customWidth="1"/>
    <col min="2" max="2" width="8.375" style="302" customWidth="1"/>
    <col min="3" max="5" width="8.625" style="302" customWidth="1"/>
    <col min="6" max="6" width="7.875" style="302" customWidth="1"/>
    <col min="7" max="7" width="8.375" style="302" customWidth="1"/>
    <col min="8" max="8" width="7.625" style="302" customWidth="1"/>
    <col min="9" max="9" width="7.125" style="302" customWidth="1"/>
    <col min="10" max="10" width="7.875" style="302" customWidth="1"/>
    <col min="11" max="11" width="9.625" style="302" customWidth="1"/>
    <col min="12" max="12" width="9.125" style="302" customWidth="1"/>
    <col min="13" max="13" width="11.375" style="302" customWidth="1"/>
    <col min="14" max="16384" width="9.125" style="302" customWidth="1"/>
  </cols>
  <sheetData>
    <row r="1" spans="1:12" ht="17.25" customHeight="1">
      <c r="A1" s="673"/>
      <c r="B1" s="674"/>
      <c r="C1" s="674"/>
      <c r="D1" s="674"/>
      <c r="E1" s="674"/>
      <c r="F1" s="674"/>
      <c r="G1" s="674"/>
      <c r="H1" s="674"/>
      <c r="I1" s="674"/>
      <c r="J1" s="674"/>
      <c r="K1" s="672"/>
      <c r="L1" s="631"/>
    </row>
    <row r="2" ht="18" customHeight="1">
      <c r="A2" s="305" t="s">
        <v>785</v>
      </c>
    </row>
    <row r="3" spans="5:7" ht="15.75" customHeight="1" thickBot="1">
      <c r="E3" s="535" t="s">
        <v>786</v>
      </c>
      <c r="G3" s="606"/>
    </row>
    <row r="4" spans="1:5" ht="18.75" customHeight="1">
      <c r="A4" s="675" t="s">
        <v>698</v>
      </c>
      <c r="B4" s="1164" t="s">
        <v>787</v>
      </c>
      <c r="C4" s="1165"/>
      <c r="D4" s="1164" t="s">
        <v>788</v>
      </c>
      <c r="E4" s="1166"/>
    </row>
    <row r="5" spans="1:11" ht="27.75" customHeight="1">
      <c r="A5" s="676" t="s">
        <v>789</v>
      </c>
      <c r="B5" s="1162">
        <v>536.5</v>
      </c>
      <c r="C5" s="1167"/>
      <c r="D5" s="1163">
        <v>5.8</v>
      </c>
      <c r="E5" s="1163"/>
      <c r="F5" s="678"/>
      <c r="G5" s="678"/>
      <c r="H5" s="678"/>
      <c r="I5" s="678"/>
      <c r="J5" s="678"/>
      <c r="K5" s="678"/>
    </row>
    <row r="6" spans="1:11" ht="27.75" customHeight="1">
      <c r="A6" s="676" t="s">
        <v>790</v>
      </c>
      <c r="B6" s="1162">
        <v>374.1</v>
      </c>
      <c r="C6" s="1167"/>
      <c r="D6" s="1163" t="s">
        <v>791</v>
      </c>
      <c r="E6" s="1163"/>
      <c r="F6" s="678"/>
      <c r="G6" s="678"/>
      <c r="H6" s="678"/>
      <c r="I6" s="678"/>
      <c r="J6" s="678"/>
      <c r="K6" s="678"/>
    </row>
    <row r="7" spans="1:11" ht="27.75" customHeight="1">
      <c r="A7" s="676" t="s">
        <v>626</v>
      </c>
      <c r="B7" s="1161">
        <v>312.1</v>
      </c>
      <c r="C7" s="1162"/>
      <c r="D7" s="1163" t="s">
        <v>792</v>
      </c>
      <c r="E7" s="1163"/>
      <c r="F7" s="678"/>
      <c r="G7" s="678"/>
      <c r="H7" s="678"/>
      <c r="I7" s="678"/>
      <c r="J7" s="678"/>
      <c r="K7" s="678"/>
    </row>
    <row r="8" spans="1:11" ht="27.75" customHeight="1">
      <c r="A8" s="676" t="s">
        <v>614</v>
      </c>
      <c r="B8" s="1161">
        <v>253.8</v>
      </c>
      <c r="C8" s="1162"/>
      <c r="D8" s="1163" t="s">
        <v>793</v>
      </c>
      <c r="E8" s="1163"/>
      <c r="F8" s="678"/>
      <c r="G8" s="678"/>
      <c r="H8" s="678"/>
      <c r="I8" s="678"/>
      <c r="J8" s="678"/>
      <c r="K8" s="678"/>
    </row>
    <row r="9" spans="1:11" ht="27.75" customHeight="1">
      <c r="A9" s="676" t="s">
        <v>615</v>
      </c>
      <c r="B9" s="1161">
        <v>164.1</v>
      </c>
      <c r="C9" s="1162"/>
      <c r="D9" s="1163" t="s">
        <v>794</v>
      </c>
      <c r="E9" s="1163"/>
      <c r="F9" s="678"/>
      <c r="G9" s="678"/>
      <c r="H9" s="678"/>
      <c r="I9" s="678"/>
      <c r="J9" s="678"/>
      <c r="K9" s="678"/>
    </row>
    <row r="10" spans="1:11" ht="27.75" customHeight="1" thickBot="1">
      <c r="A10" s="679" t="s">
        <v>616</v>
      </c>
      <c r="B10" s="1153">
        <v>128.8</v>
      </c>
      <c r="C10" s="1154"/>
      <c r="D10" s="1155" t="s">
        <v>795</v>
      </c>
      <c r="E10" s="1155"/>
      <c r="F10" s="678"/>
      <c r="G10" s="678"/>
      <c r="H10" s="678"/>
      <c r="I10" s="678"/>
      <c r="J10" s="678"/>
      <c r="K10" s="678"/>
    </row>
    <row r="11" spans="1:11" ht="16.5" customHeight="1">
      <c r="A11" s="680" t="s">
        <v>796</v>
      </c>
      <c r="B11" s="681"/>
      <c r="C11" s="681"/>
      <c r="D11" s="677"/>
      <c r="E11" s="677"/>
      <c r="F11" s="678"/>
      <c r="G11" s="678"/>
      <c r="H11" s="678"/>
      <c r="I11" s="678"/>
      <c r="J11" s="678"/>
      <c r="K11" s="678"/>
    </row>
    <row r="12" spans="1:11" ht="16.5" customHeight="1">
      <c r="A12" s="680" t="s">
        <v>797</v>
      </c>
      <c r="B12" s="681"/>
      <c r="C12" s="681"/>
      <c r="D12" s="677"/>
      <c r="E12" s="677"/>
      <c r="F12" s="678"/>
      <c r="G12" s="678"/>
      <c r="H12" s="678"/>
      <c r="I12" s="678"/>
      <c r="J12" s="678"/>
      <c r="K12" s="678"/>
    </row>
    <row r="13" spans="1:7" ht="17.25" customHeight="1">
      <c r="A13" s="682"/>
      <c r="B13" s="683"/>
      <c r="C13" s="683"/>
      <c r="D13" s="684"/>
      <c r="E13" s="684"/>
      <c r="G13" s="685"/>
    </row>
    <row r="14" spans="1:10" ht="18" customHeight="1">
      <c r="A14" s="686" t="s">
        <v>798</v>
      </c>
      <c r="C14" s="687"/>
      <c r="D14" s="687"/>
      <c r="E14" s="687"/>
      <c r="F14" s="687"/>
      <c r="G14" s="687"/>
      <c r="J14" s="367"/>
    </row>
    <row r="15" spans="1:13" ht="13.5" thickBot="1">
      <c r="A15" s="688"/>
      <c r="C15" s="687"/>
      <c r="D15" s="687"/>
      <c r="E15" s="687"/>
      <c r="F15" s="687"/>
      <c r="G15" s="687"/>
      <c r="H15" s="1156" t="s">
        <v>799</v>
      </c>
      <c r="I15" s="1156"/>
      <c r="J15" s="367"/>
      <c r="K15" s="535"/>
      <c r="M15" s="345"/>
    </row>
    <row r="16" spans="1:9" ht="18.75" customHeight="1">
      <c r="A16" s="689" t="s">
        <v>698</v>
      </c>
      <c r="B16" s="690" t="s">
        <v>800</v>
      </c>
      <c r="C16" s="691" t="s">
        <v>801</v>
      </c>
      <c r="D16" s="692" t="s">
        <v>802</v>
      </c>
      <c r="E16" s="693" t="s">
        <v>803</v>
      </c>
      <c r="F16" s="1157" t="s">
        <v>804</v>
      </c>
      <c r="G16" s="1158"/>
      <c r="H16" s="1159" t="s">
        <v>805</v>
      </c>
      <c r="I16" s="1160"/>
    </row>
    <row r="17" spans="1:9" ht="27.75" customHeight="1">
      <c r="A17" s="676" t="s">
        <v>806</v>
      </c>
      <c r="B17" s="694">
        <v>66</v>
      </c>
      <c r="C17" s="695">
        <v>65.8</v>
      </c>
      <c r="D17" s="650">
        <v>183.1</v>
      </c>
      <c r="E17" s="650">
        <v>157.4</v>
      </c>
      <c r="F17" s="1151">
        <v>406.3</v>
      </c>
      <c r="G17" s="1152"/>
      <c r="H17" s="1150">
        <v>754430</v>
      </c>
      <c r="I17" s="1122"/>
    </row>
    <row r="18" spans="1:11" ht="27.75" customHeight="1">
      <c r="A18" s="676" t="s">
        <v>626</v>
      </c>
      <c r="B18" s="694">
        <v>65</v>
      </c>
      <c r="C18" s="695">
        <v>48.9</v>
      </c>
      <c r="D18" s="650">
        <v>157.8</v>
      </c>
      <c r="E18" s="650">
        <v>115.8</v>
      </c>
      <c r="F18" s="1149">
        <v>322.5</v>
      </c>
      <c r="G18" s="1149"/>
      <c r="H18" s="1150">
        <v>764920</v>
      </c>
      <c r="I18" s="1122"/>
      <c r="K18" s="367"/>
    </row>
    <row r="19" spans="1:11" ht="27.75" customHeight="1">
      <c r="A19" s="676" t="s">
        <v>614</v>
      </c>
      <c r="B19" s="694">
        <v>64</v>
      </c>
      <c r="C19" s="695">
        <v>35.3</v>
      </c>
      <c r="D19" s="650">
        <v>129.1</v>
      </c>
      <c r="E19" s="650">
        <v>88.8</v>
      </c>
      <c r="F19" s="1149">
        <v>253.2</v>
      </c>
      <c r="G19" s="1149"/>
      <c r="H19" s="1150">
        <v>608240</v>
      </c>
      <c r="I19" s="1122"/>
      <c r="K19" s="367"/>
    </row>
    <row r="20" spans="1:11" ht="27.75" customHeight="1">
      <c r="A20" s="676" t="s">
        <v>615</v>
      </c>
      <c r="B20" s="694">
        <v>63</v>
      </c>
      <c r="C20" s="695">
        <v>23.4</v>
      </c>
      <c r="D20" s="650">
        <v>85.4</v>
      </c>
      <c r="E20" s="696">
        <v>55.1</v>
      </c>
      <c r="F20" s="1151">
        <f>SUM(C20:E20)</f>
        <v>163.9</v>
      </c>
      <c r="G20" s="1152"/>
      <c r="H20" s="1150">
        <v>378580</v>
      </c>
      <c r="I20" s="1122"/>
      <c r="K20" s="367"/>
    </row>
    <row r="21" spans="1:11" ht="27.75" customHeight="1" thickBot="1">
      <c r="A21" s="679" t="s">
        <v>616</v>
      </c>
      <c r="B21" s="697">
        <v>45</v>
      </c>
      <c r="C21" s="698">
        <v>18.7</v>
      </c>
      <c r="D21" s="651">
        <v>71.8</v>
      </c>
      <c r="E21" s="651">
        <v>38.1</v>
      </c>
      <c r="F21" s="1141">
        <v>128.6</v>
      </c>
      <c r="G21" s="1142"/>
      <c r="H21" s="1143">
        <v>321440</v>
      </c>
      <c r="I21" s="1130"/>
      <c r="K21" s="367"/>
    </row>
    <row r="22" spans="1:11" ht="14.25" customHeight="1">
      <c r="A22" s="699" t="s">
        <v>807</v>
      </c>
      <c r="B22" s="700"/>
      <c r="C22" s="650"/>
      <c r="D22" s="650"/>
      <c r="E22" s="650"/>
      <c r="F22" s="650"/>
      <c r="G22" s="701"/>
      <c r="H22" s="702"/>
      <c r="I22" s="702"/>
      <c r="J22" s="703"/>
      <c r="K22" s="703"/>
    </row>
    <row r="23" spans="1:11" ht="14.25" customHeight="1">
      <c r="A23" s="699"/>
      <c r="B23" s="700"/>
      <c r="C23" s="650"/>
      <c r="D23" s="650"/>
      <c r="E23" s="650"/>
      <c r="F23" s="650"/>
      <c r="G23" s="701"/>
      <c r="H23" s="702"/>
      <c r="I23" s="702"/>
      <c r="J23" s="703"/>
      <c r="K23" s="703"/>
    </row>
    <row r="24" spans="1:6" ht="24.75" customHeight="1">
      <c r="A24" s="305" t="s">
        <v>808</v>
      </c>
      <c r="F24" s="704"/>
    </row>
    <row r="25" spans="1:11" ht="13.5" thickBot="1">
      <c r="A25" s="588"/>
      <c r="F25" s="704"/>
      <c r="J25" s="704"/>
      <c r="K25" s="535" t="s">
        <v>809</v>
      </c>
    </row>
    <row r="26" spans="1:11" ht="18.75" customHeight="1">
      <c r="A26" s="689" t="s">
        <v>698</v>
      </c>
      <c r="B26" s="1144" t="s">
        <v>810</v>
      </c>
      <c r="C26" s="1145"/>
      <c r="D26" s="1144" t="s">
        <v>811</v>
      </c>
      <c r="E26" s="1146"/>
      <c r="F26" s="1145" t="s">
        <v>804</v>
      </c>
      <c r="G26" s="1145"/>
      <c r="H26" s="1147" t="s">
        <v>812</v>
      </c>
      <c r="I26" s="1148"/>
      <c r="J26" s="1134" t="s">
        <v>813</v>
      </c>
      <c r="K26" s="1135"/>
    </row>
    <row r="27" spans="1:11" ht="27.75" customHeight="1">
      <c r="A27" s="676" t="s">
        <v>806</v>
      </c>
      <c r="B27" s="1119">
        <v>13</v>
      </c>
      <c r="C27" s="1136"/>
      <c r="D27" s="1136">
        <v>22</v>
      </c>
      <c r="E27" s="1137"/>
      <c r="F27" s="1122">
        <v>35</v>
      </c>
      <c r="G27" s="1120"/>
      <c r="H27" s="1138">
        <v>2190000</v>
      </c>
      <c r="I27" s="1139"/>
      <c r="J27" s="1125">
        <v>100000</v>
      </c>
      <c r="K27" s="1140"/>
    </row>
    <row r="28" spans="1:11" ht="27.75" customHeight="1">
      <c r="A28" s="676" t="s">
        <v>626</v>
      </c>
      <c r="B28" s="1118">
        <v>16</v>
      </c>
      <c r="C28" s="1119"/>
      <c r="D28" s="1120">
        <v>20</v>
      </c>
      <c r="E28" s="1121"/>
      <c r="F28" s="1120">
        <f>SUM(B28:E28)</f>
        <v>36</v>
      </c>
      <c r="G28" s="1118"/>
      <c r="H28" s="1123">
        <v>2164000</v>
      </c>
      <c r="I28" s="1123"/>
      <c r="J28" s="1124">
        <v>100000</v>
      </c>
      <c r="K28" s="1125"/>
    </row>
    <row r="29" spans="1:11" ht="27.75" customHeight="1">
      <c r="A29" s="676" t="s">
        <v>614</v>
      </c>
      <c r="B29" s="1118">
        <v>10</v>
      </c>
      <c r="C29" s="1119"/>
      <c r="D29" s="1120">
        <v>40</v>
      </c>
      <c r="E29" s="1121"/>
      <c r="F29" s="1120">
        <v>50</v>
      </c>
      <c r="G29" s="1118"/>
      <c r="H29" s="1123">
        <v>2736000</v>
      </c>
      <c r="I29" s="1123"/>
      <c r="J29" s="1124">
        <v>100000</v>
      </c>
      <c r="K29" s="1125"/>
    </row>
    <row r="30" spans="1:11" ht="27.75" customHeight="1">
      <c r="A30" s="676" t="s">
        <v>615</v>
      </c>
      <c r="B30" s="1118">
        <v>13</v>
      </c>
      <c r="C30" s="1119"/>
      <c r="D30" s="1120">
        <v>34</v>
      </c>
      <c r="E30" s="1121"/>
      <c r="F30" s="1122">
        <v>47</v>
      </c>
      <c r="G30" s="1120"/>
      <c r="H30" s="1123">
        <v>2818000</v>
      </c>
      <c r="I30" s="1123"/>
      <c r="J30" s="1124">
        <v>100000</v>
      </c>
      <c r="K30" s="1125"/>
    </row>
    <row r="31" spans="1:11" ht="27.75" customHeight="1" thickBot="1">
      <c r="A31" s="679" t="s">
        <v>814</v>
      </c>
      <c r="B31" s="1126">
        <v>11</v>
      </c>
      <c r="C31" s="1127"/>
      <c r="D31" s="1128">
        <v>48</v>
      </c>
      <c r="E31" s="1129"/>
      <c r="F31" s="1130">
        <v>59</v>
      </c>
      <c r="G31" s="1128"/>
      <c r="H31" s="1131">
        <v>3187000</v>
      </c>
      <c r="I31" s="1131"/>
      <c r="J31" s="1132">
        <v>100000</v>
      </c>
      <c r="K31" s="1133"/>
    </row>
    <row r="32" ht="12">
      <c r="K32" s="705"/>
    </row>
    <row r="33" spans="1:11" ht="12">
      <c r="A33" s="15" t="s">
        <v>815</v>
      </c>
      <c r="K33" s="367"/>
    </row>
  </sheetData>
  <sheetProtection/>
  <mergeCells count="57">
    <mergeCell ref="B4:C4"/>
    <mergeCell ref="D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J28:K28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tabSelected="1" view="pageBreakPreview" zoomScaleSheetLayoutView="100" zoomScalePageLayoutView="0" workbookViewId="0" topLeftCell="A40">
      <selection activeCell="J55" sqref="J55"/>
    </sheetView>
  </sheetViews>
  <sheetFormatPr defaultColWidth="11.875" defaultRowHeight="15" customHeight="1"/>
  <cols>
    <col min="1" max="1" width="8.875" style="302" customWidth="1"/>
    <col min="2" max="3" width="7.125" style="302" customWidth="1"/>
    <col min="4" max="4" width="11.00390625" style="302" customWidth="1"/>
    <col min="5" max="14" width="7.125" style="302" customWidth="1"/>
    <col min="15" max="15" width="5.50390625" style="302" customWidth="1"/>
    <col min="16" max="16384" width="11.875" style="302" customWidth="1"/>
  </cols>
  <sheetData>
    <row r="1" spans="1:15" ht="20.25" customHeight="1">
      <c r="A1" s="342" t="s">
        <v>604</v>
      </c>
      <c r="N1" s="1254" t="s">
        <v>605</v>
      </c>
      <c r="O1" s="1254"/>
    </row>
    <row r="2" spans="1:15" ht="7.5" customHeight="1" thickBot="1">
      <c r="A2" s="527"/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1255"/>
      <c r="O2" s="1255"/>
    </row>
    <row r="3" spans="1:15" s="528" customFormat="1" ht="18" customHeight="1">
      <c r="A3" s="1256" t="s">
        <v>606</v>
      </c>
      <c r="B3" s="1258" t="s">
        <v>607</v>
      </c>
      <c r="C3" s="1259"/>
      <c r="D3" s="1259"/>
      <c r="E3" s="1259"/>
      <c r="F3" s="1259"/>
      <c r="G3" s="1260"/>
      <c r="H3" s="1261" t="s">
        <v>608</v>
      </c>
      <c r="I3" s="1262"/>
      <c r="J3" s="1262"/>
      <c r="K3" s="1262"/>
      <c r="L3" s="1262"/>
      <c r="M3" s="1263"/>
      <c r="N3" s="1264" t="s">
        <v>609</v>
      </c>
      <c r="O3" s="1265"/>
    </row>
    <row r="4" spans="1:15" s="528" customFormat="1" ht="19.5" customHeight="1">
      <c r="A4" s="1257"/>
      <c r="B4" s="1268" t="s">
        <v>610</v>
      </c>
      <c r="C4" s="1269"/>
      <c r="D4" s="1248" t="s">
        <v>611</v>
      </c>
      <c r="E4" s="1270"/>
      <c r="F4" s="1271" t="s">
        <v>460</v>
      </c>
      <c r="G4" s="1272"/>
      <c r="H4" s="1248" t="s">
        <v>610</v>
      </c>
      <c r="I4" s="1270"/>
      <c r="J4" s="1248" t="s">
        <v>611</v>
      </c>
      <c r="K4" s="1270"/>
      <c r="L4" s="1248" t="s">
        <v>460</v>
      </c>
      <c r="M4" s="1249"/>
      <c r="N4" s="1266"/>
      <c r="O4" s="1267"/>
    </row>
    <row r="5" spans="1:15" s="528" customFormat="1" ht="24.75" customHeight="1">
      <c r="A5" s="529" t="s">
        <v>612</v>
      </c>
      <c r="B5" s="1250">
        <v>2047</v>
      </c>
      <c r="C5" s="1251"/>
      <c r="D5" s="1243">
        <v>41388</v>
      </c>
      <c r="E5" s="1243"/>
      <c r="F5" s="1243">
        <v>43434</v>
      </c>
      <c r="G5" s="1244"/>
      <c r="H5" s="1252">
        <v>961</v>
      </c>
      <c r="I5" s="1253"/>
      <c r="J5" s="1243">
        <v>11898</v>
      </c>
      <c r="K5" s="1243"/>
      <c r="L5" s="1241">
        <v>12859</v>
      </c>
      <c r="M5" s="1247"/>
      <c r="N5" s="1240">
        <v>56293</v>
      </c>
      <c r="O5" s="1241"/>
    </row>
    <row r="6" spans="1:17" s="528" customFormat="1" ht="24.75" customHeight="1">
      <c r="A6" s="529" t="s">
        <v>613</v>
      </c>
      <c r="B6" s="1242">
        <v>1905</v>
      </c>
      <c r="C6" s="1243"/>
      <c r="D6" s="1243">
        <v>41530</v>
      </c>
      <c r="E6" s="1243"/>
      <c r="F6" s="1243">
        <v>43435</v>
      </c>
      <c r="G6" s="1244"/>
      <c r="H6" s="1245">
        <v>880</v>
      </c>
      <c r="I6" s="1246"/>
      <c r="J6" s="1243">
        <v>11881</v>
      </c>
      <c r="K6" s="1243"/>
      <c r="L6" s="1241">
        <v>12761</v>
      </c>
      <c r="M6" s="1247"/>
      <c r="N6" s="1240">
        <v>56196</v>
      </c>
      <c r="O6" s="1241"/>
      <c r="Q6" s="530"/>
    </row>
    <row r="7" spans="1:17" s="528" customFormat="1" ht="24.75" customHeight="1">
      <c r="A7" s="529" t="s">
        <v>614</v>
      </c>
      <c r="B7" s="1242">
        <v>1788</v>
      </c>
      <c r="C7" s="1243"/>
      <c r="D7" s="1243">
        <v>41646</v>
      </c>
      <c r="E7" s="1243"/>
      <c r="F7" s="1243">
        <v>43434</v>
      </c>
      <c r="G7" s="1244"/>
      <c r="H7" s="1245">
        <v>830</v>
      </c>
      <c r="I7" s="1246"/>
      <c r="J7" s="1243">
        <v>11577</v>
      </c>
      <c r="K7" s="1243"/>
      <c r="L7" s="1241">
        <v>12407</v>
      </c>
      <c r="M7" s="1247"/>
      <c r="N7" s="1240">
        <v>55841</v>
      </c>
      <c r="O7" s="1241"/>
      <c r="Q7" s="530"/>
    </row>
    <row r="8" spans="1:15" s="528" customFormat="1" ht="24.75" customHeight="1">
      <c r="A8" s="529" t="s">
        <v>615</v>
      </c>
      <c r="B8" s="1242">
        <v>1634</v>
      </c>
      <c r="C8" s="1243"/>
      <c r="D8" s="1243">
        <v>41801</v>
      </c>
      <c r="E8" s="1243"/>
      <c r="F8" s="1243">
        <v>43435</v>
      </c>
      <c r="G8" s="1244"/>
      <c r="H8" s="1245">
        <v>789</v>
      </c>
      <c r="I8" s="1246"/>
      <c r="J8" s="1243">
        <v>11615</v>
      </c>
      <c r="K8" s="1243"/>
      <c r="L8" s="1241">
        <v>12404</v>
      </c>
      <c r="M8" s="1247"/>
      <c r="N8" s="1240">
        <v>55839</v>
      </c>
      <c r="O8" s="1241"/>
    </row>
    <row r="9" spans="1:15" s="528" customFormat="1" ht="24.75" customHeight="1" thickBot="1">
      <c r="A9" s="531" t="s">
        <v>616</v>
      </c>
      <c r="B9" s="1234">
        <v>1508</v>
      </c>
      <c r="C9" s="1235"/>
      <c r="D9" s="1235">
        <v>41315</v>
      </c>
      <c r="E9" s="1235"/>
      <c r="F9" s="1235">
        <v>42823</v>
      </c>
      <c r="G9" s="1236"/>
      <c r="H9" s="1237">
        <v>767</v>
      </c>
      <c r="I9" s="1238"/>
      <c r="J9" s="1235">
        <v>11632</v>
      </c>
      <c r="K9" s="1235"/>
      <c r="L9" s="1229">
        <v>12399</v>
      </c>
      <c r="M9" s="1239"/>
      <c r="N9" s="1228">
        <v>55222</v>
      </c>
      <c r="O9" s="1229"/>
    </row>
    <row r="10" spans="1:8" s="528" customFormat="1" ht="14.25" customHeight="1">
      <c r="A10" s="532" t="s">
        <v>617</v>
      </c>
      <c r="B10" s="533"/>
      <c r="C10" s="533"/>
      <c r="D10" s="533"/>
      <c r="E10" s="533"/>
      <c r="F10" s="533"/>
      <c r="G10" s="533"/>
      <c r="H10" s="533"/>
    </row>
    <row r="11" spans="1:8" s="528" customFormat="1" ht="14.25" customHeight="1">
      <c r="A11" s="532"/>
      <c r="B11" s="533"/>
      <c r="C11" s="533"/>
      <c r="D11" s="533"/>
      <c r="E11" s="533"/>
      <c r="F11" s="533"/>
      <c r="G11" s="533"/>
      <c r="H11" s="533"/>
    </row>
    <row r="12" spans="1:8" s="528" customFormat="1" ht="20.25" customHeight="1">
      <c r="A12" s="533"/>
      <c r="B12" s="533"/>
      <c r="C12" s="533"/>
      <c r="D12" s="533"/>
      <c r="E12" s="533"/>
      <c r="F12" s="533"/>
      <c r="G12" s="533"/>
      <c r="H12" s="533"/>
    </row>
    <row r="13" spans="1:9" s="528" customFormat="1" ht="15.75" customHeight="1">
      <c r="A13" s="534" t="s">
        <v>618</v>
      </c>
      <c r="H13" s="1230" t="s">
        <v>619</v>
      </c>
      <c r="I13" s="1230"/>
    </row>
    <row r="14" spans="2:15" s="528" customFormat="1" ht="7.5" customHeight="1" thickBot="1">
      <c r="B14" s="536"/>
      <c r="C14" s="536"/>
      <c r="D14" s="536"/>
      <c r="E14" s="536"/>
      <c r="F14" s="536"/>
      <c r="G14" s="536"/>
      <c r="H14" s="1231"/>
      <c r="I14" s="1231"/>
      <c r="J14" s="530"/>
      <c r="K14" s="530"/>
      <c r="M14" s="530"/>
      <c r="N14" s="530"/>
      <c r="O14" s="530"/>
    </row>
    <row r="15" spans="1:15" s="528" customFormat="1" ht="15" customHeight="1">
      <c r="A15" s="1203" t="s">
        <v>620</v>
      </c>
      <c r="B15" s="1232" t="s">
        <v>621</v>
      </c>
      <c r="C15" s="1211"/>
      <c r="D15" s="1194" t="s">
        <v>622</v>
      </c>
      <c r="E15" s="1211"/>
      <c r="F15" s="1116" t="s">
        <v>623</v>
      </c>
      <c r="G15" s="1212"/>
      <c r="H15" s="1114" t="s">
        <v>624</v>
      </c>
      <c r="I15" s="1115"/>
      <c r="J15" s="530"/>
      <c r="K15" s="530"/>
      <c r="L15" s="530"/>
      <c r="M15" s="530"/>
      <c r="O15" s="530"/>
    </row>
    <row r="16" spans="1:15" s="528" customFormat="1" ht="13.5" customHeight="1">
      <c r="A16" s="1205"/>
      <c r="B16" s="1233"/>
      <c r="C16" s="1212"/>
      <c r="D16" s="1116"/>
      <c r="E16" s="1212"/>
      <c r="F16" s="1116" t="s">
        <v>625</v>
      </c>
      <c r="G16" s="1212"/>
      <c r="H16" s="1116"/>
      <c r="I16" s="1117"/>
      <c r="J16" s="530"/>
      <c r="K16" s="530"/>
      <c r="L16" s="530"/>
      <c r="M16" s="530"/>
      <c r="O16" s="530"/>
    </row>
    <row r="17" spans="1:15" s="528" customFormat="1" ht="24.75" customHeight="1">
      <c r="A17" s="529" t="s">
        <v>612</v>
      </c>
      <c r="B17" s="1222">
        <v>8361</v>
      </c>
      <c r="C17" s="1223"/>
      <c r="D17" s="1224">
        <v>6693</v>
      </c>
      <c r="E17" s="1224"/>
      <c r="F17" s="1195">
        <v>21</v>
      </c>
      <c r="G17" s="1195"/>
      <c r="H17" s="1195">
        <v>306</v>
      </c>
      <c r="I17" s="1195"/>
      <c r="J17" s="537"/>
      <c r="L17" s="537"/>
      <c r="M17" s="537"/>
      <c r="N17" s="530"/>
      <c r="O17" s="530"/>
    </row>
    <row r="18" spans="1:15" s="528" customFormat="1" ht="24.75" customHeight="1">
      <c r="A18" s="529" t="s">
        <v>626</v>
      </c>
      <c r="B18" s="1222">
        <v>8105</v>
      </c>
      <c r="C18" s="1223"/>
      <c r="D18" s="1224">
        <v>6273</v>
      </c>
      <c r="E18" s="1224"/>
      <c r="F18" s="1195" t="s">
        <v>627</v>
      </c>
      <c r="G18" s="1195"/>
      <c r="H18" s="1195">
        <v>647</v>
      </c>
      <c r="I18" s="1195"/>
      <c r="J18" s="537"/>
      <c r="L18" s="537"/>
      <c r="M18" s="537"/>
      <c r="N18" s="530"/>
      <c r="O18" s="530"/>
    </row>
    <row r="19" spans="1:15" s="528" customFormat="1" ht="24.75" customHeight="1">
      <c r="A19" s="529" t="s">
        <v>614</v>
      </c>
      <c r="B19" s="1222">
        <v>7927</v>
      </c>
      <c r="C19" s="1223"/>
      <c r="D19" s="1224">
        <v>6310</v>
      </c>
      <c r="E19" s="1224"/>
      <c r="F19" s="1195" t="s">
        <v>627</v>
      </c>
      <c r="G19" s="1195"/>
      <c r="H19" s="1195">
        <v>250</v>
      </c>
      <c r="I19" s="1195"/>
      <c r="J19" s="537"/>
      <c r="L19" s="537"/>
      <c r="M19" s="537"/>
      <c r="N19" s="530"/>
      <c r="O19" s="530"/>
    </row>
    <row r="20" spans="1:15" s="528" customFormat="1" ht="24.75" customHeight="1">
      <c r="A20" s="529" t="s">
        <v>615</v>
      </c>
      <c r="B20" s="1225">
        <v>7855</v>
      </c>
      <c r="C20" s="1226"/>
      <c r="D20" s="1227">
        <v>5965</v>
      </c>
      <c r="E20" s="1227"/>
      <c r="F20" s="712" t="s">
        <v>627</v>
      </c>
      <c r="G20" s="712"/>
      <c r="H20" s="712">
        <v>646</v>
      </c>
      <c r="I20" s="712"/>
      <c r="J20" s="537"/>
      <c r="L20" s="537"/>
      <c r="M20" s="537"/>
      <c r="N20" s="530"/>
      <c r="O20" s="530"/>
    </row>
    <row r="21" spans="1:15" s="528" customFormat="1" ht="24.75" customHeight="1" thickBot="1">
      <c r="A21" s="531" t="s">
        <v>616</v>
      </c>
      <c r="B21" s="1199">
        <v>6869</v>
      </c>
      <c r="C21" s="1200"/>
      <c r="D21" s="1201">
        <v>5748</v>
      </c>
      <c r="E21" s="1201"/>
      <c r="F21" s="1202" t="s">
        <v>14</v>
      </c>
      <c r="G21" s="1202"/>
      <c r="H21" s="1202">
        <v>1551</v>
      </c>
      <c r="I21" s="1202"/>
      <c r="J21" s="537"/>
      <c r="L21" s="537"/>
      <c r="M21" s="537"/>
      <c r="N21" s="530"/>
      <c r="O21" s="530"/>
    </row>
    <row r="22" spans="1:15" s="528" customFormat="1" ht="14.25" customHeight="1">
      <c r="A22" s="211" t="s">
        <v>628</v>
      </c>
      <c r="B22" s="530"/>
      <c r="C22" s="530"/>
      <c r="D22" s="530"/>
      <c r="E22" s="530"/>
      <c r="F22" s="530"/>
      <c r="G22" s="530"/>
      <c r="H22" s="530"/>
      <c r="I22" s="530"/>
      <c r="J22" s="530"/>
      <c r="K22" s="530"/>
      <c r="L22" s="530"/>
      <c r="M22" s="530"/>
      <c r="N22" s="530"/>
      <c r="O22" s="530"/>
    </row>
    <row r="23" spans="1:15" s="528" customFormat="1" ht="22.5" customHeight="1">
      <c r="A23" s="538"/>
      <c r="B23" s="530"/>
      <c r="C23" s="530"/>
      <c r="D23" s="530"/>
      <c r="E23" s="530"/>
      <c r="F23" s="530"/>
      <c r="G23" s="530"/>
      <c r="H23" s="530"/>
      <c r="I23" s="530"/>
      <c r="J23" s="530"/>
      <c r="K23" s="530"/>
      <c r="L23" s="530"/>
      <c r="M23" s="530"/>
      <c r="N23" s="530"/>
      <c r="O23" s="530"/>
    </row>
    <row r="24" s="528" customFormat="1" ht="19.5" customHeight="1">
      <c r="A24" s="534" t="s">
        <v>629</v>
      </c>
    </row>
    <row r="25" spans="2:14" s="528" customFormat="1" ht="7.5" customHeight="1" thickBot="1">
      <c r="B25" s="536"/>
      <c r="C25" s="536"/>
      <c r="D25" s="536"/>
      <c r="E25" s="536"/>
      <c r="F25" s="536"/>
      <c r="G25" s="536"/>
      <c r="H25" s="536"/>
      <c r="I25" s="536"/>
      <c r="J25" s="536"/>
      <c r="K25" s="536"/>
      <c r="L25" s="536"/>
      <c r="M25" s="536"/>
      <c r="N25" s="536"/>
    </row>
    <row r="26" spans="1:15" s="528" customFormat="1" ht="15" customHeight="1">
      <c r="A26" s="1203" t="s">
        <v>620</v>
      </c>
      <c r="B26" s="1206" t="s">
        <v>630</v>
      </c>
      <c r="C26" s="1181"/>
      <c r="D26" s="1114" t="s">
        <v>631</v>
      </c>
      <c r="E26" s="1115"/>
      <c r="F26" s="1115"/>
      <c r="G26" s="1115"/>
      <c r="H26" s="1210"/>
      <c r="I26" s="1213" t="s">
        <v>632</v>
      </c>
      <c r="J26" s="1214"/>
      <c r="K26" s="1215"/>
      <c r="L26" s="1114" t="s">
        <v>633</v>
      </c>
      <c r="M26" s="1115"/>
      <c r="N26" s="1115"/>
      <c r="O26" s="530"/>
    </row>
    <row r="27" spans="1:15" s="528" customFormat="1" ht="15" customHeight="1">
      <c r="A27" s="1204"/>
      <c r="B27" s="1207"/>
      <c r="C27" s="1208"/>
      <c r="D27" s="1194"/>
      <c r="E27" s="1195"/>
      <c r="F27" s="1195"/>
      <c r="G27" s="1195"/>
      <c r="H27" s="1211"/>
      <c r="I27" s="1216"/>
      <c r="J27" s="1217"/>
      <c r="K27" s="1218"/>
      <c r="L27" s="1194" t="s">
        <v>634</v>
      </c>
      <c r="M27" s="1195"/>
      <c r="N27" s="1195"/>
      <c r="O27" s="530"/>
    </row>
    <row r="28" spans="1:15" s="528" customFormat="1" ht="11.25" customHeight="1">
      <c r="A28" s="1204"/>
      <c r="B28" s="1207"/>
      <c r="C28" s="1208"/>
      <c r="D28" s="1116"/>
      <c r="E28" s="1117"/>
      <c r="F28" s="1117"/>
      <c r="G28" s="1117"/>
      <c r="H28" s="1212"/>
      <c r="I28" s="1219"/>
      <c r="J28" s="1220"/>
      <c r="K28" s="1221"/>
      <c r="L28" s="1196" t="s">
        <v>635</v>
      </c>
      <c r="M28" s="1197"/>
      <c r="N28" s="1197"/>
      <c r="O28" s="540"/>
    </row>
    <row r="29" spans="1:15" s="528" customFormat="1" ht="23.25" customHeight="1">
      <c r="A29" s="1205"/>
      <c r="B29" s="1209"/>
      <c r="C29" s="1183"/>
      <c r="D29" s="539" t="s">
        <v>636</v>
      </c>
      <c r="E29" s="1186" t="s">
        <v>637</v>
      </c>
      <c r="F29" s="1187"/>
      <c r="G29" s="541" t="s">
        <v>638</v>
      </c>
      <c r="H29" s="542" t="s">
        <v>639</v>
      </c>
      <c r="I29" s="539" t="s">
        <v>640</v>
      </c>
      <c r="J29" s="1186" t="s">
        <v>637</v>
      </c>
      <c r="K29" s="1187"/>
      <c r="L29" s="539" t="s">
        <v>641</v>
      </c>
      <c r="M29" s="1186" t="s">
        <v>637</v>
      </c>
      <c r="N29" s="1198"/>
      <c r="O29" s="540"/>
    </row>
    <row r="30" spans="1:15" s="547" customFormat="1" ht="18.75" customHeight="1">
      <c r="A30" s="543"/>
      <c r="B30" s="1192" t="s">
        <v>642</v>
      </c>
      <c r="C30" s="1193"/>
      <c r="D30" s="544" t="s">
        <v>643</v>
      </c>
      <c r="E30" s="1177" t="s">
        <v>644</v>
      </c>
      <c r="F30" s="1177"/>
      <c r="G30" s="545" t="s">
        <v>645</v>
      </c>
      <c r="H30" s="545" t="s">
        <v>646</v>
      </c>
      <c r="I30" s="546" t="s">
        <v>647</v>
      </c>
      <c r="J30" s="1177" t="s">
        <v>648</v>
      </c>
      <c r="K30" s="1177"/>
      <c r="L30" s="546" t="s">
        <v>649</v>
      </c>
      <c r="M30" s="1177" t="s">
        <v>642</v>
      </c>
      <c r="N30" s="1177"/>
      <c r="O30" s="538"/>
    </row>
    <row r="31" spans="1:30" s="528" customFormat="1" ht="24.75" customHeight="1">
      <c r="A31" s="529" t="s">
        <v>650</v>
      </c>
      <c r="B31" s="1168">
        <v>118022</v>
      </c>
      <c r="C31" s="1188"/>
      <c r="D31" s="548">
        <v>978.1</v>
      </c>
      <c r="E31" s="1170">
        <v>29357</v>
      </c>
      <c r="F31" s="1170"/>
      <c r="G31" s="549">
        <v>29.6</v>
      </c>
      <c r="H31" s="550">
        <v>84.1</v>
      </c>
      <c r="I31" s="551">
        <v>4</v>
      </c>
      <c r="J31" s="1170">
        <v>4970</v>
      </c>
      <c r="K31" s="1170"/>
      <c r="L31" s="551">
        <v>3</v>
      </c>
      <c r="M31" s="1170">
        <v>3337</v>
      </c>
      <c r="N31" s="1170"/>
      <c r="O31" s="552"/>
      <c r="P31" s="530"/>
      <c r="Q31" s="530"/>
      <c r="R31" s="530"/>
      <c r="S31" s="530"/>
      <c r="T31" s="530"/>
      <c r="U31" s="530"/>
      <c r="V31" s="530"/>
      <c r="W31" s="530"/>
      <c r="X31" s="530"/>
      <c r="Y31" s="530"/>
      <c r="Z31" s="530"/>
      <c r="AA31" s="530"/>
      <c r="AB31" s="530"/>
      <c r="AC31" s="530"/>
      <c r="AD31" s="530"/>
    </row>
    <row r="32" spans="1:30" s="528" customFormat="1" ht="24.75" customHeight="1">
      <c r="A32" s="529" t="s">
        <v>626</v>
      </c>
      <c r="B32" s="1168">
        <v>117865</v>
      </c>
      <c r="C32" s="1169"/>
      <c r="D32" s="553">
        <v>1024.8</v>
      </c>
      <c r="E32" s="1170">
        <v>30319</v>
      </c>
      <c r="F32" s="1170"/>
      <c r="G32" s="549">
        <v>30.6</v>
      </c>
      <c r="H32" s="550">
        <v>84.1</v>
      </c>
      <c r="I32" s="551">
        <v>4</v>
      </c>
      <c r="J32" s="1170">
        <v>4969</v>
      </c>
      <c r="K32" s="1170"/>
      <c r="L32" s="551">
        <v>3</v>
      </c>
      <c r="M32" s="1170">
        <v>3298</v>
      </c>
      <c r="N32" s="1170"/>
      <c r="O32" s="552"/>
      <c r="P32" s="530"/>
      <c r="Q32" s="530"/>
      <c r="R32" s="530"/>
      <c r="S32" s="530"/>
      <c r="T32" s="530"/>
      <c r="U32" s="530"/>
      <c r="V32" s="530"/>
      <c r="W32" s="530"/>
      <c r="X32" s="530"/>
      <c r="Y32" s="530"/>
      <c r="Z32" s="530"/>
      <c r="AA32" s="530"/>
      <c r="AB32" s="530"/>
      <c r="AC32" s="530"/>
      <c r="AD32" s="530"/>
    </row>
    <row r="33" spans="1:30" s="528" customFormat="1" ht="24.75" customHeight="1">
      <c r="A33" s="529" t="s">
        <v>614</v>
      </c>
      <c r="B33" s="1168">
        <v>117450</v>
      </c>
      <c r="C33" s="1188"/>
      <c r="D33" s="548">
        <v>1036.2</v>
      </c>
      <c r="E33" s="1189">
        <v>30596</v>
      </c>
      <c r="F33" s="1189"/>
      <c r="G33" s="549">
        <v>30.7</v>
      </c>
      <c r="H33" s="550">
        <v>84.7</v>
      </c>
      <c r="I33" s="551">
        <v>4</v>
      </c>
      <c r="J33" s="1170">
        <v>4953</v>
      </c>
      <c r="K33" s="1170"/>
      <c r="L33" s="551">
        <v>3</v>
      </c>
      <c r="M33" s="1170">
        <v>3241</v>
      </c>
      <c r="N33" s="1170"/>
      <c r="O33" s="552"/>
      <c r="P33" s="530"/>
      <c r="Q33" s="530"/>
      <c r="R33" s="530"/>
      <c r="S33" s="530"/>
      <c r="T33" s="530"/>
      <c r="U33" s="530"/>
      <c r="V33" s="530"/>
      <c r="W33" s="530"/>
      <c r="X33" s="530"/>
      <c r="Y33" s="530"/>
      <c r="Z33" s="530"/>
      <c r="AA33" s="530"/>
      <c r="AB33" s="530"/>
      <c r="AC33" s="530"/>
      <c r="AD33" s="530"/>
    </row>
    <row r="34" spans="1:30" s="528" customFormat="1" ht="24.75" customHeight="1">
      <c r="A34" s="529" t="s">
        <v>615</v>
      </c>
      <c r="B34" s="1168">
        <v>117520</v>
      </c>
      <c r="C34" s="1188"/>
      <c r="D34" s="548">
        <v>1054</v>
      </c>
      <c r="E34" s="1189">
        <v>30898</v>
      </c>
      <c r="F34" s="1189"/>
      <c r="G34" s="549">
        <v>30.9</v>
      </c>
      <c r="H34" s="550">
        <v>85</v>
      </c>
      <c r="I34" s="551">
        <v>4</v>
      </c>
      <c r="J34" s="1170">
        <v>4895</v>
      </c>
      <c r="K34" s="1170"/>
      <c r="L34" s="551">
        <v>3</v>
      </c>
      <c r="M34" s="1170">
        <v>3169</v>
      </c>
      <c r="N34" s="1170"/>
      <c r="O34" s="552"/>
      <c r="P34" s="530"/>
      <c r="Q34" s="530"/>
      <c r="R34" s="530"/>
      <c r="S34" s="530"/>
      <c r="T34" s="530"/>
      <c r="U34" s="530"/>
      <c r="V34" s="530"/>
      <c r="W34" s="530"/>
      <c r="X34" s="530"/>
      <c r="Y34" s="530"/>
      <c r="Z34" s="530"/>
      <c r="AA34" s="530"/>
      <c r="AB34" s="530"/>
      <c r="AC34" s="530"/>
      <c r="AD34" s="530"/>
    </row>
    <row r="35" spans="1:30" s="528" customFormat="1" ht="24.75" customHeight="1" thickBot="1">
      <c r="A35" s="531" t="s">
        <v>651</v>
      </c>
      <c r="B35" s="1171">
        <v>117685</v>
      </c>
      <c r="C35" s="1190"/>
      <c r="D35" s="554">
        <v>1071</v>
      </c>
      <c r="E35" s="1191">
        <v>31780</v>
      </c>
      <c r="F35" s="1191"/>
      <c r="G35" s="555">
        <v>31.8</v>
      </c>
      <c r="H35" s="556">
        <v>84.9</v>
      </c>
      <c r="I35" s="557">
        <v>4</v>
      </c>
      <c r="J35" s="1174">
        <v>4842</v>
      </c>
      <c r="K35" s="1174"/>
      <c r="L35" s="557">
        <v>3</v>
      </c>
      <c r="M35" s="1174">
        <v>3140</v>
      </c>
      <c r="N35" s="1174"/>
      <c r="O35" s="552"/>
      <c r="P35" s="530"/>
      <c r="Q35" s="530"/>
      <c r="R35" s="530"/>
      <c r="S35" s="530"/>
      <c r="T35" s="530"/>
      <c r="U35" s="530"/>
      <c r="V35" s="530"/>
      <c r="W35" s="530"/>
      <c r="X35" s="530"/>
      <c r="Y35" s="530"/>
      <c r="Z35" s="530"/>
      <c r="AA35" s="530"/>
      <c r="AB35" s="530"/>
      <c r="AC35" s="530"/>
      <c r="AD35" s="530"/>
    </row>
    <row r="36" s="528" customFormat="1" ht="12" customHeight="1" thickBot="1"/>
    <row r="37" spans="1:12" s="528" customFormat="1" ht="15" customHeight="1">
      <c r="A37" s="1178" t="s">
        <v>22</v>
      </c>
      <c r="B37" s="1180" t="s">
        <v>630</v>
      </c>
      <c r="C37" s="1181"/>
      <c r="D37" s="1092" t="s">
        <v>652</v>
      </c>
      <c r="E37" s="1184"/>
      <c r="F37" s="1185"/>
      <c r="G37" s="1092" t="s">
        <v>653</v>
      </c>
      <c r="H37" s="1184"/>
      <c r="I37" s="1184"/>
      <c r="L37" s="530"/>
    </row>
    <row r="38" spans="1:9" s="528" customFormat="1" ht="15" customHeight="1">
      <c r="A38" s="1179"/>
      <c r="B38" s="1182"/>
      <c r="C38" s="1183"/>
      <c r="D38" s="558" t="s">
        <v>654</v>
      </c>
      <c r="E38" s="1186" t="s">
        <v>655</v>
      </c>
      <c r="F38" s="1187"/>
      <c r="G38" s="1186" t="s">
        <v>655</v>
      </c>
      <c r="H38" s="1187"/>
      <c r="I38" s="539" t="s">
        <v>656</v>
      </c>
    </row>
    <row r="39" spans="1:9" s="547" customFormat="1" ht="18.75" customHeight="1">
      <c r="A39" s="559"/>
      <c r="B39" s="1175" t="s">
        <v>642</v>
      </c>
      <c r="C39" s="1176"/>
      <c r="D39" s="546" t="s">
        <v>657</v>
      </c>
      <c r="E39" s="1177" t="s">
        <v>658</v>
      </c>
      <c r="F39" s="1177"/>
      <c r="G39" s="1177" t="s">
        <v>648</v>
      </c>
      <c r="H39" s="1177"/>
      <c r="I39" s="546" t="s">
        <v>659</v>
      </c>
    </row>
    <row r="40" spans="1:9" s="530" customFormat="1" ht="24.75" customHeight="1">
      <c r="A40" s="529" t="s">
        <v>612</v>
      </c>
      <c r="B40" s="1168">
        <v>118022</v>
      </c>
      <c r="C40" s="1169"/>
      <c r="D40" s="552">
        <v>7527</v>
      </c>
      <c r="E40" s="1170">
        <v>30072</v>
      </c>
      <c r="F40" s="1170"/>
      <c r="G40" s="1170">
        <v>67736</v>
      </c>
      <c r="H40" s="1170"/>
      <c r="I40" s="560">
        <f>G40/B40*100</f>
        <v>57.39268949856806</v>
      </c>
    </row>
    <row r="41" spans="1:9" s="530" customFormat="1" ht="24.75" customHeight="1">
      <c r="A41" s="529" t="s">
        <v>626</v>
      </c>
      <c r="B41" s="1168">
        <v>117865</v>
      </c>
      <c r="C41" s="1170"/>
      <c r="D41" s="561">
        <v>8116</v>
      </c>
      <c r="E41" s="1170">
        <v>33011</v>
      </c>
      <c r="F41" s="1170"/>
      <c r="G41" s="1170">
        <v>71597</v>
      </c>
      <c r="H41" s="1170"/>
      <c r="I41" s="560">
        <f>G41/B41*100</f>
        <v>60.74492003563399</v>
      </c>
    </row>
    <row r="42" spans="1:9" s="530" customFormat="1" ht="24.75" customHeight="1">
      <c r="A42" s="529" t="s">
        <v>614</v>
      </c>
      <c r="B42" s="1168">
        <v>117450</v>
      </c>
      <c r="C42" s="1169"/>
      <c r="D42" s="552">
        <v>8577</v>
      </c>
      <c r="E42" s="1170">
        <v>35330</v>
      </c>
      <c r="F42" s="1170"/>
      <c r="G42" s="1170">
        <v>74120</v>
      </c>
      <c r="H42" s="1170"/>
      <c r="I42" s="560">
        <f>G42/B42*100</f>
        <v>63.10770540655598</v>
      </c>
    </row>
    <row r="43" spans="1:9" s="530" customFormat="1" ht="24.75" customHeight="1">
      <c r="A43" s="529" t="s">
        <v>660</v>
      </c>
      <c r="B43" s="1168">
        <v>117520</v>
      </c>
      <c r="C43" s="1169"/>
      <c r="D43" s="561">
        <v>9042</v>
      </c>
      <c r="E43" s="1170">
        <v>37374</v>
      </c>
      <c r="F43" s="1170"/>
      <c r="G43" s="1170">
        <v>76336</v>
      </c>
      <c r="H43" s="1170"/>
      <c r="I43" s="560">
        <f>G43/B43*100</f>
        <v>64.95575221238938</v>
      </c>
    </row>
    <row r="44" spans="1:9" s="530" customFormat="1" ht="24.75" customHeight="1" thickBot="1">
      <c r="A44" s="531" t="s">
        <v>616</v>
      </c>
      <c r="B44" s="1171">
        <v>117685</v>
      </c>
      <c r="C44" s="1172"/>
      <c r="D44" s="562">
        <v>10590</v>
      </c>
      <c r="E44" s="1173">
        <v>39367</v>
      </c>
      <c r="F44" s="1173"/>
      <c r="G44" s="1174">
        <v>79129</v>
      </c>
      <c r="H44" s="1174"/>
      <c r="I44" s="563">
        <v>67.23796575604368</v>
      </c>
    </row>
    <row r="45" spans="1:15" s="528" customFormat="1" ht="12" customHeight="1">
      <c r="A45" s="538" t="s">
        <v>661</v>
      </c>
      <c r="B45" s="530"/>
      <c r="C45" s="530"/>
      <c r="D45" s="530"/>
      <c r="E45" s="538" t="s">
        <v>662</v>
      </c>
      <c r="F45" s="538"/>
      <c r="H45" s="538"/>
      <c r="I45" s="538"/>
      <c r="J45" s="538"/>
      <c r="K45" s="538"/>
      <c r="L45" s="538"/>
      <c r="M45" s="538"/>
      <c r="N45" s="538"/>
      <c r="O45" s="538"/>
    </row>
    <row r="46" spans="5:15" s="528" customFormat="1" ht="11.25" customHeight="1">
      <c r="E46" s="547" t="s">
        <v>663</v>
      </c>
      <c r="F46" s="547"/>
      <c r="H46" s="547"/>
      <c r="I46" s="547"/>
      <c r="J46" s="547"/>
      <c r="K46" s="547"/>
      <c r="L46" s="547"/>
      <c r="M46" s="547"/>
      <c r="N46" s="547"/>
      <c r="O46" s="547"/>
    </row>
    <row r="47" spans="6:15" s="528" customFormat="1" ht="11.25" customHeight="1">
      <c r="F47" s="547"/>
      <c r="G47" s="547"/>
      <c r="H47" s="547"/>
      <c r="I47" s="547"/>
      <c r="J47" s="547"/>
      <c r="K47" s="547"/>
      <c r="L47" s="547"/>
      <c r="M47" s="547"/>
      <c r="N47" s="547"/>
      <c r="O47" s="547"/>
    </row>
  </sheetData>
  <sheetProtection/>
  <mergeCells count="131">
    <mergeCell ref="N1:O2"/>
    <mergeCell ref="A3:A4"/>
    <mergeCell ref="B3:G3"/>
    <mergeCell ref="H3:M3"/>
    <mergeCell ref="N3:O4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  <mergeCell ref="L5:M5"/>
    <mergeCell ref="N5:O5"/>
    <mergeCell ref="B6:C6"/>
    <mergeCell ref="D6:E6"/>
    <mergeCell ref="F6:G6"/>
    <mergeCell ref="H6:I6"/>
    <mergeCell ref="J6:K6"/>
    <mergeCell ref="L6:M6"/>
    <mergeCell ref="N6:O6"/>
    <mergeCell ref="L8:M8"/>
    <mergeCell ref="N8:O8"/>
    <mergeCell ref="B7:C7"/>
    <mergeCell ref="D7:E7"/>
    <mergeCell ref="F7:G7"/>
    <mergeCell ref="H7:I7"/>
    <mergeCell ref="J7:K7"/>
    <mergeCell ref="L7:M7"/>
    <mergeCell ref="F9:G9"/>
    <mergeCell ref="H9:I9"/>
    <mergeCell ref="J9:K9"/>
    <mergeCell ref="L9:M9"/>
    <mergeCell ref="N7:O7"/>
    <mergeCell ref="B8:C8"/>
    <mergeCell ref="D8:E8"/>
    <mergeCell ref="F8:G8"/>
    <mergeCell ref="H8:I8"/>
    <mergeCell ref="J8:K8"/>
    <mergeCell ref="N9:O9"/>
    <mergeCell ref="H13:I14"/>
    <mergeCell ref="A15:A16"/>
    <mergeCell ref="B15:C16"/>
    <mergeCell ref="D15:E16"/>
    <mergeCell ref="F15:G15"/>
    <mergeCell ref="H15:I16"/>
    <mergeCell ref="F16:G16"/>
    <mergeCell ref="B9:C9"/>
    <mergeCell ref="D9:E9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A26:A29"/>
    <mergeCell ref="B26:C29"/>
    <mergeCell ref="D26:H28"/>
    <mergeCell ref="I26:K28"/>
    <mergeCell ref="L26:N26"/>
    <mergeCell ref="L27:N27"/>
    <mergeCell ref="L28:N28"/>
    <mergeCell ref="E29:F29"/>
    <mergeCell ref="J29:K29"/>
    <mergeCell ref="M29:N29"/>
    <mergeCell ref="B30:C30"/>
    <mergeCell ref="E30:F30"/>
    <mergeCell ref="J30:K30"/>
    <mergeCell ref="M30:N30"/>
    <mergeCell ref="B31:C31"/>
    <mergeCell ref="E31:F31"/>
    <mergeCell ref="J31:K31"/>
    <mergeCell ref="M31:N31"/>
    <mergeCell ref="B32:C32"/>
    <mergeCell ref="E32:F32"/>
    <mergeCell ref="J32:K32"/>
    <mergeCell ref="M32:N32"/>
    <mergeCell ref="B33:C33"/>
    <mergeCell ref="E33:F33"/>
    <mergeCell ref="J33:K33"/>
    <mergeCell ref="M33:N33"/>
    <mergeCell ref="B34:C34"/>
    <mergeCell ref="E34:F34"/>
    <mergeCell ref="J34:K34"/>
    <mergeCell ref="M34:N34"/>
    <mergeCell ref="B35:C35"/>
    <mergeCell ref="E35:F35"/>
    <mergeCell ref="J35:K35"/>
    <mergeCell ref="M35:N35"/>
    <mergeCell ref="A37:A38"/>
    <mergeCell ref="B37:C38"/>
    <mergeCell ref="D37:F37"/>
    <mergeCell ref="G37:I37"/>
    <mergeCell ref="E38:F38"/>
    <mergeCell ref="G38:H38"/>
    <mergeCell ref="B39:C39"/>
    <mergeCell ref="E39:F39"/>
    <mergeCell ref="G39:H39"/>
    <mergeCell ref="B40:C40"/>
    <mergeCell ref="E40:F40"/>
    <mergeCell ref="G40:H40"/>
    <mergeCell ref="B41:C41"/>
    <mergeCell ref="E41:F41"/>
    <mergeCell ref="G41:H41"/>
    <mergeCell ref="B42:C42"/>
    <mergeCell ref="E42:F42"/>
    <mergeCell ref="G42:H42"/>
    <mergeCell ref="B43:C43"/>
    <mergeCell ref="E43:F43"/>
    <mergeCell ref="G43:H43"/>
    <mergeCell ref="B44:C44"/>
    <mergeCell ref="E44:F44"/>
    <mergeCell ref="G44:H44"/>
  </mergeCells>
  <printOptions/>
  <pageMargins left="0.7874015748031497" right="0.7874015748031497" top="0.7874015748031497" bottom="0.5905511811023623" header="0" footer="0"/>
  <pageSetup firstPageNumber="159" useFirstPageNumber="1" fitToHeight="1" fitToWidth="1" horizontalDpi="600" verticalDpi="600" orientation="portrait" pageOrder="overThenDown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1"/>
  <sheetViews>
    <sheetView view="pageBreakPreview" zoomScaleSheetLayoutView="100" zoomScalePageLayoutView="0" workbookViewId="0" topLeftCell="A52">
      <selection activeCell="A69" sqref="A69:B69"/>
    </sheetView>
  </sheetViews>
  <sheetFormatPr defaultColWidth="11.875" defaultRowHeight="10.5" customHeight="1"/>
  <cols>
    <col min="1" max="1" width="4.375" style="2" customWidth="1"/>
    <col min="2" max="2" width="16.50390625" style="16" customWidth="1"/>
    <col min="3" max="6" width="15.625" style="2" customWidth="1"/>
    <col min="7" max="7" width="4.375" style="250" customWidth="1"/>
    <col min="8" max="8" width="14.625" style="250" customWidth="1"/>
    <col min="9" max="9" width="10.375" style="250" customWidth="1"/>
    <col min="10" max="16384" width="11.875" style="2" customWidth="1"/>
  </cols>
  <sheetData>
    <row r="1" spans="1:6" ht="24" customHeight="1">
      <c r="A1" s="45" t="s">
        <v>305</v>
      </c>
      <c r="B1" s="25"/>
      <c r="C1" s="46"/>
      <c r="D1" s="46"/>
      <c r="E1" s="17"/>
      <c r="F1" s="17"/>
    </row>
    <row r="2" spans="1:6" ht="16.5" customHeight="1" thickBot="1">
      <c r="A2" s="45"/>
      <c r="B2" s="251"/>
      <c r="D2" s="46"/>
      <c r="E2" s="46"/>
      <c r="F2" s="23" t="s">
        <v>306</v>
      </c>
    </row>
    <row r="3" spans="1:6" ht="14.25" customHeight="1">
      <c r="A3" s="739" t="s">
        <v>69</v>
      </c>
      <c r="B3" s="741"/>
      <c r="C3" s="252" t="s">
        <v>307</v>
      </c>
      <c r="D3" s="253" t="s">
        <v>308</v>
      </c>
      <c r="E3" s="253" t="s">
        <v>309</v>
      </c>
      <c r="F3" s="253" t="s">
        <v>310</v>
      </c>
    </row>
    <row r="4" spans="1:6" ht="14.25" customHeight="1">
      <c r="A4" s="783" t="s">
        <v>70</v>
      </c>
      <c r="B4" s="784"/>
      <c r="C4" s="254">
        <v>261135</v>
      </c>
      <c r="D4" s="255">
        <f>SUM(D5:D12)</f>
        <v>308015</v>
      </c>
      <c r="E4" s="255">
        <f>SUM(E5:E12)</f>
        <v>311698</v>
      </c>
      <c r="F4" s="255">
        <f>SUM(F5:F12)</f>
        <v>308100</v>
      </c>
    </row>
    <row r="5" spans="1:6" ht="14.25" customHeight="1">
      <c r="A5" s="256"/>
      <c r="B5" s="257" t="s">
        <v>311</v>
      </c>
      <c r="C5" s="258">
        <v>146835</v>
      </c>
      <c r="D5" s="258">
        <v>168874</v>
      </c>
      <c r="E5" s="258">
        <v>169984</v>
      </c>
      <c r="F5" s="258">
        <v>170314</v>
      </c>
    </row>
    <row r="6" spans="1:6" ht="14.25" customHeight="1">
      <c r="A6" s="9"/>
      <c r="B6" s="63" t="s">
        <v>312</v>
      </c>
      <c r="C6" s="259">
        <v>70226</v>
      </c>
      <c r="D6" s="260">
        <v>81433</v>
      </c>
      <c r="E6" s="260">
        <v>78605</v>
      </c>
      <c r="F6" s="260">
        <v>73586</v>
      </c>
    </row>
    <row r="7" spans="1:11" ht="14.25" customHeight="1">
      <c r="A7" s="9"/>
      <c r="B7" s="63" t="s">
        <v>313</v>
      </c>
      <c r="C7" s="261">
        <v>17324</v>
      </c>
      <c r="D7" s="261">
        <v>22958</v>
      </c>
      <c r="E7" s="261">
        <v>25663</v>
      </c>
      <c r="F7" s="261">
        <v>26510</v>
      </c>
      <c r="K7" s="2" t="s">
        <v>314</v>
      </c>
    </row>
    <row r="8" spans="1:12" ht="14.25" customHeight="1">
      <c r="A8" s="9"/>
      <c r="B8" s="63" t="s">
        <v>315</v>
      </c>
      <c r="C8" s="261">
        <v>7543</v>
      </c>
      <c r="D8" s="261">
        <v>11287</v>
      </c>
      <c r="E8" s="261">
        <v>13211</v>
      </c>
      <c r="F8" s="261">
        <v>13398</v>
      </c>
      <c r="J8" s="52" t="s">
        <v>316</v>
      </c>
      <c r="K8" s="2">
        <v>365</v>
      </c>
      <c r="L8" s="2" t="s">
        <v>317</v>
      </c>
    </row>
    <row r="9" spans="1:12" ht="14.25" customHeight="1">
      <c r="A9" s="9"/>
      <c r="B9" s="63" t="s">
        <v>318</v>
      </c>
      <c r="C9" s="261">
        <v>5468</v>
      </c>
      <c r="D9" s="261">
        <v>6958</v>
      </c>
      <c r="E9" s="261">
        <v>6766</v>
      </c>
      <c r="F9" s="261">
        <v>6980</v>
      </c>
      <c r="J9" s="52" t="s">
        <v>319</v>
      </c>
      <c r="K9" s="2">
        <v>366</v>
      </c>
      <c r="L9" s="2" t="s">
        <v>317</v>
      </c>
    </row>
    <row r="10" spans="1:12" ht="14.25" customHeight="1">
      <c r="A10" s="9"/>
      <c r="B10" s="63" t="s">
        <v>320</v>
      </c>
      <c r="C10" s="261">
        <v>4219</v>
      </c>
      <c r="D10" s="261">
        <v>4711</v>
      </c>
      <c r="E10" s="261">
        <v>4922</v>
      </c>
      <c r="F10" s="261">
        <v>4482</v>
      </c>
      <c r="J10" s="52" t="s">
        <v>321</v>
      </c>
      <c r="K10" s="2">
        <v>365</v>
      </c>
      <c r="L10" s="2" t="s">
        <v>317</v>
      </c>
    </row>
    <row r="11" spans="1:10" ht="14.25" customHeight="1">
      <c r="A11" s="9"/>
      <c r="B11" s="63" t="s">
        <v>322</v>
      </c>
      <c r="C11" s="261">
        <v>6450</v>
      </c>
      <c r="D11" s="261">
        <v>8773</v>
      </c>
      <c r="E11" s="261">
        <v>9713</v>
      </c>
      <c r="F11" s="261">
        <v>9867</v>
      </c>
      <c r="G11" s="3"/>
      <c r="H11" s="3"/>
      <c r="I11" s="3"/>
      <c r="J11" s="3"/>
    </row>
    <row r="12" spans="1:10" ht="14.25" customHeight="1">
      <c r="A12" s="262"/>
      <c r="B12" s="263" t="s">
        <v>323</v>
      </c>
      <c r="C12" s="264">
        <v>3070</v>
      </c>
      <c r="D12" s="264">
        <v>3021</v>
      </c>
      <c r="E12" s="261">
        <v>2834</v>
      </c>
      <c r="F12" s="261">
        <v>2963</v>
      </c>
      <c r="G12" s="3"/>
      <c r="H12" s="3"/>
      <c r="I12" s="3"/>
      <c r="J12" s="3"/>
    </row>
    <row r="13" spans="1:10" ht="14.25" customHeight="1">
      <c r="A13" s="785" t="s">
        <v>324</v>
      </c>
      <c r="B13" s="786"/>
      <c r="C13" s="261">
        <f>SUM(C14:C21)</f>
        <v>132295</v>
      </c>
      <c r="D13" s="255">
        <f>SUM(D14:D21)</f>
        <v>155011</v>
      </c>
      <c r="E13" s="255">
        <f>SUM(E14:E21)</f>
        <v>156702</v>
      </c>
      <c r="F13" s="255">
        <f>SUM(F14:F21)</f>
        <v>161569</v>
      </c>
      <c r="G13" s="3"/>
      <c r="H13" s="8"/>
      <c r="I13" s="3"/>
      <c r="J13" s="3"/>
    </row>
    <row r="14" spans="1:6" ht="14.25" customHeight="1">
      <c r="A14" s="256"/>
      <c r="B14" s="257" t="s">
        <v>325</v>
      </c>
      <c r="C14" s="258">
        <v>74448</v>
      </c>
      <c r="D14" s="258">
        <v>83895</v>
      </c>
      <c r="E14" s="258">
        <v>85685</v>
      </c>
      <c r="F14" s="258">
        <v>90262</v>
      </c>
    </row>
    <row r="15" spans="1:6" ht="14.25" customHeight="1">
      <c r="A15" s="9"/>
      <c r="B15" s="63" t="s">
        <v>312</v>
      </c>
      <c r="C15" s="260">
        <v>35776</v>
      </c>
      <c r="D15" s="260">
        <v>41647</v>
      </c>
      <c r="E15" s="260">
        <v>40616</v>
      </c>
      <c r="F15" s="260">
        <v>40476</v>
      </c>
    </row>
    <row r="16" spans="1:6" ht="14.25" customHeight="1">
      <c r="A16" s="265"/>
      <c r="B16" s="63" t="s">
        <v>313</v>
      </c>
      <c r="C16" s="261">
        <v>8548</v>
      </c>
      <c r="D16" s="261">
        <v>10856</v>
      </c>
      <c r="E16" s="261">
        <v>11551</v>
      </c>
      <c r="F16" s="261">
        <v>11537</v>
      </c>
    </row>
    <row r="17" spans="1:6" ht="14.25" customHeight="1">
      <c r="A17" s="265"/>
      <c r="B17" s="63" t="s">
        <v>315</v>
      </c>
      <c r="C17" s="266">
        <v>4190</v>
      </c>
      <c r="D17" s="266">
        <v>7044</v>
      </c>
      <c r="E17" s="266">
        <v>6680</v>
      </c>
      <c r="F17" s="266">
        <v>7532</v>
      </c>
    </row>
    <row r="18" spans="1:6" ht="14.25" customHeight="1">
      <c r="A18" s="265"/>
      <c r="B18" s="63" t="s">
        <v>318</v>
      </c>
      <c r="C18" s="266">
        <v>2504</v>
      </c>
      <c r="D18" s="266">
        <v>3218</v>
      </c>
      <c r="E18" s="266">
        <v>2895</v>
      </c>
      <c r="F18" s="266">
        <v>3179</v>
      </c>
    </row>
    <row r="19" spans="1:6" ht="14.25" customHeight="1">
      <c r="A19" s="265"/>
      <c r="B19" s="63" t="s">
        <v>320</v>
      </c>
      <c r="C19" s="266">
        <v>1859</v>
      </c>
      <c r="D19" s="266">
        <v>2180</v>
      </c>
      <c r="E19" s="266">
        <v>1731</v>
      </c>
      <c r="F19" s="266">
        <v>1759</v>
      </c>
    </row>
    <row r="20" spans="1:6" ht="14.25" customHeight="1">
      <c r="A20" s="265"/>
      <c r="B20" s="63" t="s">
        <v>322</v>
      </c>
      <c r="C20" s="261">
        <v>3406</v>
      </c>
      <c r="D20" s="261">
        <v>4390</v>
      </c>
      <c r="E20" s="261">
        <v>5889</v>
      </c>
      <c r="F20" s="261">
        <v>5006</v>
      </c>
    </row>
    <row r="21" spans="1:6" ht="14.25" customHeight="1" thickBot="1">
      <c r="A21" s="265"/>
      <c r="B21" s="267" t="s">
        <v>323</v>
      </c>
      <c r="C21" s="268">
        <v>1564</v>
      </c>
      <c r="D21" s="268">
        <v>1781</v>
      </c>
      <c r="E21" s="268">
        <v>1655</v>
      </c>
      <c r="F21" s="268">
        <v>1818</v>
      </c>
    </row>
    <row r="22" spans="1:4" ht="14.25" customHeight="1">
      <c r="A22" s="269" t="s">
        <v>326</v>
      </c>
      <c r="B22" s="269"/>
      <c r="C22" s="270"/>
      <c r="D22" s="271"/>
    </row>
    <row r="23" ht="14.25" customHeight="1">
      <c r="A23" s="46" t="s">
        <v>327</v>
      </c>
    </row>
    <row r="24" ht="14.25" customHeight="1"/>
    <row r="25" ht="14.25" customHeight="1"/>
    <row r="26" spans="1:2" ht="14.25" customHeight="1">
      <c r="A26" s="45" t="s">
        <v>328</v>
      </c>
      <c r="B26" s="45"/>
    </row>
    <row r="27" spans="1:6" ht="14.25" customHeight="1" thickBot="1">
      <c r="A27" s="45"/>
      <c r="B27" s="45"/>
      <c r="D27" s="51"/>
      <c r="F27" s="2" t="s">
        <v>306</v>
      </c>
    </row>
    <row r="28" spans="1:6" ht="14.25" customHeight="1">
      <c r="A28" s="739" t="s">
        <v>69</v>
      </c>
      <c r="B28" s="739"/>
      <c r="C28" s="252" t="s">
        <v>307</v>
      </c>
      <c r="D28" s="253" t="s">
        <v>308</v>
      </c>
      <c r="E28" s="253" t="s">
        <v>329</v>
      </c>
      <c r="F28" s="253" t="s">
        <v>310</v>
      </c>
    </row>
    <row r="29" spans="1:6" ht="14.25" customHeight="1">
      <c r="A29" s="787" t="s">
        <v>330</v>
      </c>
      <c r="B29" s="787"/>
      <c r="C29" s="272">
        <v>20113</v>
      </c>
      <c r="D29" s="273">
        <f>SUM(D30:D32)</f>
        <v>23832</v>
      </c>
      <c r="E29" s="273">
        <f>SUM(E30:E32)</f>
        <v>22335</v>
      </c>
      <c r="F29" s="273">
        <f>SUM(F30:F32)</f>
        <v>21721</v>
      </c>
    </row>
    <row r="30" spans="1:6" ht="14.25" customHeight="1">
      <c r="A30" s="274" t="s">
        <v>331</v>
      </c>
      <c r="B30" s="275" t="s">
        <v>332</v>
      </c>
      <c r="C30" s="276">
        <v>4078</v>
      </c>
      <c r="D30" s="277">
        <v>4742</v>
      </c>
      <c r="E30" s="277">
        <v>4609</v>
      </c>
      <c r="F30" s="277">
        <v>4793</v>
      </c>
    </row>
    <row r="31" spans="1:6" ht="14.25" customHeight="1">
      <c r="A31" s="278"/>
      <c r="B31" s="279" t="s">
        <v>333</v>
      </c>
      <c r="C31" s="280">
        <v>15845</v>
      </c>
      <c r="D31" s="235">
        <v>18833</v>
      </c>
      <c r="E31" s="235">
        <v>17470</v>
      </c>
      <c r="F31" s="235">
        <v>16637</v>
      </c>
    </row>
    <row r="32" spans="1:6" ht="14.25" customHeight="1">
      <c r="A32" s="281" t="s">
        <v>334</v>
      </c>
      <c r="B32" s="282" t="s">
        <v>335</v>
      </c>
      <c r="C32" s="283">
        <v>190</v>
      </c>
      <c r="D32" s="235">
        <v>257</v>
      </c>
      <c r="E32" s="235">
        <v>256</v>
      </c>
      <c r="F32" s="235">
        <v>291</v>
      </c>
    </row>
    <row r="33" spans="1:6" ht="14.25" customHeight="1" thickBot="1">
      <c r="A33" s="788" t="s">
        <v>336</v>
      </c>
      <c r="B33" s="788"/>
      <c r="C33" s="284">
        <v>60</v>
      </c>
      <c r="D33" s="285">
        <f>D29/K8</f>
        <v>65.2931506849315</v>
      </c>
      <c r="E33" s="286">
        <f>E29/K9</f>
        <v>61.02459016393443</v>
      </c>
      <c r="F33" s="286">
        <f>F29/K10</f>
        <v>59.50958904109589</v>
      </c>
    </row>
    <row r="34" spans="1:4" ht="14.25" customHeight="1">
      <c r="A34" s="269" t="s">
        <v>326</v>
      </c>
      <c r="B34" s="192"/>
      <c r="C34" s="211"/>
      <c r="D34" s="287"/>
    </row>
    <row r="35" spans="1:10" ht="14.25" customHeight="1">
      <c r="A35" s="46" t="s">
        <v>337</v>
      </c>
      <c r="B35" s="3"/>
      <c r="C35" s="3"/>
      <c r="D35" s="3"/>
      <c r="I35" s="9"/>
      <c r="J35" s="9"/>
    </row>
    <row r="36" spans="9:10" ht="14.25" customHeight="1">
      <c r="I36" s="9"/>
      <c r="J36" s="9"/>
    </row>
    <row r="37" spans="9:10" ht="14.25" customHeight="1">
      <c r="I37" s="9"/>
      <c r="J37" s="9"/>
    </row>
    <row r="38" spans="1:9" ht="14.25" customHeight="1">
      <c r="A38" s="45" t="s">
        <v>338</v>
      </c>
      <c r="B38" s="2"/>
      <c r="I38" s="15"/>
    </row>
    <row r="39" spans="2:9" ht="14.25" customHeight="1" thickBot="1">
      <c r="B39" s="2"/>
      <c r="D39" s="17"/>
      <c r="E39" s="46"/>
      <c r="F39" s="46" t="s">
        <v>339</v>
      </c>
      <c r="I39" s="2"/>
    </row>
    <row r="40" spans="1:6" ht="14.25" customHeight="1">
      <c r="A40" s="789" t="s">
        <v>69</v>
      </c>
      <c r="B40" s="790"/>
      <c r="C40" s="252" t="s">
        <v>340</v>
      </c>
      <c r="D40" s="253" t="s">
        <v>341</v>
      </c>
      <c r="E40" s="253" t="s">
        <v>342</v>
      </c>
      <c r="F40" s="253" t="s">
        <v>343</v>
      </c>
    </row>
    <row r="41" spans="1:6" ht="14.25" customHeight="1">
      <c r="A41" s="791" t="s">
        <v>344</v>
      </c>
      <c r="B41" s="792"/>
      <c r="C41" s="288">
        <v>10040</v>
      </c>
      <c r="D41" s="289">
        <f>SUM(D42:D46)</f>
        <v>11126</v>
      </c>
      <c r="E41" s="289">
        <f>SUM(E42:E46)</f>
        <v>12020</v>
      </c>
      <c r="F41" s="289">
        <f>SUM(F42:F46)</f>
        <v>12280</v>
      </c>
    </row>
    <row r="42" spans="1:6" ht="14.25" customHeight="1">
      <c r="A42" s="793" t="s">
        <v>345</v>
      </c>
      <c r="B42" s="794"/>
      <c r="C42" s="290">
        <v>56</v>
      </c>
      <c r="D42" s="291">
        <v>57</v>
      </c>
      <c r="E42" s="291">
        <v>34</v>
      </c>
      <c r="F42" s="291">
        <v>38</v>
      </c>
    </row>
    <row r="43" spans="1:6" ht="14.25" customHeight="1">
      <c r="A43" s="795" t="s">
        <v>346</v>
      </c>
      <c r="B43" s="796"/>
      <c r="C43" s="292">
        <v>8215</v>
      </c>
      <c r="D43" s="293">
        <v>9211</v>
      </c>
      <c r="E43" s="293">
        <v>9838</v>
      </c>
      <c r="F43" s="293">
        <v>10143</v>
      </c>
    </row>
    <row r="44" spans="1:6" ht="14.25" customHeight="1">
      <c r="A44" s="795" t="s">
        <v>347</v>
      </c>
      <c r="B44" s="796"/>
      <c r="C44" s="292">
        <v>195</v>
      </c>
      <c r="D44" s="293">
        <v>273</v>
      </c>
      <c r="E44" s="293">
        <v>306</v>
      </c>
      <c r="F44" s="293">
        <v>299</v>
      </c>
    </row>
    <row r="45" spans="1:6" ht="14.25" customHeight="1">
      <c r="A45" s="797" t="s">
        <v>348</v>
      </c>
      <c r="B45" s="798"/>
      <c r="C45" s="292">
        <v>24</v>
      </c>
      <c r="D45" s="293">
        <v>19</v>
      </c>
      <c r="E45" s="293">
        <v>29</v>
      </c>
      <c r="F45" s="293">
        <v>31</v>
      </c>
    </row>
    <row r="46" spans="1:6" ht="14.25" customHeight="1" thickBot="1">
      <c r="A46" s="795" t="s">
        <v>349</v>
      </c>
      <c r="B46" s="796"/>
      <c r="C46" s="292">
        <v>1550</v>
      </c>
      <c r="D46" s="293">
        <v>1566</v>
      </c>
      <c r="E46" s="294">
        <v>1813</v>
      </c>
      <c r="F46" s="294">
        <v>1769</v>
      </c>
    </row>
    <row r="47" spans="1:4" ht="14.25" customHeight="1">
      <c r="A47" s="269" t="s">
        <v>326</v>
      </c>
      <c r="B47" s="12"/>
      <c r="C47" s="12"/>
      <c r="D47" s="14"/>
    </row>
    <row r="48" ht="14.25" customHeight="1">
      <c r="A48" s="46" t="s">
        <v>337</v>
      </c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spans="1:2" ht="14.25" customHeight="1">
      <c r="A57" s="45" t="s">
        <v>350</v>
      </c>
      <c r="B57" s="45"/>
    </row>
    <row r="58" spans="2:6" ht="14.25" customHeight="1" thickBot="1">
      <c r="B58" s="2"/>
      <c r="D58" s="51"/>
      <c r="E58" s="52"/>
      <c r="F58" s="52" t="s">
        <v>351</v>
      </c>
    </row>
    <row r="59" spans="1:6" ht="14.25" customHeight="1">
      <c r="A59" s="789" t="s">
        <v>69</v>
      </c>
      <c r="B59" s="799"/>
      <c r="C59" s="252" t="s">
        <v>340</v>
      </c>
      <c r="D59" s="253" t="s">
        <v>341</v>
      </c>
      <c r="E59" s="253" t="s">
        <v>342</v>
      </c>
      <c r="F59" s="253" t="s">
        <v>343</v>
      </c>
    </row>
    <row r="60" spans="1:6" ht="14.25" customHeight="1" thickBot="1">
      <c r="A60" s="800" t="s">
        <v>352</v>
      </c>
      <c r="B60" s="801"/>
      <c r="C60" s="295">
        <v>3744</v>
      </c>
      <c r="D60" s="293">
        <f>SUM(D61:D71)</f>
        <v>4673</v>
      </c>
      <c r="E60" s="296">
        <f>SUM(E61:E71)</f>
        <v>4649</v>
      </c>
      <c r="F60" s="296">
        <f>SUM(F61:F71)</f>
        <v>4385</v>
      </c>
    </row>
    <row r="61" spans="1:6" ht="14.25" customHeight="1" thickTop="1">
      <c r="A61" s="802" t="s">
        <v>72</v>
      </c>
      <c r="B61" s="803"/>
      <c r="C61" s="297">
        <v>136</v>
      </c>
      <c r="D61" s="298">
        <v>95</v>
      </c>
      <c r="E61" s="293">
        <v>111</v>
      </c>
      <c r="F61" s="293">
        <v>86</v>
      </c>
    </row>
    <row r="62" spans="1:6" ht="14.25" customHeight="1">
      <c r="A62" s="776" t="s">
        <v>353</v>
      </c>
      <c r="B62" s="778"/>
      <c r="C62" s="297">
        <v>857</v>
      </c>
      <c r="D62" s="293">
        <v>964</v>
      </c>
      <c r="E62" s="293">
        <v>853</v>
      </c>
      <c r="F62" s="293">
        <v>795</v>
      </c>
    </row>
    <row r="63" spans="1:6" ht="14.25" customHeight="1">
      <c r="A63" s="776" t="s">
        <v>354</v>
      </c>
      <c r="B63" s="778"/>
      <c r="C63" s="297">
        <v>911</v>
      </c>
      <c r="D63" s="293">
        <v>1096</v>
      </c>
      <c r="E63" s="293">
        <v>1017</v>
      </c>
      <c r="F63" s="293">
        <v>1098</v>
      </c>
    </row>
    <row r="64" spans="1:6" ht="14.25" customHeight="1">
      <c r="A64" s="776" t="s">
        <v>355</v>
      </c>
      <c r="B64" s="778"/>
      <c r="C64" s="297">
        <v>206</v>
      </c>
      <c r="D64" s="293">
        <v>275</v>
      </c>
      <c r="E64" s="293">
        <v>255</v>
      </c>
      <c r="F64" s="293">
        <v>186</v>
      </c>
    </row>
    <row r="65" spans="1:6" ht="14.25" customHeight="1">
      <c r="A65" s="776" t="s">
        <v>83</v>
      </c>
      <c r="B65" s="778"/>
      <c r="C65" s="297">
        <v>0</v>
      </c>
      <c r="D65" s="293">
        <v>0</v>
      </c>
      <c r="E65" s="293">
        <v>0</v>
      </c>
      <c r="F65" s="293">
        <v>0</v>
      </c>
    </row>
    <row r="66" spans="1:6" ht="14.25" customHeight="1">
      <c r="A66" s="776" t="s">
        <v>356</v>
      </c>
      <c r="B66" s="778"/>
      <c r="C66" s="297">
        <v>265</v>
      </c>
      <c r="D66" s="293">
        <v>313</v>
      </c>
      <c r="E66" s="293">
        <v>303</v>
      </c>
      <c r="F66" s="293">
        <v>279</v>
      </c>
    </row>
    <row r="67" spans="1:6" ht="14.25" customHeight="1">
      <c r="A67" s="776" t="s">
        <v>357</v>
      </c>
      <c r="B67" s="778"/>
      <c r="C67" s="297">
        <v>399</v>
      </c>
      <c r="D67" s="293">
        <v>531</v>
      </c>
      <c r="E67" s="293">
        <v>482</v>
      </c>
      <c r="F67" s="293">
        <v>398</v>
      </c>
    </row>
    <row r="68" spans="1:6" ht="14.25" customHeight="1">
      <c r="A68" s="776" t="s">
        <v>358</v>
      </c>
      <c r="B68" s="778"/>
      <c r="C68" s="297">
        <v>58</v>
      </c>
      <c r="D68" s="293">
        <v>139</v>
      </c>
      <c r="E68" s="293">
        <v>228</v>
      </c>
      <c r="F68" s="293">
        <v>201</v>
      </c>
    </row>
    <row r="69" spans="1:6" ht="14.25" customHeight="1">
      <c r="A69" s="776" t="s">
        <v>359</v>
      </c>
      <c r="B69" s="778"/>
      <c r="C69" s="297">
        <v>574</v>
      </c>
      <c r="D69" s="293">
        <v>771</v>
      </c>
      <c r="E69" s="293">
        <v>874</v>
      </c>
      <c r="F69" s="293">
        <v>824</v>
      </c>
    </row>
    <row r="70" spans="1:6" ht="14.25" customHeight="1">
      <c r="A70" s="776" t="s">
        <v>360</v>
      </c>
      <c r="B70" s="778"/>
      <c r="C70" s="297">
        <v>185</v>
      </c>
      <c r="D70" s="293">
        <v>269</v>
      </c>
      <c r="E70" s="293">
        <v>256</v>
      </c>
      <c r="F70" s="293">
        <v>243</v>
      </c>
    </row>
    <row r="71" spans="1:6" ht="14.25" customHeight="1" thickBot="1">
      <c r="A71" s="776" t="s">
        <v>361</v>
      </c>
      <c r="B71" s="778"/>
      <c r="C71" s="299">
        <v>153</v>
      </c>
      <c r="D71" s="294">
        <v>220</v>
      </c>
      <c r="E71" s="294">
        <v>270</v>
      </c>
      <c r="F71" s="294">
        <v>275</v>
      </c>
    </row>
    <row r="72" spans="1:4" ht="14.25" customHeight="1">
      <c r="A72" s="269" t="s">
        <v>326</v>
      </c>
      <c r="B72" s="12"/>
      <c r="C72" s="9"/>
      <c r="D72" s="300"/>
    </row>
    <row r="73" spans="1:4" ht="14.25" customHeight="1">
      <c r="A73" s="46" t="s">
        <v>327</v>
      </c>
      <c r="C73" s="9"/>
      <c r="D73" s="9"/>
    </row>
    <row r="361" ht="10.5" customHeight="1">
      <c r="C361" s="16"/>
    </row>
  </sheetData>
  <sheetProtection/>
  <mergeCells count="26">
    <mergeCell ref="A70:B70"/>
    <mergeCell ref="A71:B71"/>
    <mergeCell ref="A64:B64"/>
    <mergeCell ref="A65:B65"/>
    <mergeCell ref="A66:B66"/>
    <mergeCell ref="A67:B67"/>
    <mergeCell ref="A68:B68"/>
    <mergeCell ref="A69:B69"/>
    <mergeCell ref="A46:B46"/>
    <mergeCell ref="A59:B59"/>
    <mergeCell ref="A60:B60"/>
    <mergeCell ref="A61:B61"/>
    <mergeCell ref="A62:B62"/>
    <mergeCell ref="A63:B63"/>
    <mergeCell ref="A40:B40"/>
    <mergeCell ref="A41:B41"/>
    <mergeCell ref="A42:B42"/>
    <mergeCell ref="A43:B43"/>
    <mergeCell ref="A44:B44"/>
    <mergeCell ref="A45:B45"/>
    <mergeCell ref="A3:B3"/>
    <mergeCell ref="A4:B4"/>
    <mergeCell ref="A13:B13"/>
    <mergeCell ref="A28:B28"/>
    <mergeCell ref="A29:B29"/>
    <mergeCell ref="A33:B33"/>
  </mergeCells>
  <printOptions/>
  <pageMargins left="0.7874015748031497" right="0.7874015748031497" top="0.7874015748031497" bottom="0.7874015748031497" header="0" footer="0"/>
  <pageSetup firstPageNumber="143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view="pageBreakPreview" zoomScaleNormal="120" zoomScaleSheetLayoutView="100" zoomScalePageLayoutView="0" workbookViewId="0" topLeftCell="A13">
      <selection activeCell="F29" sqref="F29"/>
    </sheetView>
  </sheetViews>
  <sheetFormatPr defaultColWidth="11.875" defaultRowHeight="16.5" customHeight="1"/>
  <cols>
    <col min="1" max="1" width="26.125" style="302" customWidth="1"/>
    <col min="2" max="4" width="14.375" style="302" customWidth="1"/>
    <col min="5" max="5" width="14.375" style="303" customWidth="1"/>
    <col min="6" max="6" width="14.375" style="304" customWidth="1"/>
    <col min="7" max="7" width="14.375" style="303" customWidth="1"/>
    <col min="8" max="16384" width="11.875" style="302" customWidth="1"/>
  </cols>
  <sheetData>
    <row r="1" spans="1:7" ht="16.5" customHeight="1">
      <c r="A1" s="301" t="s">
        <v>362</v>
      </c>
      <c r="B1" s="301"/>
      <c r="D1" s="303"/>
      <c r="G1" s="302"/>
    </row>
    <row r="2" spans="1:7" ht="2.25" customHeight="1">
      <c r="A2" s="301"/>
      <c r="B2" s="301"/>
      <c r="D2" s="303"/>
      <c r="G2" s="302"/>
    </row>
    <row r="3" spans="1:7" ht="16.5" customHeight="1" thickBot="1">
      <c r="A3" s="305" t="s">
        <v>280</v>
      </c>
      <c r="B3" s="306"/>
      <c r="C3" s="307"/>
      <c r="D3" s="308"/>
      <c r="E3" s="309"/>
      <c r="F3" s="310" t="s">
        <v>363</v>
      </c>
      <c r="G3" s="302"/>
    </row>
    <row r="4" spans="1:6" s="307" customFormat="1" ht="16.5" customHeight="1">
      <c r="A4" s="311" t="s">
        <v>364</v>
      </c>
      <c r="B4" s="312" t="s">
        <v>365</v>
      </c>
      <c r="C4" s="312" t="s">
        <v>366</v>
      </c>
      <c r="D4" s="312" t="s">
        <v>212</v>
      </c>
      <c r="E4" s="313" t="s">
        <v>213</v>
      </c>
      <c r="F4" s="313" t="s">
        <v>214</v>
      </c>
    </row>
    <row r="5" spans="1:8" s="307" customFormat="1" ht="16.5" customHeight="1">
      <c r="A5" s="314" t="s">
        <v>367</v>
      </c>
      <c r="B5" s="315">
        <v>2853839</v>
      </c>
      <c r="C5" s="315">
        <v>2897690</v>
      </c>
      <c r="D5" s="315">
        <v>2853307</v>
      </c>
      <c r="E5" s="316">
        <v>2742810</v>
      </c>
      <c r="F5" s="316">
        <v>2652581</v>
      </c>
      <c r="H5" s="307" t="s">
        <v>368</v>
      </c>
    </row>
    <row r="6" spans="1:6" s="307" customFormat="1" ht="16.5" customHeight="1">
      <c r="A6" s="317" t="s">
        <v>369</v>
      </c>
      <c r="B6" s="318">
        <v>2112801</v>
      </c>
      <c r="C6" s="318">
        <v>2074471</v>
      </c>
      <c r="D6" s="318">
        <v>2221570</v>
      </c>
      <c r="E6" s="319">
        <v>2268726</v>
      </c>
      <c r="F6" s="319">
        <v>2345572</v>
      </c>
    </row>
    <row r="7" spans="1:6" s="307" customFormat="1" ht="16.5" customHeight="1">
      <c r="A7" s="317" t="s">
        <v>370</v>
      </c>
      <c r="B7" s="318">
        <v>546112</v>
      </c>
      <c r="C7" s="318">
        <v>599921</v>
      </c>
      <c r="D7" s="318">
        <v>605763</v>
      </c>
      <c r="E7" s="319">
        <v>588166</v>
      </c>
      <c r="F7" s="319">
        <v>607772</v>
      </c>
    </row>
    <row r="8" spans="1:6" s="307" customFormat="1" ht="16.5" customHeight="1">
      <c r="A8" s="317" t="s">
        <v>371</v>
      </c>
      <c r="B8" s="318">
        <v>671551</v>
      </c>
      <c r="C8" s="318">
        <v>1189182</v>
      </c>
      <c r="D8" s="318">
        <v>1029348</v>
      </c>
      <c r="E8" s="319">
        <v>1236950</v>
      </c>
      <c r="F8" s="319">
        <v>1133338</v>
      </c>
    </row>
    <row r="9" spans="1:6" s="307" customFormat="1" ht="16.5" customHeight="1">
      <c r="A9" s="317" t="s">
        <v>372</v>
      </c>
      <c r="B9" s="318">
        <v>491116</v>
      </c>
      <c r="C9" s="318">
        <v>406800</v>
      </c>
      <c r="D9" s="318">
        <v>481759</v>
      </c>
      <c r="E9" s="319">
        <v>558335</v>
      </c>
      <c r="F9" s="319">
        <v>450871</v>
      </c>
    </row>
    <row r="10" spans="1:6" s="307" customFormat="1" ht="16.5" customHeight="1" thickBot="1">
      <c r="A10" s="320" t="s">
        <v>66</v>
      </c>
      <c r="B10" s="321">
        <v>4744338</v>
      </c>
      <c r="C10" s="321">
        <v>5160122</v>
      </c>
      <c r="D10" s="321">
        <f>D11-SUM(D5:D9)</f>
        <v>4916761</v>
      </c>
      <c r="E10" s="322">
        <f>E11-SUM(E5:E9)</f>
        <v>6137821</v>
      </c>
      <c r="F10" s="322">
        <f>F11-SUM(F5:F9)</f>
        <v>6260717</v>
      </c>
    </row>
    <row r="11" spans="1:6" s="307" customFormat="1" ht="16.5" customHeight="1" thickBot="1" thickTop="1">
      <c r="A11" s="323" t="s">
        <v>373</v>
      </c>
      <c r="B11" s="324">
        <v>11419757</v>
      </c>
      <c r="C11" s="324">
        <v>11738662</v>
      </c>
      <c r="D11" s="324">
        <v>12108508</v>
      </c>
      <c r="E11" s="325">
        <v>13532808</v>
      </c>
      <c r="F11" s="325">
        <v>13450851</v>
      </c>
    </row>
    <row r="12" spans="1:7" ht="3" customHeight="1">
      <c r="A12" s="326"/>
      <c r="B12" s="318"/>
      <c r="C12" s="318"/>
      <c r="D12" s="318"/>
      <c r="E12" s="318"/>
      <c r="F12" s="319"/>
      <c r="G12" s="302"/>
    </row>
    <row r="13" spans="1:6" s="307" customFormat="1" ht="16.5" customHeight="1" thickBot="1">
      <c r="A13" s="327" t="s">
        <v>296</v>
      </c>
      <c r="B13" s="328"/>
      <c r="C13" s="328"/>
      <c r="D13" s="328"/>
      <c r="E13" s="309"/>
      <c r="F13" s="310" t="s">
        <v>363</v>
      </c>
    </row>
    <row r="14" spans="1:6" s="307" customFormat="1" ht="16.5" customHeight="1">
      <c r="A14" s="329" t="s">
        <v>364</v>
      </c>
      <c r="B14" s="312" t="s">
        <v>365</v>
      </c>
      <c r="C14" s="312" t="s">
        <v>366</v>
      </c>
      <c r="D14" s="312" t="s">
        <v>212</v>
      </c>
      <c r="E14" s="313" t="s">
        <v>213</v>
      </c>
      <c r="F14" s="313" t="s">
        <v>214</v>
      </c>
    </row>
    <row r="15" spans="1:6" s="307" customFormat="1" ht="16.5" customHeight="1">
      <c r="A15" s="314" t="s">
        <v>374</v>
      </c>
      <c r="B15" s="315">
        <v>150095</v>
      </c>
      <c r="C15" s="315">
        <v>140593</v>
      </c>
      <c r="D15" s="315">
        <v>138966</v>
      </c>
      <c r="E15" s="316">
        <v>139141</v>
      </c>
      <c r="F15" s="316">
        <v>139787</v>
      </c>
    </row>
    <row r="16" spans="1:6" s="307" customFormat="1" ht="16.5" customHeight="1">
      <c r="A16" s="317" t="s">
        <v>375</v>
      </c>
      <c r="B16" s="318">
        <v>7032153</v>
      </c>
      <c r="C16" s="318">
        <v>7028895</v>
      </c>
      <c r="D16" s="318">
        <v>7377960</v>
      </c>
      <c r="E16" s="319">
        <v>7651969</v>
      </c>
      <c r="F16" s="319">
        <v>7651327</v>
      </c>
    </row>
    <row r="17" spans="1:6" s="307" customFormat="1" ht="16.5" customHeight="1">
      <c r="A17" s="317" t="s">
        <v>376</v>
      </c>
      <c r="B17" s="318">
        <v>95767</v>
      </c>
      <c r="C17" s="318">
        <v>97287</v>
      </c>
      <c r="D17" s="318">
        <v>99791</v>
      </c>
      <c r="E17" s="319">
        <v>105034</v>
      </c>
      <c r="F17" s="319">
        <v>104843</v>
      </c>
    </row>
    <row r="18" spans="1:6" s="307" customFormat="1" ht="16.5" customHeight="1">
      <c r="A18" s="317" t="s">
        <v>377</v>
      </c>
      <c r="B18" s="318">
        <v>200</v>
      </c>
      <c r="C18" s="318">
        <v>29</v>
      </c>
      <c r="D18" s="330">
        <v>35</v>
      </c>
      <c r="E18" s="331">
        <v>5</v>
      </c>
      <c r="F18" s="331">
        <v>6</v>
      </c>
    </row>
    <row r="19" spans="1:6" s="307" customFormat="1" ht="16.5" customHeight="1">
      <c r="A19" s="317" t="s">
        <v>378</v>
      </c>
      <c r="B19" s="318">
        <v>678141</v>
      </c>
      <c r="C19" s="318">
        <v>695691</v>
      </c>
      <c r="D19" s="318">
        <v>680019</v>
      </c>
      <c r="E19" s="319">
        <v>614694</v>
      </c>
      <c r="F19" s="319">
        <v>576064</v>
      </c>
    </row>
    <row r="20" spans="1:6" s="307" customFormat="1" ht="16.5" customHeight="1">
      <c r="A20" s="317" t="s">
        <v>379</v>
      </c>
      <c r="B20" s="318">
        <v>1552196</v>
      </c>
      <c r="C20" s="318">
        <v>1759630</v>
      </c>
      <c r="D20" s="318">
        <v>1724939</v>
      </c>
      <c r="E20" s="319">
        <v>3027695</v>
      </c>
      <c r="F20" s="319">
        <v>2829291</v>
      </c>
    </row>
    <row r="21" spans="1:7" s="307" customFormat="1" ht="16.5" customHeight="1" thickBot="1">
      <c r="A21" s="320" t="s">
        <v>380</v>
      </c>
      <c r="B21" s="321">
        <v>1504405</v>
      </c>
      <c r="C21" s="321">
        <v>1534778</v>
      </c>
      <c r="D21" s="321">
        <f>D22-SUM(D15:D20)</f>
        <v>1528463</v>
      </c>
      <c r="E21" s="322">
        <f>E22-SUM(E15:E20)</f>
        <v>1543399</v>
      </c>
      <c r="F21" s="322">
        <v>1487644</v>
      </c>
      <c r="G21" s="332">
        <f>SUM(F15:F21)</f>
        <v>12788962</v>
      </c>
    </row>
    <row r="22" spans="1:6" s="307" customFormat="1" ht="16.5" customHeight="1" thickTop="1">
      <c r="A22" s="333" t="s">
        <v>381</v>
      </c>
      <c r="B22" s="334">
        <v>11012957</v>
      </c>
      <c r="C22" s="334">
        <v>11256903</v>
      </c>
      <c r="D22" s="334">
        <v>11550173</v>
      </c>
      <c r="E22" s="335">
        <v>13081937</v>
      </c>
      <c r="F22" s="335">
        <v>12788960</v>
      </c>
    </row>
    <row r="23" spans="1:6" s="307" customFormat="1" ht="16.5" customHeight="1" thickBot="1">
      <c r="A23" s="336" t="s">
        <v>382</v>
      </c>
      <c r="B23" s="337">
        <v>406800</v>
      </c>
      <c r="C23" s="337">
        <v>481759</v>
      </c>
      <c r="D23" s="337">
        <f>D11-D22</f>
        <v>558335</v>
      </c>
      <c r="E23" s="338">
        <f>E11-E22</f>
        <v>450871</v>
      </c>
      <c r="F23" s="338">
        <f>F11-F22</f>
        <v>661891</v>
      </c>
    </row>
    <row r="24" spans="1:7" s="307" customFormat="1" ht="16.5" customHeight="1">
      <c r="A24" s="339" t="s">
        <v>272</v>
      </c>
      <c r="E24" s="340"/>
      <c r="F24" s="341"/>
      <c r="G24" s="340"/>
    </row>
    <row r="25" spans="1:7" s="307" customFormat="1" ht="10.5" customHeight="1">
      <c r="A25" s="339"/>
      <c r="E25" s="340"/>
      <c r="F25" s="341"/>
      <c r="G25" s="340"/>
    </row>
    <row r="26" ht="16.5" customHeight="1">
      <c r="A26" s="342" t="s">
        <v>383</v>
      </c>
    </row>
    <row r="27" spans="2:4" ht="16.5" customHeight="1" thickBot="1">
      <c r="B27" s="343"/>
      <c r="C27" s="344" t="s">
        <v>384</v>
      </c>
      <c r="D27" s="345"/>
    </row>
    <row r="28" spans="1:3" ht="18" customHeight="1">
      <c r="A28" s="66" t="s">
        <v>385</v>
      </c>
      <c r="B28" s="346" t="s">
        <v>386</v>
      </c>
      <c r="C28" s="64" t="s">
        <v>387</v>
      </c>
    </row>
    <row r="29" spans="1:8" ht="16.5" customHeight="1">
      <c r="A29" s="347" t="s">
        <v>388</v>
      </c>
      <c r="B29" s="348"/>
      <c r="C29" s="248"/>
      <c r="H29" s="302" t="s">
        <v>389</v>
      </c>
    </row>
    <row r="30" spans="1:3" ht="13.5" customHeight="1">
      <c r="A30" s="349" t="s">
        <v>390</v>
      </c>
      <c r="B30" s="350">
        <f>SUM(B32:B43)</f>
        <v>23743</v>
      </c>
      <c r="C30" s="351">
        <f>SUM(C32:C43)</f>
        <v>474212</v>
      </c>
    </row>
    <row r="31" spans="1:3" ht="13.5" customHeight="1">
      <c r="A31" s="352" t="s">
        <v>391</v>
      </c>
      <c r="B31" s="353">
        <v>3835</v>
      </c>
      <c r="C31" s="354">
        <v>46953</v>
      </c>
    </row>
    <row r="32" spans="1:3" ht="13.5" customHeight="1">
      <c r="A32" s="352" t="s">
        <v>392</v>
      </c>
      <c r="B32" s="355">
        <v>629</v>
      </c>
      <c r="C32" s="331">
        <v>35385</v>
      </c>
    </row>
    <row r="33" spans="1:3" ht="13.5" customHeight="1">
      <c r="A33" s="352" t="s">
        <v>393</v>
      </c>
      <c r="B33" s="355">
        <v>2736</v>
      </c>
      <c r="C33" s="331">
        <v>64123</v>
      </c>
    </row>
    <row r="34" spans="1:3" ht="13.5" customHeight="1">
      <c r="A34" s="352" t="s">
        <v>394</v>
      </c>
      <c r="B34" s="355">
        <v>1007</v>
      </c>
      <c r="C34" s="331">
        <v>21833</v>
      </c>
    </row>
    <row r="35" spans="1:3" ht="13.5" customHeight="1">
      <c r="A35" s="352" t="s">
        <v>395</v>
      </c>
      <c r="B35" s="355">
        <v>2248</v>
      </c>
      <c r="C35" s="331">
        <v>32805</v>
      </c>
    </row>
    <row r="36" spans="1:3" ht="13.5" customHeight="1">
      <c r="A36" s="352" t="s">
        <v>396</v>
      </c>
      <c r="B36" s="355">
        <v>4428</v>
      </c>
      <c r="C36" s="331">
        <v>75649</v>
      </c>
    </row>
    <row r="37" spans="1:3" ht="13.5" customHeight="1">
      <c r="A37" s="352" t="s">
        <v>397</v>
      </c>
      <c r="B37" s="355">
        <v>1583</v>
      </c>
      <c r="C37" s="331">
        <v>25907</v>
      </c>
    </row>
    <row r="38" spans="1:3" ht="13.5" customHeight="1">
      <c r="A38" s="352" t="s">
        <v>398</v>
      </c>
      <c r="B38" s="355">
        <v>4163</v>
      </c>
      <c r="C38" s="331">
        <v>60002</v>
      </c>
    </row>
    <row r="39" spans="1:3" ht="13.5" customHeight="1">
      <c r="A39" s="352" t="s">
        <v>399</v>
      </c>
      <c r="B39" s="355">
        <v>1119</v>
      </c>
      <c r="C39" s="331">
        <v>10735</v>
      </c>
    </row>
    <row r="40" spans="1:3" ht="13.5" customHeight="1">
      <c r="A40" s="352" t="s">
        <v>400</v>
      </c>
      <c r="B40" s="355">
        <v>2322</v>
      </c>
      <c r="C40" s="331">
        <v>42429</v>
      </c>
    </row>
    <row r="41" spans="1:3" ht="13.5" customHeight="1">
      <c r="A41" s="352" t="s">
        <v>401</v>
      </c>
      <c r="B41" s="355">
        <v>762</v>
      </c>
      <c r="C41" s="331">
        <v>44699</v>
      </c>
    </row>
    <row r="42" spans="1:3" ht="13.5" customHeight="1">
      <c r="A42" s="356" t="s">
        <v>402</v>
      </c>
      <c r="B42" s="355">
        <v>746</v>
      </c>
      <c r="C42" s="357">
        <v>9343</v>
      </c>
    </row>
    <row r="43" spans="1:3" ht="13.5" customHeight="1">
      <c r="A43" s="352" t="s">
        <v>66</v>
      </c>
      <c r="B43" s="358">
        <v>2000</v>
      </c>
      <c r="C43" s="359">
        <v>51302</v>
      </c>
    </row>
    <row r="44" spans="1:3" ht="16.5" customHeight="1">
      <c r="A44" s="347" t="s">
        <v>403</v>
      </c>
      <c r="B44" s="360"/>
      <c r="C44" s="361"/>
    </row>
    <row r="45" spans="1:3" ht="12.75" customHeight="1">
      <c r="A45" s="349" t="s">
        <v>390</v>
      </c>
      <c r="B45" s="350">
        <f>SUM(B46:B58)</f>
        <v>527</v>
      </c>
      <c r="C45" s="351">
        <f>SUM(C46:C58)</f>
        <v>276830</v>
      </c>
    </row>
    <row r="46" spans="1:3" ht="12.75" customHeight="1">
      <c r="A46" s="352" t="s">
        <v>392</v>
      </c>
      <c r="B46" s="362">
        <v>77</v>
      </c>
      <c r="C46" s="363">
        <v>51434</v>
      </c>
    </row>
    <row r="47" spans="1:3" ht="12.75" customHeight="1">
      <c r="A47" s="356" t="s">
        <v>393</v>
      </c>
      <c r="B47" s="355">
        <v>21</v>
      </c>
      <c r="C47" s="357">
        <v>8675</v>
      </c>
    </row>
    <row r="48" spans="1:3" ht="12.75" customHeight="1">
      <c r="A48" s="352" t="s">
        <v>394</v>
      </c>
      <c r="B48" s="355">
        <v>117</v>
      </c>
      <c r="C48" s="357">
        <v>45069</v>
      </c>
    </row>
    <row r="49" spans="1:3" ht="12.75" customHeight="1">
      <c r="A49" s="352" t="s">
        <v>404</v>
      </c>
      <c r="B49" s="355">
        <v>26</v>
      </c>
      <c r="C49" s="357">
        <v>12484</v>
      </c>
    </row>
    <row r="50" spans="1:3" ht="12.75" customHeight="1">
      <c r="A50" s="352" t="s">
        <v>405</v>
      </c>
      <c r="B50" s="355">
        <v>12</v>
      </c>
      <c r="C50" s="357">
        <v>2751</v>
      </c>
    </row>
    <row r="51" spans="1:3" ht="12.75" customHeight="1">
      <c r="A51" s="356" t="s">
        <v>396</v>
      </c>
      <c r="B51" s="355">
        <v>87</v>
      </c>
      <c r="C51" s="357">
        <v>58230</v>
      </c>
    </row>
    <row r="52" spans="1:3" ht="12.75" customHeight="1">
      <c r="A52" s="356" t="s">
        <v>397</v>
      </c>
      <c r="B52" s="355">
        <v>18</v>
      </c>
      <c r="C52" s="357">
        <v>7020</v>
      </c>
    </row>
    <row r="53" spans="1:3" ht="12.75" customHeight="1">
      <c r="A53" s="352" t="s">
        <v>398</v>
      </c>
      <c r="B53" s="355">
        <v>37</v>
      </c>
      <c r="C53" s="357">
        <v>14578</v>
      </c>
    </row>
    <row r="54" spans="1:3" ht="12.75" customHeight="1">
      <c r="A54" s="356" t="s">
        <v>400</v>
      </c>
      <c r="B54" s="355">
        <v>23</v>
      </c>
      <c r="C54" s="357">
        <v>22398</v>
      </c>
    </row>
    <row r="55" spans="1:3" ht="12.75" customHeight="1">
      <c r="A55" s="352" t="s">
        <v>401</v>
      </c>
      <c r="B55" s="355">
        <v>21</v>
      </c>
      <c r="C55" s="357">
        <v>9006</v>
      </c>
    </row>
    <row r="56" spans="1:3" ht="12.75" customHeight="1">
      <c r="A56" s="356" t="s">
        <v>406</v>
      </c>
      <c r="B56" s="355">
        <v>7</v>
      </c>
      <c r="C56" s="357">
        <v>1886</v>
      </c>
    </row>
    <row r="57" spans="1:3" ht="12.75" customHeight="1">
      <c r="A57" s="356" t="s">
        <v>407</v>
      </c>
      <c r="B57" s="355">
        <v>44</v>
      </c>
      <c r="C57" s="357">
        <v>25097</v>
      </c>
    </row>
    <row r="58" spans="1:3" ht="12.75" customHeight="1" thickBot="1">
      <c r="A58" s="364" t="s">
        <v>408</v>
      </c>
      <c r="B58" s="365">
        <v>37</v>
      </c>
      <c r="C58" s="366">
        <v>18202</v>
      </c>
    </row>
    <row r="59" spans="1:3" ht="16.5" customHeight="1">
      <c r="A59" s="15" t="s">
        <v>272</v>
      </c>
      <c r="B59" s="367"/>
      <c r="C59" s="367"/>
    </row>
  </sheetData>
  <sheetProtection/>
  <printOptions/>
  <pageMargins left="0.7874015748031497" right="0.7874015748031497" top="0.7874015748031497" bottom="0.7874015748031497" header="0" footer="0"/>
  <pageSetup firstPageNumber="145" useFirstPageNumber="1" horizontalDpi="600" verticalDpi="600" orientation="portrait" pageOrder="overThenDown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5"/>
  <sheetViews>
    <sheetView view="pageBreakPreview" zoomScaleSheetLayoutView="100" zoomScalePageLayoutView="0" workbookViewId="0" topLeftCell="A31">
      <selection activeCell="B39" sqref="B39"/>
    </sheetView>
  </sheetViews>
  <sheetFormatPr defaultColWidth="11.875" defaultRowHeight="16.5" customHeight="1"/>
  <cols>
    <col min="1" max="1" width="20.875" style="2" customWidth="1"/>
    <col min="2" max="2" width="16.50390625" style="52" customWidth="1"/>
    <col min="3" max="3" width="1.625" style="2" customWidth="1"/>
    <col min="4" max="4" width="16.50390625" style="2" customWidth="1"/>
    <col min="5" max="5" width="1.625" style="2" customWidth="1"/>
    <col min="6" max="6" width="16.50390625" style="2" customWidth="1"/>
    <col min="7" max="7" width="1.625" style="2" customWidth="1"/>
    <col min="8" max="8" width="16.50390625" style="2" customWidth="1"/>
    <col min="9" max="9" width="1.625" style="2" customWidth="1"/>
    <col min="10" max="14" width="10.50390625" style="2" customWidth="1"/>
    <col min="15" max="15" width="10.625" style="2" customWidth="1"/>
    <col min="16" max="16384" width="11.875" style="2" customWidth="1"/>
  </cols>
  <sheetData>
    <row r="1" spans="1:5" s="3" customFormat="1" ht="20.25" customHeight="1">
      <c r="A1" s="198" t="s">
        <v>254</v>
      </c>
      <c r="B1" s="199"/>
      <c r="C1" s="198"/>
      <c r="D1" s="198"/>
      <c r="E1" s="198"/>
    </row>
    <row r="2" spans="2:7" s="3" customFormat="1" ht="13.5" thickBot="1">
      <c r="B2" s="810" t="s">
        <v>255</v>
      </c>
      <c r="C2" s="810"/>
      <c r="D2" s="810"/>
      <c r="E2" s="810"/>
      <c r="F2" s="810"/>
      <c r="G2" s="810"/>
    </row>
    <row r="3" spans="1:9" s="3" customFormat="1" ht="27.75" customHeight="1">
      <c r="A3" s="201" t="s">
        <v>256</v>
      </c>
      <c r="B3" s="811" t="s">
        <v>257</v>
      </c>
      <c r="C3" s="812"/>
      <c r="D3" s="811" t="s">
        <v>258</v>
      </c>
      <c r="E3" s="812"/>
      <c r="F3" s="813" t="s">
        <v>259</v>
      </c>
      <c r="G3" s="814"/>
      <c r="H3" s="708"/>
      <c r="I3" s="708"/>
    </row>
    <row r="4" spans="1:9" s="3" customFormat="1" ht="18.75" customHeight="1">
      <c r="A4" s="19" t="s">
        <v>260</v>
      </c>
      <c r="B4" s="202">
        <v>13061</v>
      </c>
      <c r="C4" s="203"/>
      <c r="D4" s="204">
        <v>34763</v>
      </c>
      <c r="E4" s="203"/>
      <c r="F4" s="204">
        <v>6575</v>
      </c>
      <c r="G4" s="205"/>
      <c r="H4" s="204"/>
      <c r="I4" s="205"/>
    </row>
    <row r="5" spans="1:9" s="3" customFormat="1" ht="18.75" customHeight="1">
      <c r="A5" s="19" t="s">
        <v>261</v>
      </c>
      <c r="B5" s="202">
        <v>13240</v>
      </c>
      <c r="C5" s="206"/>
      <c r="D5" s="204">
        <v>32815</v>
      </c>
      <c r="E5" s="206"/>
      <c r="F5" s="204">
        <v>7325</v>
      </c>
      <c r="G5" s="205"/>
      <c r="H5" s="204"/>
      <c r="I5" s="205"/>
    </row>
    <row r="6" spans="1:9" s="3" customFormat="1" ht="18.75" customHeight="1">
      <c r="A6" s="19" t="s">
        <v>262</v>
      </c>
      <c r="B6" s="202">
        <v>15224</v>
      </c>
      <c r="C6" s="206"/>
      <c r="D6" s="204">
        <v>34598</v>
      </c>
      <c r="E6" s="206"/>
      <c r="F6" s="204">
        <v>9742</v>
      </c>
      <c r="G6" s="205"/>
      <c r="H6" s="204"/>
      <c r="I6" s="205"/>
    </row>
    <row r="7" spans="1:9" s="3" customFormat="1" ht="18.75" customHeight="1">
      <c r="A7" s="19" t="s">
        <v>263</v>
      </c>
      <c r="B7" s="202">
        <v>18346</v>
      </c>
      <c r="C7" s="206"/>
      <c r="D7" s="204">
        <v>39823</v>
      </c>
      <c r="E7" s="206"/>
      <c r="F7" s="204">
        <v>11820</v>
      </c>
      <c r="G7" s="205"/>
      <c r="H7" s="204"/>
      <c r="I7" s="205"/>
    </row>
    <row r="8" spans="1:17" s="3" customFormat="1" ht="18.75" customHeight="1">
      <c r="A8" s="68" t="s">
        <v>264</v>
      </c>
      <c r="B8" s="202">
        <v>16087</v>
      </c>
      <c r="C8" s="206"/>
      <c r="D8" s="204">
        <v>29544</v>
      </c>
      <c r="E8" s="206"/>
      <c r="F8" s="204" t="s">
        <v>265</v>
      </c>
      <c r="G8" s="206"/>
      <c r="H8" s="204"/>
      <c r="I8" s="206"/>
      <c r="J8" s="804"/>
      <c r="K8" s="804"/>
      <c r="L8" s="804"/>
      <c r="M8" s="804"/>
      <c r="N8" s="804"/>
      <c r="O8" s="804"/>
      <c r="P8" s="804"/>
      <c r="Q8" s="804"/>
    </row>
    <row r="9" spans="1:17" s="3" customFormat="1" ht="18.75" customHeight="1">
      <c r="A9" s="68" t="s">
        <v>266</v>
      </c>
      <c r="B9" s="202">
        <v>16249</v>
      </c>
      <c r="C9" s="206"/>
      <c r="D9" s="204">
        <v>29599</v>
      </c>
      <c r="E9" s="206"/>
      <c r="F9" s="208" t="s">
        <v>265</v>
      </c>
      <c r="G9" s="206"/>
      <c r="H9" s="208"/>
      <c r="I9" s="206"/>
      <c r="J9" s="804"/>
      <c r="K9" s="804"/>
      <c r="L9" s="804"/>
      <c r="M9" s="804"/>
      <c r="N9" s="804"/>
      <c r="O9" s="804"/>
      <c r="P9" s="804"/>
      <c r="Q9" s="804"/>
    </row>
    <row r="10" spans="1:17" s="3" customFormat="1" ht="18.75" customHeight="1">
      <c r="A10" s="68" t="s">
        <v>267</v>
      </c>
      <c r="B10" s="202">
        <v>16315</v>
      </c>
      <c r="C10" s="206"/>
      <c r="D10" s="204">
        <v>29393</v>
      </c>
      <c r="E10" s="206"/>
      <c r="F10" s="208" t="s">
        <v>268</v>
      </c>
      <c r="G10" s="206"/>
      <c r="H10" s="208"/>
      <c r="I10" s="206"/>
      <c r="J10" s="207"/>
      <c r="K10" s="207"/>
      <c r="L10" s="207"/>
      <c r="M10" s="207"/>
      <c r="N10" s="207"/>
      <c r="O10" s="207"/>
      <c r="P10" s="207"/>
      <c r="Q10" s="207"/>
    </row>
    <row r="11" spans="1:17" s="3" customFormat="1" ht="18.75" customHeight="1">
      <c r="A11" s="68" t="s">
        <v>269</v>
      </c>
      <c r="B11" s="202">
        <v>16202</v>
      </c>
      <c r="C11" s="206"/>
      <c r="D11" s="204">
        <v>28871</v>
      </c>
      <c r="E11" s="206"/>
      <c r="F11" s="208" t="s">
        <v>265</v>
      </c>
      <c r="G11" s="206"/>
      <c r="H11" s="208"/>
      <c r="I11" s="206"/>
      <c r="J11" s="207"/>
      <c r="K11" s="207"/>
      <c r="L11" s="207"/>
      <c r="M11" s="207"/>
      <c r="N11" s="207"/>
      <c r="O11" s="207"/>
      <c r="P11" s="207"/>
      <c r="Q11" s="207"/>
    </row>
    <row r="12" spans="1:17" s="3" customFormat="1" ht="18.75" customHeight="1">
      <c r="A12" s="68" t="s">
        <v>270</v>
      </c>
      <c r="B12" s="202">
        <v>16076</v>
      </c>
      <c r="C12" s="206"/>
      <c r="D12" s="204">
        <v>28301</v>
      </c>
      <c r="E12" s="206"/>
      <c r="F12" s="208" t="s">
        <v>268</v>
      </c>
      <c r="G12" s="206"/>
      <c r="H12" s="208"/>
      <c r="I12" s="206"/>
      <c r="J12" s="207"/>
      <c r="K12" s="207"/>
      <c r="L12" s="207"/>
      <c r="M12" s="207"/>
      <c r="N12" s="207"/>
      <c r="O12" s="207"/>
      <c r="P12" s="207"/>
      <c r="Q12" s="207"/>
    </row>
    <row r="13" spans="1:17" s="3" customFormat="1" ht="18.75" customHeight="1" thickBot="1">
      <c r="A13" s="67" t="s">
        <v>271</v>
      </c>
      <c r="B13" s="202">
        <v>15806</v>
      </c>
      <c r="C13" s="209"/>
      <c r="D13" s="204">
        <v>27354</v>
      </c>
      <c r="E13" s="209"/>
      <c r="F13" s="208" t="s">
        <v>265</v>
      </c>
      <c r="G13" s="210"/>
      <c r="H13" s="208"/>
      <c r="I13" s="206"/>
      <c r="J13" s="207"/>
      <c r="K13" s="207"/>
      <c r="L13" s="207"/>
      <c r="M13" s="207"/>
      <c r="N13" s="207"/>
      <c r="O13" s="207"/>
      <c r="P13" s="207"/>
      <c r="Q13" s="207"/>
    </row>
    <row r="14" spans="1:15" s="3" customFormat="1" ht="14.25" customHeight="1">
      <c r="A14" s="211" t="s">
        <v>272</v>
      </c>
      <c r="B14" s="212"/>
      <c r="C14" s="211"/>
      <c r="D14" s="192"/>
      <c r="E14" s="192"/>
      <c r="F14" s="192"/>
      <c r="G14" s="8"/>
      <c r="H14" s="8"/>
      <c r="I14" s="8"/>
      <c r="J14" s="213"/>
      <c r="K14" s="213"/>
      <c r="L14" s="213"/>
      <c r="M14" s="213"/>
      <c r="N14" s="213"/>
      <c r="O14" s="213"/>
    </row>
    <row r="15" spans="2:15" s="3" customFormat="1" ht="13.5" customHeight="1">
      <c r="B15" s="214"/>
      <c r="J15" s="213"/>
      <c r="K15" s="213"/>
      <c r="L15" s="213"/>
      <c r="M15" s="213"/>
      <c r="N15" s="213"/>
      <c r="O15" s="213"/>
    </row>
    <row r="16" spans="1:15" s="3" customFormat="1" ht="20.25" customHeight="1">
      <c r="A16" s="155" t="s">
        <v>273</v>
      </c>
      <c r="B16" s="199"/>
      <c r="C16" s="155"/>
      <c r="J16" s="215"/>
      <c r="K16" s="215"/>
      <c r="L16" s="215"/>
      <c r="M16" s="213"/>
      <c r="N16" s="213"/>
      <c r="O16" s="213"/>
    </row>
    <row r="17" spans="2:15" s="3" customFormat="1" ht="13.5" thickBot="1">
      <c r="B17" s="216"/>
      <c r="C17" s="217"/>
      <c r="D17" s="10"/>
      <c r="E17" s="200"/>
      <c r="F17" s="8"/>
      <c r="G17" s="200"/>
      <c r="H17" s="8"/>
      <c r="I17" s="218" t="s">
        <v>274</v>
      </c>
      <c r="J17" s="213"/>
      <c r="K17" s="213"/>
      <c r="L17" s="213"/>
      <c r="M17" s="213"/>
      <c r="N17" s="213"/>
      <c r="O17" s="213"/>
    </row>
    <row r="18" spans="1:9" s="3" customFormat="1" ht="19.5" customHeight="1">
      <c r="A18" s="219" t="s">
        <v>275</v>
      </c>
      <c r="B18" s="196" t="s">
        <v>211</v>
      </c>
      <c r="C18" s="195"/>
      <c r="D18" s="196" t="s">
        <v>212</v>
      </c>
      <c r="E18" s="64"/>
      <c r="F18" s="815" t="s">
        <v>213</v>
      </c>
      <c r="G18" s="725"/>
      <c r="H18" s="815" t="s">
        <v>214</v>
      </c>
      <c r="I18" s="725"/>
    </row>
    <row r="19" spans="1:9" s="3" customFormat="1" ht="24" customHeight="1">
      <c r="A19" s="220" t="s">
        <v>276</v>
      </c>
      <c r="B19" s="221">
        <v>292558</v>
      </c>
      <c r="C19" s="222"/>
      <c r="D19" s="221">
        <v>310496</v>
      </c>
      <c r="E19" s="222"/>
      <c r="F19" s="221">
        <v>327248</v>
      </c>
      <c r="G19" s="222"/>
      <c r="H19" s="221">
        <v>336200</v>
      </c>
      <c r="I19" s="222"/>
    </row>
    <row r="20" spans="1:9" s="3" customFormat="1" ht="25.5" customHeight="1" thickBot="1">
      <c r="A20" s="223" t="s">
        <v>277</v>
      </c>
      <c r="B20" s="224">
        <v>98729</v>
      </c>
      <c r="C20" s="225"/>
      <c r="D20" s="224">
        <v>98425</v>
      </c>
      <c r="E20" s="225"/>
      <c r="F20" s="224">
        <v>96463</v>
      </c>
      <c r="G20" s="225"/>
      <c r="H20" s="224">
        <v>96576</v>
      </c>
      <c r="I20" s="225"/>
    </row>
    <row r="21" spans="1:15" s="3" customFormat="1" ht="14.25" customHeight="1">
      <c r="A21" s="10" t="s">
        <v>272</v>
      </c>
      <c r="J21" s="226"/>
      <c r="K21" s="213"/>
      <c r="L21" s="213"/>
      <c r="M21" s="213"/>
      <c r="N21" s="227"/>
      <c r="O21" s="227"/>
    </row>
    <row r="22" spans="1:15" s="3" customFormat="1" ht="14.25" customHeight="1">
      <c r="A22" s="10" t="s">
        <v>278</v>
      </c>
      <c r="J22" s="226"/>
      <c r="K22" s="213"/>
      <c r="L22" s="213"/>
      <c r="M22" s="213"/>
      <c r="N22" s="227"/>
      <c r="O22" s="227"/>
    </row>
    <row r="23" spans="10:15" s="3" customFormat="1" ht="12" customHeight="1">
      <c r="J23" s="226"/>
      <c r="K23" s="213"/>
      <c r="L23" s="213"/>
      <c r="M23" s="213"/>
      <c r="N23" s="227"/>
      <c r="O23" s="227"/>
    </row>
    <row r="24" spans="1:25" s="3" customFormat="1" ht="18">
      <c r="A24" s="155" t="s">
        <v>279</v>
      </c>
      <c r="P24" s="228"/>
      <c r="Q24" s="213"/>
      <c r="R24" s="213"/>
      <c r="S24" s="226"/>
      <c r="T24" s="226"/>
      <c r="U24" s="213"/>
      <c r="V24" s="213"/>
      <c r="W24" s="213"/>
      <c r="X24" s="227"/>
      <c r="Y24" s="227"/>
    </row>
    <row r="25" spans="1:25" s="3" customFormat="1" ht="6" customHeight="1">
      <c r="A25" s="155"/>
      <c r="P25" s="228"/>
      <c r="Q25" s="213"/>
      <c r="R25" s="213"/>
      <c r="S25" s="226"/>
      <c r="T25" s="226"/>
      <c r="U25" s="213"/>
      <c r="V25" s="213"/>
      <c r="W25" s="213"/>
      <c r="X25" s="227"/>
      <c r="Y25" s="227"/>
    </row>
    <row r="26" spans="1:25" s="3" customFormat="1" ht="15" thickBot="1">
      <c r="A26" s="193" t="s">
        <v>280</v>
      </c>
      <c r="B26" s="229"/>
      <c r="C26" s="229"/>
      <c r="E26" s="229"/>
      <c r="G26" s="229"/>
      <c r="I26" s="230" t="s">
        <v>281</v>
      </c>
      <c r="P26" s="228"/>
      <c r="Q26" s="213"/>
      <c r="R26" s="213"/>
      <c r="S26" s="226"/>
      <c r="T26" s="226"/>
      <c r="U26" s="213"/>
      <c r="V26" s="213"/>
      <c r="W26" s="213"/>
      <c r="X26" s="227"/>
      <c r="Y26" s="227"/>
    </row>
    <row r="27" spans="1:25" s="3" customFormat="1" ht="14.25">
      <c r="A27" s="231" t="s">
        <v>282</v>
      </c>
      <c r="B27" s="805" t="s">
        <v>211</v>
      </c>
      <c r="C27" s="806"/>
      <c r="D27" s="805" t="s">
        <v>283</v>
      </c>
      <c r="E27" s="806"/>
      <c r="F27" s="805" t="s">
        <v>284</v>
      </c>
      <c r="G27" s="806"/>
      <c r="H27" s="805" t="s">
        <v>285</v>
      </c>
      <c r="I27" s="809"/>
      <c r="P27" s="228"/>
      <c r="Q27" s="213"/>
      <c r="R27" s="213"/>
      <c r="S27" s="213"/>
      <c r="T27" s="213"/>
      <c r="U27" s="213"/>
      <c r="V27" s="213"/>
      <c r="W27" s="213"/>
      <c r="X27" s="227"/>
      <c r="Y27" s="227"/>
    </row>
    <row r="28" spans="1:25" s="3" customFormat="1" ht="14.25">
      <c r="A28" s="232" t="s">
        <v>286</v>
      </c>
      <c r="B28" s="807"/>
      <c r="C28" s="808"/>
      <c r="D28" s="807"/>
      <c r="E28" s="808"/>
      <c r="F28" s="807"/>
      <c r="G28" s="808"/>
      <c r="H28" s="807"/>
      <c r="I28" s="748"/>
      <c r="P28" s="233"/>
      <c r="Q28" s="213"/>
      <c r="R28" s="213"/>
      <c r="S28" s="213"/>
      <c r="T28" s="213"/>
      <c r="U28" s="213"/>
      <c r="V28" s="213"/>
      <c r="W28" s="213"/>
      <c r="X28" s="227"/>
      <c r="Y28" s="227"/>
    </row>
    <row r="29" spans="1:23" s="3" customFormat="1" ht="18.75" customHeight="1">
      <c r="A29" s="234" t="s">
        <v>287</v>
      </c>
      <c r="B29" s="204">
        <v>4039270423</v>
      </c>
      <c r="C29" s="235"/>
      <c r="D29" s="204">
        <v>4199413966</v>
      </c>
      <c r="E29" s="235"/>
      <c r="F29" s="204">
        <v>4470177827</v>
      </c>
      <c r="G29" s="235"/>
      <c r="H29" s="204">
        <f>2251695220+2340268018</f>
        <v>4591963238</v>
      </c>
      <c r="I29" s="235"/>
      <c r="P29" s="8"/>
      <c r="Q29" s="236"/>
      <c r="R29" s="8"/>
      <c r="S29" s="8"/>
      <c r="T29" s="8"/>
      <c r="U29" s="8"/>
      <c r="V29" s="8"/>
      <c r="W29" s="8"/>
    </row>
    <row r="30" spans="1:23" s="3" customFormat="1" ht="18.75" customHeight="1">
      <c r="A30" s="237" t="s">
        <v>288</v>
      </c>
      <c r="B30" s="204">
        <v>63954000</v>
      </c>
      <c r="C30" s="235"/>
      <c r="D30" s="204">
        <v>80392000</v>
      </c>
      <c r="E30" s="235"/>
      <c r="F30" s="204">
        <v>0</v>
      </c>
      <c r="G30" s="235"/>
      <c r="H30" s="204">
        <v>0</v>
      </c>
      <c r="I30" s="235"/>
      <c r="P30" s="228"/>
      <c r="Q30" s="19"/>
      <c r="R30" s="19"/>
      <c r="S30" s="19"/>
      <c r="T30" s="19"/>
      <c r="U30" s="19"/>
      <c r="V30" s="19"/>
      <c r="W30" s="19"/>
    </row>
    <row r="31" spans="1:23" s="3" customFormat="1" ht="18.75" customHeight="1">
      <c r="A31" s="237" t="s">
        <v>289</v>
      </c>
      <c r="B31" s="204">
        <v>1854922095</v>
      </c>
      <c r="C31" s="235"/>
      <c r="D31" s="204">
        <v>1960597633</v>
      </c>
      <c r="E31" s="235"/>
      <c r="F31" s="204">
        <v>1936796248</v>
      </c>
      <c r="G31" s="235"/>
      <c r="H31" s="204">
        <v>1894977080</v>
      </c>
      <c r="I31" s="235"/>
      <c r="P31" s="228"/>
      <c r="Q31" s="213"/>
      <c r="R31" s="213"/>
      <c r="S31" s="213"/>
      <c r="T31" s="213"/>
      <c r="U31" s="213"/>
      <c r="V31" s="213"/>
      <c r="W31" s="213"/>
    </row>
    <row r="32" spans="1:23" s="3" customFormat="1" ht="18.75" customHeight="1">
      <c r="A32" s="237" t="s">
        <v>290</v>
      </c>
      <c r="B32" s="204">
        <v>1204576791</v>
      </c>
      <c r="C32" s="235"/>
      <c r="D32" s="204">
        <v>1300451211</v>
      </c>
      <c r="E32" s="235"/>
      <c r="F32" s="204">
        <v>1300634087</v>
      </c>
      <c r="G32" s="235"/>
      <c r="H32" s="204">
        <v>1278625940</v>
      </c>
      <c r="I32" s="235"/>
      <c r="P32" s="228"/>
      <c r="Q32" s="213"/>
      <c r="R32" s="213"/>
      <c r="S32" s="213"/>
      <c r="T32" s="213"/>
      <c r="U32" s="213"/>
      <c r="V32" s="213"/>
      <c r="W32" s="213"/>
    </row>
    <row r="33" spans="1:23" s="3" customFormat="1" ht="18.75" customHeight="1">
      <c r="A33" s="237" t="s">
        <v>291</v>
      </c>
      <c r="B33" s="204">
        <v>1200640421</v>
      </c>
      <c r="C33" s="235"/>
      <c r="D33" s="204">
        <v>1235226797</v>
      </c>
      <c r="E33" s="235"/>
      <c r="F33" s="204">
        <v>1251082410</v>
      </c>
      <c r="G33" s="235"/>
      <c r="H33" s="204">
        <v>1304558151</v>
      </c>
      <c r="I33" s="235"/>
      <c r="P33" s="228"/>
      <c r="Q33" s="213"/>
      <c r="R33" s="213"/>
      <c r="S33" s="213"/>
      <c r="T33" s="213"/>
      <c r="U33" s="213"/>
      <c r="V33" s="213"/>
      <c r="W33" s="213"/>
    </row>
    <row r="34" spans="1:23" s="3" customFormat="1" ht="18.75" customHeight="1">
      <c r="A34" s="237" t="s">
        <v>292</v>
      </c>
      <c r="B34" s="204">
        <v>23661000</v>
      </c>
      <c r="C34" s="235"/>
      <c r="D34" s="204">
        <v>23202000</v>
      </c>
      <c r="E34" s="235"/>
      <c r="F34" s="204">
        <v>25457000</v>
      </c>
      <c r="G34" s="235"/>
      <c r="H34" s="204">
        <f>7548000+16138000</f>
        <v>23686000</v>
      </c>
      <c r="I34" s="235"/>
      <c r="P34" s="228"/>
      <c r="Q34" s="215"/>
      <c r="R34" s="8"/>
      <c r="S34" s="11"/>
      <c r="T34" s="11"/>
      <c r="U34" s="215"/>
      <c r="V34" s="11"/>
      <c r="W34" s="8"/>
    </row>
    <row r="35" spans="1:23" s="3" customFormat="1" ht="18.75" customHeight="1">
      <c r="A35" s="237" t="s">
        <v>293</v>
      </c>
      <c r="B35" s="204">
        <v>14556978</v>
      </c>
      <c r="C35" s="235"/>
      <c r="D35" s="204">
        <v>7181373</v>
      </c>
      <c r="E35" s="235"/>
      <c r="F35" s="204">
        <v>186078034</v>
      </c>
      <c r="G35" s="235"/>
      <c r="H35" s="204">
        <v>161612253</v>
      </c>
      <c r="I35" s="235"/>
      <c r="P35" s="228"/>
      <c r="Q35" s="215"/>
      <c r="R35" s="8"/>
      <c r="S35" s="11"/>
      <c r="T35" s="11"/>
      <c r="U35" s="215"/>
      <c r="V35" s="11"/>
      <c r="W35" s="8"/>
    </row>
    <row r="36" spans="1:23" s="3" customFormat="1" ht="18.75" customHeight="1" thickBot="1">
      <c r="A36" s="238" t="s">
        <v>294</v>
      </c>
      <c r="B36" s="239">
        <v>12597414</v>
      </c>
      <c r="C36" s="240"/>
      <c r="D36" s="239">
        <v>7583158</v>
      </c>
      <c r="E36" s="240"/>
      <c r="F36" s="239">
        <v>6918887</v>
      </c>
      <c r="G36" s="240"/>
      <c r="H36" s="239">
        <f>9272633322-SUM(H29:H35)</f>
        <v>17210660</v>
      </c>
      <c r="I36" s="240"/>
      <c r="P36" s="228"/>
      <c r="Q36" s="215"/>
      <c r="R36" s="213"/>
      <c r="S36" s="213"/>
      <c r="T36" s="213"/>
      <c r="U36" s="213"/>
      <c r="V36" s="213"/>
      <c r="W36" s="213"/>
    </row>
    <row r="37" spans="1:23" s="3" customFormat="1" ht="18.75" customHeight="1" thickBot="1" thickTop="1">
      <c r="A37" s="241" t="s">
        <v>295</v>
      </c>
      <c r="B37" s="242">
        <f>SUM(B29:B36)</f>
        <v>8414179122</v>
      </c>
      <c r="C37" s="243"/>
      <c r="D37" s="242">
        <f>SUM(D29:D36)</f>
        <v>8814048138</v>
      </c>
      <c r="E37" s="243"/>
      <c r="F37" s="242">
        <f>SUM(F29:F36)</f>
        <v>9177144493</v>
      </c>
      <c r="G37" s="243"/>
      <c r="H37" s="242">
        <f>SUM(H29:H36)</f>
        <v>9272633322</v>
      </c>
      <c r="I37" s="243"/>
      <c r="P37" s="228"/>
      <c r="Q37" s="215"/>
      <c r="R37" s="213"/>
      <c r="S37" s="213"/>
      <c r="T37" s="213"/>
      <c r="U37" s="213"/>
      <c r="V37" s="213"/>
      <c r="W37" s="213"/>
    </row>
    <row r="38" spans="1:23" s="3" customFormat="1" ht="8.25" customHeight="1">
      <c r="A38" s="228"/>
      <c r="P38" s="228"/>
      <c r="Q38" s="215"/>
      <c r="R38" s="213"/>
      <c r="S38" s="213"/>
      <c r="T38" s="213"/>
      <c r="U38" s="213"/>
      <c r="V38" s="213"/>
      <c r="W38" s="213"/>
    </row>
    <row r="39" spans="1:23" s="3" customFormat="1" ht="15" thickBot="1">
      <c r="A39" s="193" t="s">
        <v>296</v>
      </c>
      <c r="B39" s="229"/>
      <c r="C39" s="229"/>
      <c r="D39" s="229"/>
      <c r="E39" s="229"/>
      <c r="F39" s="229"/>
      <c r="G39" s="229"/>
      <c r="H39" s="229"/>
      <c r="I39" s="230" t="s">
        <v>281</v>
      </c>
      <c r="P39" s="233"/>
      <c r="Q39" s="213"/>
      <c r="R39" s="213"/>
      <c r="S39" s="213"/>
      <c r="T39" s="213"/>
      <c r="U39" s="213"/>
      <c r="V39" s="213"/>
      <c r="W39" s="213"/>
    </row>
    <row r="40" spans="1:23" s="3" customFormat="1" ht="12.75">
      <c r="A40" s="231" t="s">
        <v>282</v>
      </c>
      <c r="B40" s="805" t="s">
        <v>211</v>
      </c>
      <c r="C40" s="806"/>
      <c r="D40" s="805" t="s">
        <v>212</v>
      </c>
      <c r="E40" s="806"/>
      <c r="F40" s="805" t="s">
        <v>284</v>
      </c>
      <c r="G40" s="806"/>
      <c r="H40" s="805" t="s">
        <v>297</v>
      </c>
      <c r="I40" s="809"/>
      <c r="P40" s="233"/>
      <c r="Q40" s="213"/>
      <c r="R40" s="213"/>
      <c r="S40" s="213"/>
      <c r="T40" s="213"/>
      <c r="U40" s="213"/>
      <c r="V40" s="213"/>
      <c r="W40" s="213"/>
    </row>
    <row r="41" spans="1:23" s="3" customFormat="1" ht="12.75">
      <c r="A41" s="232" t="s">
        <v>286</v>
      </c>
      <c r="B41" s="807"/>
      <c r="C41" s="808"/>
      <c r="D41" s="807"/>
      <c r="E41" s="808"/>
      <c r="F41" s="807"/>
      <c r="G41" s="808"/>
      <c r="H41" s="807"/>
      <c r="I41" s="748"/>
      <c r="P41" s="10"/>
      <c r="Q41" s="8"/>
      <c r="R41" s="8"/>
      <c r="S41" s="8"/>
      <c r="T41" s="8"/>
      <c r="U41" s="8"/>
      <c r="V41" s="8"/>
      <c r="W41" s="8"/>
    </row>
    <row r="42" spans="1:23" s="3" customFormat="1" ht="18.75" customHeight="1">
      <c r="A42" s="234" t="s">
        <v>298</v>
      </c>
      <c r="B42" s="204">
        <v>173642763</v>
      </c>
      <c r="C42" s="235"/>
      <c r="D42" s="204">
        <v>184218293</v>
      </c>
      <c r="E42" s="235"/>
      <c r="F42" s="204">
        <v>195274760</v>
      </c>
      <c r="G42" s="235"/>
      <c r="H42" s="204">
        <v>191020372</v>
      </c>
      <c r="I42" s="235"/>
      <c r="P42" s="8"/>
      <c r="Q42" s="8"/>
      <c r="R42" s="8"/>
      <c r="S42" s="8"/>
      <c r="T42" s="8"/>
      <c r="U42" s="8"/>
      <c r="V42" s="8"/>
      <c r="W42" s="8"/>
    </row>
    <row r="43" spans="1:23" s="3" customFormat="1" ht="18.75" customHeight="1">
      <c r="A43" s="237" t="s">
        <v>299</v>
      </c>
      <c r="B43" s="204">
        <v>8220098201</v>
      </c>
      <c r="C43" s="235"/>
      <c r="D43" s="204">
        <v>8431687081</v>
      </c>
      <c r="E43" s="235"/>
      <c r="F43" s="204">
        <v>8397533399</v>
      </c>
      <c r="G43" s="235"/>
      <c r="H43" s="204">
        <v>8514530640</v>
      </c>
      <c r="I43" s="235"/>
      <c r="P43" s="232"/>
      <c r="Q43" s="236"/>
      <c r="R43" s="8"/>
      <c r="S43" s="8"/>
      <c r="T43" s="8"/>
      <c r="U43" s="8"/>
      <c r="V43" s="200"/>
      <c r="W43" s="200"/>
    </row>
    <row r="44" spans="1:23" s="3" customFormat="1" ht="18.75" customHeight="1">
      <c r="A44" s="237" t="s">
        <v>300</v>
      </c>
      <c r="B44" s="204" t="s">
        <v>301</v>
      </c>
      <c r="C44" s="235"/>
      <c r="D44" s="204" t="s">
        <v>14</v>
      </c>
      <c r="E44" s="235"/>
      <c r="F44" s="204" t="s">
        <v>14</v>
      </c>
      <c r="G44" s="235"/>
      <c r="H44" s="204" t="s">
        <v>301</v>
      </c>
      <c r="I44" s="235"/>
      <c r="P44" s="228"/>
      <c r="Q44" s="19"/>
      <c r="R44" s="19"/>
      <c r="S44" s="19"/>
      <c r="T44" s="19"/>
      <c r="U44" s="19"/>
      <c r="V44" s="19"/>
      <c r="W44" s="19"/>
    </row>
    <row r="45" spans="1:23" s="3" customFormat="1" ht="18.75" customHeight="1">
      <c r="A45" s="237" t="s">
        <v>302</v>
      </c>
      <c r="B45" s="204">
        <v>280363</v>
      </c>
      <c r="C45" s="235"/>
      <c r="D45" s="204">
        <v>180141</v>
      </c>
      <c r="E45" s="235"/>
      <c r="F45" s="204">
        <v>318877550</v>
      </c>
      <c r="G45" s="235"/>
      <c r="H45" s="204">
        <v>297520658</v>
      </c>
      <c r="I45" s="235"/>
      <c r="P45" s="228"/>
      <c r="Q45" s="213"/>
      <c r="R45" s="213"/>
      <c r="S45" s="213"/>
      <c r="T45" s="213"/>
      <c r="U45" s="213"/>
      <c r="V45" s="213"/>
      <c r="W45" s="213"/>
    </row>
    <row r="46" spans="1:23" s="3" customFormat="1" ht="18.75" customHeight="1" thickBot="1">
      <c r="A46" s="238" t="s">
        <v>294</v>
      </c>
      <c r="B46" s="239">
        <v>12976422</v>
      </c>
      <c r="C46" s="240"/>
      <c r="D46" s="239">
        <v>11884589</v>
      </c>
      <c r="E46" s="240"/>
      <c r="F46" s="239">
        <v>100323598</v>
      </c>
      <c r="G46" s="240"/>
      <c r="H46" s="239">
        <f>84375+144448558</f>
        <v>144532933</v>
      </c>
      <c r="I46" s="240"/>
      <c r="P46" s="228"/>
      <c r="Q46" s="213"/>
      <c r="R46" s="213"/>
      <c r="S46" s="213"/>
      <c r="T46" s="213"/>
      <c r="U46" s="213"/>
      <c r="V46" s="213"/>
      <c r="W46" s="213"/>
    </row>
    <row r="47" spans="1:23" s="3" customFormat="1" ht="18.75" customHeight="1" thickBot="1" thickTop="1">
      <c r="A47" s="241" t="s">
        <v>303</v>
      </c>
      <c r="B47" s="224">
        <f>SUM(B42:B46)</f>
        <v>8406997749</v>
      </c>
      <c r="C47" s="244"/>
      <c r="D47" s="224">
        <f>SUM(D42:D46)</f>
        <v>8627970104</v>
      </c>
      <c r="E47" s="244"/>
      <c r="F47" s="224">
        <f>SUM(F42:F46)</f>
        <v>9012009307</v>
      </c>
      <c r="G47" s="244"/>
      <c r="H47" s="224">
        <f>SUM(H42:H46)</f>
        <v>9147604603</v>
      </c>
      <c r="I47" s="244"/>
      <c r="P47" s="228"/>
      <c r="Q47" s="213"/>
      <c r="R47" s="213"/>
      <c r="S47" s="213"/>
      <c r="T47" s="213"/>
      <c r="U47" s="213"/>
      <c r="V47" s="213"/>
      <c r="W47" s="213"/>
    </row>
    <row r="48" spans="1:23" s="3" customFormat="1" ht="15.75" customHeight="1">
      <c r="A48" s="245" t="s">
        <v>304</v>
      </c>
      <c r="P48" s="228"/>
      <c r="Q48" s="213"/>
      <c r="R48" s="213"/>
      <c r="S48" s="213"/>
      <c r="T48" s="213"/>
      <c r="U48" s="213"/>
      <c r="V48" s="213"/>
      <c r="W48" s="213"/>
    </row>
    <row r="99" spans="10:15" ht="16.5" customHeight="1">
      <c r="J99" s="246"/>
      <c r="K99" s="246"/>
      <c r="L99" s="246"/>
      <c r="M99" s="246"/>
      <c r="N99" s="246"/>
      <c r="O99" s="246"/>
    </row>
    <row r="100" spans="10:15" ht="16.5" customHeight="1">
      <c r="J100" s="246"/>
      <c r="K100" s="246"/>
      <c r="L100" s="246"/>
      <c r="M100" s="246"/>
      <c r="N100" s="246"/>
      <c r="O100" s="246"/>
    </row>
    <row r="101" spans="10:15" ht="14.25" customHeight="1">
      <c r="J101" s="16"/>
      <c r="K101" s="16"/>
      <c r="L101" s="16"/>
      <c r="M101" s="16"/>
      <c r="N101" s="16"/>
      <c r="O101" s="16"/>
    </row>
    <row r="102" spans="10:15" ht="14.25" customHeight="1">
      <c r="J102" s="247"/>
      <c r="K102" s="247"/>
      <c r="L102" s="247"/>
      <c r="M102" s="247"/>
      <c r="N102" s="247"/>
      <c r="O102" s="247"/>
    </row>
    <row r="103" spans="10:15" ht="14.25" customHeight="1">
      <c r="J103" s="246"/>
      <c r="K103" s="246"/>
      <c r="L103" s="246"/>
      <c r="M103" s="246"/>
      <c r="N103" s="246"/>
      <c r="O103" s="246"/>
    </row>
    <row r="104" spans="10:15" ht="14.25" customHeight="1">
      <c r="J104" s="246"/>
      <c r="K104" s="246"/>
      <c r="L104" s="246"/>
      <c r="M104" s="246"/>
      <c r="N104" s="246"/>
      <c r="O104" s="246"/>
    </row>
    <row r="105" spans="10:15" ht="14.25" customHeight="1">
      <c r="J105" s="246"/>
      <c r="K105" s="246"/>
      <c r="L105" s="246"/>
      <c r="M105" s="246"/>
      <c r="N105" s="246"/>
      <c r="O105" s="246"/>
    </row>
    <row r="106" spans="10:15" ht="14.25" customHeight="1">
      <c r="J106" s="248"/>
      <c r="K106" s="194"/>
      <c r="L106" s="194"/>
      <c r="M106" s="249"/>
      <c r="N106" s="194"/>
      <c r="O106" s="248"/>
    </row>
    <row r="107" spans="10:15" ht="14.25" customHeight="1">
      <c r="J107" s="249"/>
      <c r="K107" s="249"/>
      <c r="L107" s="249"/>
      <c r="M107" s="246"/>
      <c r="N107" s="246"/>
      <c r="O107" s="246"/>
    </row>
    <row r="108" spans="10:15" ht="14.25" customHeight="1">
      <c r="J108" s="246"/>
      <c r="K108" s="246"/>
      <c r="L108" s="246"/>
      <c r="M108" s="246"/>
      <c r="N108" s="246"/>
      <c r="O108" s="246"/>
    </row>
    <row r="109" spans="10:15" ht="14.25" customHeight="1">
      <c r="J109" s="246"/>
      <c r="K109" s="246"/>
      <c r="L109" s="246"/>
      <c r="M109" s="246"/>
      <c r="N109" s="246"/>
      <c r="O109" s="246"/>
    </row>
    <row r="110" spans="10:15" ht="15.75" customHeight="1">
      <c r="J110" s="246"/>
      <c r="K110" s="246"/>
      <c r="L110" s="246"/>
      <c r="M110" s="246"/>
      <c r="N110" s="246"/>
      <c r="O110" s="246"/>
    </row>
    <row r="111" spans="10:15" ht="16.5" customHeight="1">
      <c r="J111" s="246"/>
      <c r="K111" s="246"/>
      <c r="L111" s="246"/>
      <c r="M111" s="246"/>
      <c r="N111" s="246"/>
      <c r="O111" s="246"/>
    </row>
    <row r="112" spans="10:15" ht="16.5" customHeight="1">
      <c r="J112" s="16"/>
      <c r="K112" s="16"/>
      <c r="L112" s="16"/>
      <c r="M112" s="16"/>
      <c r="N112" s="16"/>
      <c r="O112" s="16"/>
    </row>
    <row r="113" spans="10:15" ht="16.5" customHeight="1">
      <c r="J113" s="16"/>
      <c r="K113" s="16"/>
      <c r="L113" s="16"/>
      <c r="M113" s="16"/>
      <c r="N113" s="16"/>
      <c r="O113" s="16"/>
    </row>
    <row r="114" spans="10:15" ht="16.5" customHeight="1">
      <c r="J114" s="16"/>
      <c r="K114" s="16"/>
      <c r="L114" s="16"/>
      <c r="M114" s="16"/>
      <c r="N114" s="16"/>
      <c r="O114" s="16"/>
    </row>
    <row r="115" spans="10:15" ht="16.5" customHeight="1">
      <c r="J115" s="16"/>
      <c r="K115" s="16"/>
      <c r="L115" s="16"/>
      <c r="M115" s="16"/>
      <c r="N115" s="16"/>
      <c r="O115" s="16"/>
    </row>
  </sheetData>
  <sheetProtection/>
  <mergeCells count="19">
    <mergeCell ref="B40:C41"/>
    <mergeCell ref="D40:E41"/>
    <mergeCell ref="F40:G41"/>
    <mergeCell ref="H40:I41"/>
    <mergeCell ref="O8:Q8"/>
    <mergeCell ref="J9:N9"/>
    <mergeCell ref="O9:Q9"/>
    <mergeCell ref="F18:G18"/>
    <mergeCell ref="H18:I18"/>
    <mergeCell ref="B27:C28"/>
    <mergeCell ref="J8:N8"/>
    <mergeCell ref="D27:E28"/>
    <mergeCell ref="F27:G28"/>
    <mergeCell ref="H27:I28"/>
    <mergeCell ref="B2:G2"/>
    <mergeCell ref="B3:C3"/>
    <mergeCell ref="D3:E3"/>
    <mergeCell ref="F3:G3"/>
    <mergeCell ref="H3:I3"/>
  </mergeCells>
  <printOptions/>
  <pageMargins left="0.7874015748031497" right="0.7874015748031497" top="0.7874015748031497" bottom="0.7874015748031497" header="0" footer="0"/>
  <pageSetup firstPageNumber="147" useFirstPageNumber="1" horizontalDpi="600" verticalDpi="600" orientation="portrait" pageOrder="overThenDown" paperSize="9" scale="9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58"/>
  <sheetViews>
    <sheetView view="pageBreakPreview" zoomScaleSheetLayoutView="100" zoomScalePageLayoutView="0" workbookViewId="0" topLeftCell="A1">
      <selection activeCell="R20" sqref="R20"/>
    </sheetView>
  </sheetViews>
  <sheetFormatPr defaultColWidth="9.125" defaultRowHeight="12.75"/>
  <cols>
    <col min="1" max="39" width="2.625" style="75" customWidth="1"/>
    <col min="40" max="45" width="2.875" style="75" customWidth="1"/>
    <col min="46" max="127" width="3.00390625" style="75" customWidth="1"/>
    <col min="128" max="16384" width="9.125" style="75" customWidth="1"/>
  </cols>
  <sheetData>
    <row r="1" s="74" customFormat="1" ht="21" customHeight="1">
      <c r="A1" s="73" t="s">
        <v>107</v>
      </c>
    </row>
    <row r="2" ht="9.75" customHeight="1"/>
    <row r="3" spans="1:17" ht="18" customHeight="1">
      <c r="A3" s="76" t="s">
        <v>108</v>
      </c>
      <c r="B3" s="76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39" ht="14.25" customHeight="1" thickBot="1">
      <c r="A4" s="77"/>
      <c r="B4" s="76"/>
      <c r="C4" s="77"/>
      <c r="D4" s="77"/>
      <c r="E4" s="77"/>
      <c r="F4" s="77"/>
      <c r="G4" s="77"/>
      <c r="H4" s="77"/>
      <c r="I4" s="78"/>
      <c r="J4" s="77"/>
      <c r="K4" s="77"/>
      <c r="L4" s="77"/>
      <c r="M4" s="77"/>
      <c r="N4" s="77"/>
      <c r="O4" s="77"/>
      <c r="P4" s="77"/>
      <c r="AM4" s="79" t="s">
        <v>109</v>
      </c>
    </row>
    <row r="5" spans="1:39" ht="15" customHeight="1">
      <c r="A5" s="818" t="s">
        <v>110</v>
      </c>
      <c r="B5" s="818"/>
      <c r="C5" s="818"/>
      <c r="D5" s="818"/>
      <c r="E5" s="818"/>
      <c r="F5" s="818"/>
      <c r="G5" s="818"/>
      <c r="H5" s="818"/>
      <c r="I5" s="819"/>
      <c r="J5" s="820" t="s">
        <v>111</v>
      </c>
      <c r="K5" s="818"/>
      <c r="L5" s="818"/>
      <c r="M5" s="818"/>
      <c r="N5" s="819"/>
      <c r="O5" s="820" t="s">
        <v>112</v>
      </c>
      <c r="P5" s="818"/>
      <c r="Q5" s="818"/>
      <c r="R5" s="818"/>
      <c r="S5" s="819"/>
      <c r="T5" s="820" t="s">
        <v>113</v>
      </c>
      <c r="U5" s="818"/>
      <c r="V5" s="818"/>
      <c r="W5" s="818"/>
      <c r="X5" s="819"/>
      <c r="Y5" s="820" t="s">
        <v>114</v>
      </c>
      <c r="Z5" s="818"/>
      <c r="AA5" s="818"/>
      <c r="AB5" s="818"/>
      <c r="AC5" s="818"/>
      <c r="AD5" s="820" t="s">
        <v>115</v>
      </c>
      <c r="AE5" s="818"/>
      <c r="AF5" s="818"/>
      <c r="AG5" s="818"/>
      <c r="AH5" s="818"/>
      <c r="AI5" s="820" t="s">
        <v>116</v>
      </c>
      <c r="AJ5" s="818"/>
      <c r="AK5" s="818"/>
      <c r="AL5" s="818"/>
      <c r="AM5" s="818"/>
    </row>
    <row r="6" spans="1:39" ht="15" customHeight="1">
      <c r="A6" s="823" t="s">
        <v>117</v>
      </c>
      <c r="B6" s="823"/>
      <c r="C6" s="823"/>
      <c r="D6" s="823"/>
      <c r="E6" s="823"/>
      <c r="F6" s="823"/>
      <c r="G6" s="823"/>
      <c r="H6" s="823"/>
      <c r="I6" s="824"/>
      <c r="J6" s="816">
        <v>11880</v>
      </c>
      <c r="K6" s="817"/>
      <c r="L6" s="817"/>
      <c r="M6" s="817"/>
      <c r="N6" s="80"/>
      <c r="O6" s="816">
        <v>12529</v>
      </c>
      <c r="P6" s="817"/>
      <c r="Q6" s="817"/>
      <c r="R6" s="817"/>
      <c r="S6" s="80"/>
      <c r="T6" s="816">
        <v>13444</v>
      </c>
      <c r="U6" s="817"/>
      <c r="V6" s="817"/>
      <c r="W6" s="817"/>
      <c r="X6" s="80"/>
      <c r="Y6" s="816">
        <v>14306</v>
      </c>
      <c r="Z6" s="817"/>
      <c r="AA6" s="817"/>
      <c r="AB6" s="817"/>
      <c r="AC6" s="80"/>
      <c r="AD6" s="816">
        <v>14830</v>
      </c>
      <c r="AE6" s="817"/>
      <c r="AF6" s="817"/>
      <c r="AG6" s="817"/>
      <c r="AH6" s="80"/>
      <c r="AI6" s="816">
        <v>15367</v>
      </c>
      <c r="AJ6" s="817"/>
      <c r="AK6" s="817"/>
      <c r="AL6" s="817"/>
      <c r="AM6" s="80"/>
    </row>
    <row r="7" spans="1:39" ht="15" customHeight="1">
      <c r="A7" s="829" t="s">
        <v>118</v>
      </c>
      <c r="B7" s="829"/>
      <c r="C7" s="829"/>
      <c r="D7" s="829"/>
      <c r="E7" s="829"/>
      <c r="F7" s="829"/>
      <c r="G7" s="829"/>
      <c r="H7" s="829"/>
      <c r="I7" s="830"/>
      <c r="J7" s="821">
        <v>13983</v>
      </c>
      <c r="K7" s="822"/>
      <c r="L7" s="822"/>
      <c r="M7" s="822"/>
      <c r="N7" s="81"/>
      <c r="O7" s="821">
        <v>14264</v>
      </c>
      <c r="P7" s="822"/>
      <c r="Q7" s="822"/>
      <c r="R7" s="822"/>
      <c r="S7" s="81"/>
      <c r="T7" s="821">
        <v>14291</v>
      </c>
      <c r="U7" s="822"/>
      <c r="V7" s="822"/>
      <c r="W7" s="822"/>
      <c r="X7" s="81"/>
      <c r="Y7" s="821">
        <v>14422</v>
      </c>
      <c r="Z7" s="822"/>
      <c r="AA7" s="822"/>
      <c r="AB7" s="822"/>
      <c r="AC7" s="81"/>
      <c r="AD7" s="821">
        <v>14741</v>
      </c>
      <c r="AE7" s="822"/>
      <c r="AF7" s="822"/>
      <c r="AG7" s="822"/>
      <c r="AH7" s="81"/>
      <c r="AI7" s="821">
        <v>15002</v>
      </c>
      <c r="AJ7" s="822"/>
      <c r="AK7" s="822"/>
      <c r="AL7" s="822"/>
      <c r="AM7" s="81"/>
    </row>
    <row r="8" spans="1:39" ht="18.75" customHeight="1" thickBot="1">
      <c r="A8" s="825" t="s">
        <v>119</v>
      </c>
      <c r="B8" s="825"/>
      <c r="C8" s="825"/>
      <c r="D8" s="825"/>
      <c r="E8" s="825"/>
      <c r="F8" s="825"/>
      <c r="G8" s="825"/>
      <c r="H8" s="825"/>
      <c r="I8" s="826"/>
      <c r="J8" s="827" t="s">
        <v>120</v>
      </c>
      <c r="K8" s="828"/>
      <c r="L8" s="828"/>
      <c r="M8" s="828"/>
      <c r="N8" s="82"/>
      <c r="O8" s="827" t="s">
        <v>121</v>
      </c>
      <c r="P8" s="828"/>
      <c r="Q8" s="828"/>
      <c r="R8" s="828"/>
      <c r="S8" s="82"/>
      <c r="T8" s="827" t="s">
        <v>122</v>
      </c>
      <c r="U8" s="828"/>
      <c r="V8" s="828"/>
      <c r="W8" s="828"/>
      <c r="X8" s="82"/>
      <c r="Y8" s="827" t="s">
        <v>120</v>
      </c>
      <c r="Z8" s="828"/>
      <c r="AA8" s="828"/>
      <c r="AB8" s="828"/>
      <c r="AC8" s="82"/>
      <c r="AD8" s="827" t="s">
        <v>123</v>
      </c>
      <c r="AE8" s="828"/>
      <c r="AF8" s="828"/>
      <c r="AG8" s="828"/>
      <c r="AH8" s="82"/>
      <c r="AI8" s="827" t="s">
        <v>124</v>
      </c>
      <c r="AJ8" s="828"/>
      <c r="AK8" s="828"/>
      <c r="AL8" s="828"/>
      <c r="AM8" s="82"/>
    </row>
    <row r="9" spans="1:39" ht="15" customHeight="1" thickBot="1" thickTop="1">
      <c r="A9" s="831" t="s">
        <v>125</v>
      </c>
      <c r="B9" s="831"/>
      <c r="C9" s="831"/>
      <c r="D9" s="831"/>
      <c r="E9" s="831"/>
      <c r="F9" s="831"/>
      <c r="G9" s="831"/>
      <c r="H9" s="831"/>
      <c r="I9" s="832"/>
      <c r="J9" s="833">
        <f>SUM(J6:M7)</f>
        <v>25863</v>
      </c>
      <c r="K9" s="834"/>
      <c r="L9" s="834"/>
      <c r="M9" s="834"/>
      <c r="N9" s="83"/>
      <c r="O9" s="833">
        <f>SUM(O6:R7)</f>
        <v>26793</v>
      </c>
      <c r="P9" s="834"/>
      <c r="Q9" s="834"/>
      <c r="R9" s="834"/>
      <c r="S9" s="83"/>
      <c r="T9" s="833">
        <f>SUM(T6:W7)</f>
        <v>27735</v>
      </c>
      <c r="U9" s="834"/>
      <c r="V9" s="834"/>
      <c r="W9" s="834"/>
      <c r="X9" s="83"/>
      <c r="Y9" s="833">
        <v>28728</v>
      </c>
      <c r="Z9" s="834"/>
      <c r="AA9" s="834"/>
      <c r="AB9" s="834"/>
      <c r="AC9" s="83"/>
      <c r="AD9" s="833">
        <v>29571</v>
      </c>
      <c r="AE9" s="834"/>
      <c r="AF9" s="834"/>
      <c r="AG9" s="834"/>
      <c r="AH9" s="83"/>
      <c r="AI9" s="833">
        <f>SUM(AI6:AL7)</f>
        <v>30369</v>
      </c>
      <c r="AJ9" s="834"/>
      <c r="AK9" s="834"/>
      <c r="AL9" s="834"/>
      <c r="AM9" s="83"/>
    </row>
    <row r="10" ht="12.75" customHeight="1"/>
    <row r="11" ht="18.75" customHeight="1">
      <c r="A11" s="84" t="s">
        <v>126</v>
      </c>
    </row>
    <row r="12" spans="1:39" ht="15" customHeight="1" thickBo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6"/>
      <c r="AB12" s="85"/>
      <c r="AC12" s="85"/>
      <c r="AD12" s="85"/>
      <c r="AE12" s="85"/>
      <c r="AF12" s="85"/>
      <c r="AG12" s="85"/>
      <c r="AH12" s="85"/>
      <c r="AI12" s="85"/>
      <c r="AK12" s="85"/>
      <c r="AL12" s="85"/>
      <c r="AM12" s="79" t="s">
        <v>127</v>
      </c>
    </row>
    <row r="13" spans="1:39" ht="15" customHeight="1">
      <c r="A13" s="818" t="s">
        <v>128</v>
      </c>
      <c r="B13" s="818"/>
      <c r="C13" s="818"/>
      <c r="D13" s="818"/>
      <c r="E13" s="818"/>
      <c r="F13" s="818"/>
      <c r="G13" s="819"/>
      <c r="H13" s="820" t="s">
        <v>129</v>
      </c>
      <c r="I13" s="818"/>
      <c r="J13" s="818"/>
      <c r="K13" s="819"/>
      <c r="L13" s="820" t="s">
        <v>130</v>
      </c>
      <c r="M13" s="818"/>
      <c r="N13" s="818"/>
      <c r="O13" s="819"/>
      <c r="P13" s="820" t="s">
        <v>131</v>
      </c>
      <c r="Q13" s="818"/>
      <c r="R13" s="818"/>
      <c r="S13" s="819"/>
      <c r="T13" s="820" t="s">
        <v>132</v>
      </c>
      <c r="U13" s="818"/>
      <c r="V13" s="818"/>
      <c r="W13" s="819"/>
      <c r="X13" s="820" t="s">
        <v>133</v>
      </c>
      <c r="Y13" s="818"/>
      <c r="Z13" s="818"/>
      <c r="AA13" s="819"/>
      <c r="AB13" s="820" t="s">
        <v>134</v>
      </c>
      <c r="AC13" s="818"/>
      <c r="AD13" s="818"/>
      <c r="AE13" s="819"/>
      <c r="AF13" s="820" t="s">
        <v>135</v>
      </c>
      <c r="AG13" s="818"/>
      <c r="AH13" s="818"/>
      <c r="AI13" s="819"/>
      <c r="AJ13" s="820" t="s">
        <v>136</v>
      </c>
      <c r="AK13" s="818"/>
      <c r="AL13" s="818"/>
      <c r="AM13" s="818"/>
    </row>
    <row r="14" spans="1:39" ht="15" customHeight="1">
      <c r="A14" s="835" t="s">
        <v>137</v>
      </c>
      <c r="B14" s="835"/>
      <c r="C14" s="835"/>
      <c r="D14" s="835"/>
      <c r="E14" s="835"/>
      <c r="F14" s="835"/>
      <c r="G14" s="836"/>
      <c r="H14" s="87"/>
      <c r="I14" s="837">
        <v>332</v>
      </c>
      <c r="J14" s="837"/>
      <c r="K14" s="87"/>
      <c r="L14" s="87"/>
      <c r="M14" s="837">
        <v>420</v>
      </c>
      <c r="N14" s="837"/>
      <c r="O14" s="87"/>
      <c r="P14" s="87"/>
      <c r="Q14" s="837">
        <v>1075</v>
      </c>
      <c r="R14" s="837"/>
      <c r="S14" s="87"/>
      <c r="T14" s="87"/>
      <c r="U14" s="837">
        <v>997</v>
      </c>
      <c r="V14" s="837"/>
      <c r="W14" s="87"/>
      <c r="X14" s="87"/>
      <c r="Y14" s="837">
        <v>838</v>
      </c>
      <c r="Z14" s="837"/>
      <c r="AA14" s="88"/>
      <c r="AB14" s="87"/>
      <c r="AC14" s="837">
        <v>542</v>
      </c>
      <c r="AD14" s="837"/>
      <c r="AE14" s="88"/>
      <c r="AF14" s="88"/>
      <c r="AG14" s="837">
        <v>466</v>
      </c>
      <c r="AH14" s="837"/>
      <c r="AI14" s="87"/>
      <c r="AJ14" s="838">
        <f>SUM(I14:AI14)</f>
        <v>4670</v>
      </c>
      <c r="AK14" s="837"/>
      <c r="AL14" s="837"/>
      <c r="AM14" s="89"/>
    </row>
    <row r="15" spans="1:38" ht="15" customHeight="1">
      <c r="A15" s="90" t="s">
        <v>138</v>
      </c>
      <c r="B15" s="839" t="s">
        <v>117</v>
      </c>
      <c r="C15" s="840"/>
      <c r="D15" s="840"/>
      <c r="E15" s="840"/>
      <c r="F15" s="840"/>
      <c r="G15" s="841"/>
      <c r="H15" s="87"/>
      <c r="I15" s="842">
        <f>12+21</f>
        <v>33</v>
      </c>
      <c r="J15" s="842"/>
      <c r="K15" s="87"/>
      <c r="L15" s="87"/>
      <c r="M15" s="843">
        <f>18+34</f>
        <v>52</v>
      </c>
      <c r="N15" s="843"/>
      <c r="O15" s="87"/>
      <c r="P15" s="87"/>
      <c r="Q15" s="843">
        <f>40+46</f>
        <v>86</v>
      </c>
      <c r="R15" s="843"/>
      <c r="S15" s="87"/>
      <c r="T15" s="87"/>
      <c r="U15" s="843">
        <f>33+47</f>
        <v>80</v>
      </c>
      <c r="V15" s="843"/>
      <c r="W15" s="87"/>
      <c r="X15" s="87"/>
      <c r="Y15" s="843">
        <f>36+35</f>
        <v>71</v>
      </c>
      <c r="Z15" s="843"/>
      <c r="AA15" s="87"/>
      <c r="AB15" s="87"/>
      <c r="AC15" s="843">
        <f>16+26</f>
        <v>42</v>
      </c>
      <c r="AD15" s="843"/>
      <c r="AE15" s="88"/>
      <c r="AF15" s="88"/>
      <c r="AG15" s="843">
        <f>20+30</f>
        <v>50</v>
      </c>
      <c r="AH15" s="843"/>
      <c r="AI15" s="87"/>
      <c r="AJ15" s="843">
        <f>SUM(I15:AH15)</f>
        <v>414</v>
      </c>
      <c r="AK15" s="843"/>
      <c r="AL15" s="843"/>
    </row>
    <row r="16" spans="1:38" ht="15" customHeight="1">
      <c r="A16" s="91" t="s">
        <v>139</v>
      </c>
      <c r="B16" s="844" t="s">
        <v>118</v>
      </c>
      <c r="C16" s="844"/>
      <c r="D16" s="844"/>
      <c r="E16" s="844"/>
      <c r="F16" s="844"/>
      <c r="G16" s="845"/>
      <c r="H16" s="87"/>
      <c r="I16" s="842">
        <f>I14-I15</f>
        <v>299</v>
      </c>
      <c r="J16" s="842"/>
      <c r="K16" s="87"/>
      <c r="L16" s="87"/>
      <c r="M16" s="842">
        <f>M14-M15</f>
        <v>368</v>
      </c>
      <c r="N16" s="842"/>
      <c r="O16" s="87"/>
      <c r="P16" s="87"/>
      <c r="Q16" s="842">
        <f>Q14-Q15</f>
        <v>989</v>
      </c>
      <c r="R16" s="842"/>
      <c r="S16" s="87"/>
      <c r="T16" s="87"/>
      <c r="U16" s="842">
        <f>U14-U15</f>
        <v>917</v>
      </c>
      <c r="V16" s="842"/>
      <c r="W16" s="87"/>
      <c r="X16" s="87"/>
      <c r="Y16" s="842">
        <f>Y14-Y15</f>
        <v>767</v>
      </c>
      <c r="Z16" s="842"/>
      <c r="AA16" s="87"/>
      <c r="AB16" s="87"/>
      <c r="AC16" s="842">
        <f>AC14-AC15</f>
        <v>500</v>
      </c>
      <c r="AD16" s="842"/>
      <c r="AE16" s="88"/>
      <c r="AF16" s="88"/>
      <c r="AG16" s="842">
        <f>AG14-AG15</f>
        <v>416</v>
      </c>
      <c r="AH16" s="842"/>
      <c r="AI16" s="87"/>
      <c r="AJ16" s="843">
        <f>SUM(I16:AH16)</f>
        <v>4256</v>
      </c>
      <c r="AK16" s="843"/>
      <c r="AL16" s="843"/>
    </row>
    <row r="17" spans="1:39" ht="15" customHeight="1" thickBot="1">
      <c r="A17" s="846" t="s">
        <v>140</v>
      </c>
      <c r="B17" s="846"/>
      <c r="C17" s="846"/>
      <c r="D17" s="846"/>
      <c r="E17" s="846"/>
      <c r="F17" s="846"/>
      <c r="G17" s="847"/>
      <c r="H17" s="92"/>
      <c r="I17" s="848">
        <v>4</v>
      </c>
      <c r="J17" s="848"/>
      <c r="K17" s="92"/>
      <c r="L17" s="92"/>
      <c r="M17" s="849">
        <v>16</v>
      </c>
      <c r="N17" s="849"/>
      <c r="O17" s="92"/>
      <c r="P17" s="92"/>
      <c r="Q17" s="849">
        <v>19</v>
      </c>
      <c r="R17" s="849"/>
      <c r="S17" s="92"/>
      <c r="T17" s="92"/>
      <c r="U17" s="849">
        <v>33</v>
      </c>
      <c r="V17" s="849"/>
      <c r="W17" s="92"/>
      <c r="X17" s="92"/>
      <c r="Y17" s="849">
        <v>13</v>
      </c>
      <c r="Z17" s="849"/>
      <c r="AA17" s="92"/>
      <c r="AB17" s="92"/>
      <c r="AC17" s="849">
        <v>16</v>
      </c>
      <c r="AD17" s="849"/>
      <c r="AE17" s="92"/>
      <c r="AF17" s="92"/>
      <c r="AG17" s="849">
        <v>16</v>
      </c>
      <c r="AH17" s="849"/>
      <c r="AI17" s="92"/>
      <c r="AJ17" s="849">
        <f>SUM(I17:AH17)</f>
        <v>117</v>
      </c>
      <c r="AK17" s="849"/>
      <c r="AL17" s="849"/>
      <c r="AM17" s="93"/>
    </row>
    <row r="18" spans="1:39" ht="15" customHeight="1" thickBot="1" thickTop="1">
      <c r="A18" s="831" t="s">
        <v>141</v>
      </c>
      <c r="B18" s="831"/>
      <c r="C18" s="831"/>
      <c r="D18" s="831"/>
      <c r="E18" s="831"/>
      <c r="F18" s="831"/>
      <c r="G18" s="832"/>
      <c r="H18" s="850">
        <f>I14+I17</f>
        <v>336</v>
      </c>
      <c r="I18" s="851"/>
      <c r="J18" s="851"/>
      <c r="K18" s="94"/>
      <c r="L18" s="851">
        <f>M14+M17</f>
        <v>436</v>
      </c>
      <c r="M18" s="851"/>
      <c r="N18" s="851"/>
      <c r="O18" s="94"/>
      <c r="P18" s="851">
        <f>Q14+Q17</f>
        <v>1094</v>
      </c>
      <c r="Q18" s="851"/>
      <c r="R18" s="851"/>
      <c r="S18" s="94"/>
      <c r="T18" s="851">
        <f>U14+U17</f>
        <v>1030</v>
      </c>
      <c r="U18" s="851"/>
      <c r="V18" s="851"/>
      <c r="W18" s="94"/>
      <c r="X18" s="851">
        <f>Y14+Y17</f>
        <v>851</v>
      </c>
      <c r="Y18" s="851"/>
      <c r="Z18" s="851"/>
      <c r="AA18" s="94"/>
      <c r="AB18" s="851">
        <f>AC14+AC17</f>
        <v>558</v>
      </c>
      <c r="AC18" s="851"/>
      <c r="AD18" s="851"/>
      <c r="AE18" s="95"/>
      <c r="AF18" s="851">
        <f>AG14+AG17</f>
        <v>482</v>
      </c>
      <c r="AG18" s="851"/>
      <c r="AH18" s="851"/>
      <c r="AI18" s="96"/>
      <c r="AJ18" s="851">
        <f>SUM(H18:AH18)</f>
        <v>4787</v>
      </c>
      <c r="AK18" s="851"/>
      <c r="AL18" s="851"/>
      <c r="AM18" s="85"/>
    </row>
    <row r="19" spans="36:38" ht="12.75" customHeight="1">
      <c r="AJ19" s="97"/>
      <c r="AK19" s="97"/>
      <c r="AL19" s="97"/>
    </row>
    <row r="20" ht="15" customHeight="1">
      <c r="A20" s="84" t="s">
        <v>142</v>
      </c>
    </row>
    <row r="21" spans="1:39" ht="15" customHeight="1" thickBo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6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79" t="s">
        <v>127</v>
      </c>
    </row>
    <row r="22" spans="1:39" ht="15" customHeight="1">
      <c r="A22" s="818" t="s">
        <v>143</v>
      </c>
      <c r="B22" s="818"/>
      <c r="C22" s="818"/>
      <c r="D22" s="818"/>
      <c r="E22" s="818"/>
      <c r="F22" s="818"/>
      <c r="G22" s="819"/>
      <c r="H22" s="820" t="s">
        <v>129</v>
      </c>
      <c r="I22" s="818"/>
      <c r="J22" s="818"/>
      <c r="K22" s="819"/>
      <c r="L22" s="820" t="s">
        <v>130</v>
      </c>
      <c r="M22" s="818"/>
      <c r="N22" s="818"/>
      <c r="O22" s="819"/>
      <c r="P22" s="820" t="s">
        <v>131</v>
      </c>
      <c r="Q22" s="818"/>
      <c r="R22" s="818"/>
      <c r="S22" s="819"/>
      <c r="T22" s="820" t="s">
        <v>132</v>
      </c>
      <c r="U22" s="818"/>
      <c r="V22" s="818"/>
      <c r="W22" s="819"/>
      <c r="X22" s="820" t="s">
        <v>133</v>
      </c>
      <c r="Y22" s="818"/>
      <c r="Z22" s="818"/>
      <c r="AA22" s="819"/>
      <c r="AB22" s="820" t="s">
        <v>134</v>
      </c>
      <c r="AC22" s="818"/>
      <c r="AD22" s="818"/>
      <c r="AE22" s="819"/>
      <c r="AF22" s="820" t="s">
        <v>135</v>
      </c>
      <c r="AG22" s="818"/>
      <c r="AH22" s="818"/>
      <c r="AI22" s="819"/>
      <c r="AJ22" s="820" t="s">
        <v>136</v>
      </c>
      <c r="AK22" s="818"/>
      <c r="AL22" s="818"/>
      <c r="AM22" s="818"/>
    </row>
    <row r="23" spans="1:39" ht="15" customHeight="1">
      <c r="A23" s="852" t="s">
        <v>137</v>
      </c>
      <c r="B23" s="852"/>
      <c r="C23" s="852"/>
      <c r="D23" s="852"/>
      <c r="E23" s="852"/>
      <c r="F23" s="852"/>
      <c r="G23" s="853"/>
      <c r="H23" s="98"/>
      <c r="I23" s="854">
        <v>208</v>
      </c>
      <c r="J23" s="854"/>
      <c r="K23" s="100"/>
      <c r="L23" s="98"/>
      <c r="M23" s="854">
        <v>316</v>
      </c>
      <c r="N23" s="854"/>
      <c r="O23" s="100"/>
      <c r="P23" s="98"/>
      <c r="Q23" s="854">
        <v>801</v>
      </c>
      <c r="R23" s="854"/>
      <c r="S23" s="100"/>
      <c r="T23" s="100"/>
      <c r="U23" s="854">
        <v>697</v>
      </c>
      <c r="V23" s="854"/>
      <c r="W23" s="100"/>
      <c r="X23" s="98"/>
      <c r="Y23" s="854">
        <v>459</v>
      </c>
      <c r="Z23" s="854"/>
      <c r="AA23" s="100"/>
      <c r="AB23" s="98"/>
      <c r="AC23" s="854">
        <v>199</v>
      </c>
      <c r="AD23" s="854"/>
      <c r="AE23" s="100"/>
      <c r="AF23" s="100"/>
      <c r="AG23" s="854">
        <v>116</v>
      </c>
      <c r="AH23" s="854"/>
      <c r="AI23" s="98"/>
      <c r="AJ23" s="855">
        <f>SUM(H23:AH23)</f>
        <v>2796</v>
      </c>
      <c r="AK23" s="855"/>
      <c r="AL23" s="855"/>
      <c r="AM23" s="101"/>
    </row>
    <row r="24" spans="1:39" ht="15" customHeight="1" thickBot="1">
      <c r="A24" s="856" t="s">
        <v>140</v>
      </c>
      <c r="B24" s="856"/>
      <c r="C24" s="856"/>
      <c r="D24" s="856"/>
      <c r="E24" s="856"/>
      <c r="F24" s="856"/>
      <c r="G24" s="857"/>
      <c r="H24" s="102"/>
      <c r="I24" s="858">
        <v>3</v>
      </c>
      <c r="J24" s="858"/>
      <c r="K24" s="102"/>
      <c r="L24" s="102"/>
      <c r="M24" s="859">
        <v>8</v>
      </c>
      <c r="N24" s="859"/>
      <c r="O24" s="102"/>
      <c r="P24" s="102"/>
      <c r="Q24" s="859">
        <v>14</v>
      </c>
      <c r="R24" s="859"/>
      <c r="S24" s="102"/>
      <c r="T24" s="102"/>
      <c r="U24" s="859">
        <v>25</v>
      </c>
      <c r="V24" s="859"/>
      <c r="W24" s="102"/>
      <c r="X24" s="102"/>
      <c r="Y24" s="859">
        <v>11</v>
      </c>
      <c r="Z24" s="859"/>
      <c r="AA24" s="102"/>
      <c r="AB24" s="102"/>
      <c r="AC24" s="859">
        <v>6</v>
      </c>
      <c r="AD24" s="859"/>
      <c r="AE24" s="102"/>
      <c r="AF24" s="102"/>
      <c r="AG24" s="859">
        <v>8</v>
      </c>
      <c r="AH24" s="859"/>
      <c r="AI24" s="102"/>
      <c r="AJ24" s="860">
        <f>SUM(H24:AH24)</f>
        <v>75</v>
      </c>
      <c r="AK24" s="860"/>
      <c r="AL24" s="860"/>
      <c r="AM24" s="102"/>
    </row>
    <row r="25" spans="1:39" ht="15" customHeight="1" thickBot="1" thickTop="1">
      <c r="A25" s="831" t="s">
        <v>141</v>
      </c>
      <c r="B25" s="831"/>
      <c r="C25" s="831"/>
      <c r="D25" s="831"/>
      <c r="E25" s="831"/>
      <c r="F25" s="831"/>
      <c r="G25" s="832"/>
      <c r="H25" s="861">
        <f>SUM(H23:J24)</f>
        <v>211</v>
      </c>
      <c r="I25" s="862"/>
      <c r="J25" s="862"/>
      <c r="K25" s="104"/>
      <c r="L25" s="862">
        <f>SUM(L23:N24)</f>
        <v>324</v>
      </c>
      <c r="M25" s="862"/>
      <c r="N25" s="862"/>
      <c r="O25" s="104"/>
      <c r="P25" s="862">
        <f>SUM(P23:R24)</f>
        <v>815</v>
      </c>
      <c r="Q25" s="862"/>
      <c r="R25" s="862"/>
      <c r="S25" s="104"/>
      <c r="T25" s="862">
        <f>SUM(T23:V24)</f>
        <v>722</v>
      </c>
      <c r="U25" s="862"/>
      <c r="V25" s="862"/>
      <c r="W25" s="104"/>
      <c r="X25" s="862">
        <f>SUM(X23:Z24)</f>
        <v>470</v>
      </c>
      <c r="Y25" s="862"/>
      <c r="Z25" s="862"/>
      <c r="AA25" s="104"/>
      <c r="AB25" s="862">
        <f>SUM(AB23:AD24)</f>
        <v>205</v>
      </c>
      <c r="AC25" s="862"/>
      <c r="AD25" s="862"/>
      <c r="AE25" s="105"/>
      <c r="AF25" s="862">
        <f>SUM(AF23:AH24)</f>
        <v>124</v>
      </c>
      <c r="AG25" s="862"/>
      <c r="AH25" s="862"/>
      <c r="AI25" s="106"/>
      <c r="AJ25" s="863">
        <f>SUM(H25:AH25)</f>
        <v>2871</v>
      </c>
      <c r="AK25" s="863"/>
      <c r="AL25" s="863"/>
      <c r="AM25" s="85"/>
    </row>
    <row r="26" ht="14.25" customHeight="1">
      <c r="AK26" s="77"/>
    </row>
    <row r="27" ht="15" customHeight="1">
      <c r="A27" s="84" t="s">
        <v>144</v>
      </c>
    </row>
    <row r="28" spans="1:39" ht="15" customHeight="1" thickBot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6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79" t="s">
        <v>127</v>
      </c>
    </row>
    <row r="29" spans="1:39" ht="15" customHeight="1">
      <c r="A29" s="818" t="s">
        <v>143</v>
      </c>
      <c r="B29" s="818"/>
      <c r="C29" s="818"/>
      <c r="D29" s="818"/>
      <c r="E29" s="818"/>
      <c r="F29" s="818"/>
      <c r="G29" s="819"/>
      <c r="H29" s="820" t="s">
        <v>129</v>
      </c>
      <c r="I29" s="818"/>
      <c r="J29" s="818"/>
      <c r="K29" s="819"/>
      <c r="L29" s="820" t="s">
        <v>130</v>
      </c>
      <c r="M29" s="818"/>
      <c r="N29" s="818"/>
      <c r="O29" s="819"/>
      <c r="P29" s="820" t="s">
        <v>131</v>
      </c>
      <c r="Q29" s="818"/>
      <c r="R29" s="818"/>
      <c r="S29" s="819"/>
      <c r="T29" s="820" t="s">
        <v>132</v>
      </c>
      <c r="U29" s="818"/>
      <c r="V29" s="818"/>
      <c r="W29" s="819"/>
      <c r="X29" s="820" t="s">
        <v>133</v>
      </c>
      <c r="Y29" s="818"/>
      <c r="Z29" s="818"/>
      <c r="AA29" s="819"/>
      <c r="AB29" s="820" t="s">
        <v>134</v>
      </c>
      <c r="AC29" s="818"/>
      <c r="AD29" s="818"/>
      <c r="AE29" s="819"/>
      <c r="AF29" s="820" t="s">
        <v>135</v>
      </c>
      <c r="AG29" s="818"/>
      <c r="AH29" s="818"/>
      <c r="AI29" s="819"/>
      <c r="AJ29" s="820" t="s">
        <v>136</v>
      </c>
      <c r="AK29" s="818"/>
      <c r="AL29" s="818"/>
      <c r="AM29" s="818"/>
    </row>
    <row r="30" spans="1:39" ht="15" customHeight="1">
      <c r="A30" s="852" t="s">
        <v>137</v>
      </c>
      <c r="B30" s="852"/>
      <c r="C30" s="852"/>
      <c r="D30" s="852"/>
      <c r="E30" s="852"/>
      <c r="F30" s="852"/>
      <c r="G30" s="853"/>
      <c r="H30" s="98"/>
      <c r="I30" s="864" t="s">
        <v>145</v>
      </c>
      <c r="J30" s="864"/>
      <c r="K30" s="107"/>
      <c r="L30" s="97"/>
      <c r="M30" s="864" t="s">
        <v>145</v>
      </c>
      <c r="N30" s="864"/>
      <c r="O30" s="107"/>
      <c r="P30" s="97"/>
      <c r="Q30" s="864">
        <v>128</v>
      </c>
      <c r="R30" s="864"/>
      <c r="S30" s="107"/>
      <c r="T30" s="107"/>
      <c r="U30" s="864">
        <v>141</v>
      </c>
      <c r="V30" s="864"/>
      <c r="W30" s="107"/>
      <c r="X30" s="97"/>
      <c r="Y30" s="864">
        <v>100</v>
      </c>
      <c r="Z30" s="864"/>
      <c r="AA30" s="107"/>
      <c r="AB30" s="97"/>
      <c r="AC30" s="864">
        <v>51</v>
      </c>
      <c r="AD30" s="864"/>
      <c r="AE30" s="107"/>
      <c r="AF30" s="107"/>
      <c r="AG30" s="864">
        <v>19</v>
      </c>
      <c r="AH30" s="864"/>
      <c r="AI30" s="97"/>
      <c r="AJ30" s="855">
        <f>SUM(H30:AH30)</f>
        <v>439</v>
      </c>
      <c r="AK30" s="855"/>
      <c r="AL30" s="855"/>
      <c r="AM30" s="108"/>
    </row>
    <row r="31" spans="1:39" ht="15" customHeight="1" thickBot="1">
      <c r="A31" s="856" t="s">
        <v>140</v>
      </c>
      <c r="B31" s="856"/>
      <c r="C31" s="856"/>
      <c r="D31" s="856"/>
      <c r="E31" s="856"/>
      <c r="F31" s="856"/>
      <c r="G31" s="857"/>
      <c r="H31" s="102"/>
      <c r="I31" s="858" t="s">
        <v>145</v>
      </c>
      <c r="J31" s="858"/>
      <c r="K31" s="103"/>
      <c r="L31" s="103"/>
      <c r="M31" s="858" t="s">
        <v>145</v>
      </c>
      <c r="N31" s="858"/>
      <c r="O31" s="103"/>
      <c r="P31" s="103"/>
      <c r="Q31" s="858">
        <v>3</v>
      </c>
      <c r="R31" s="858"/>
      <c r="S31" s="103"/>
      <c r="T31" s="103"/>
      <c r="U31" s="858">
        <v>4</v>
      </c>
      <c r="V31" s="858"/>
      <c r="W31" s="103"/>
      <c r="X31" s="103"/>
      <c r="Y31" s="858">
        <v>2</v>
      </c>
      <c r="Z31" s="858"/>
      <c r="AA31" s="103"/>
      <c r="AB31" s="103"/>
      <c r="AC31" s="858">
        <v>0</v>
      </c>
      <c r="AD31" s="858"/>
      <c r="AE31" s="103"/>
      <c r="AF31" s="103"/>
      <c r="AG31" s="858">
        <v>0</v>
      </c>
      <c r="AH31" s="858"/>
      <c r="AI31" s="103"/>
      <c r="AJ31" s="860">
        <f>SUM(H31:AH31)</f>
        <v>9</v>
      </c>
      <c r="AK31" s="860"/>
      <c r="AL31" s="860"/>
      <c r="AM31" s="102"/>
    </row>
    <row r="32" spans="1:39" ht="15" customHeight="1" thickBot="1" thickTop="1">
      <c r="A32" s="831" t="s">
        <v>141</v>
      </c>
      <c r="B32" s="831"/>
      <c r="C32" s="831"/>
      <c r="D32" s="831"/>
      <c r="E32" s="831"/>
      <c r="F32" s="831"/>
      <c r="G32" s="832"/>
      <c r="H32" s="861" t="s">
        <v>146</v>
      </c>
      <c r="I32" s="862"/>
      <c r="J32" s="862"/>
      <c r="K32" s="104"/>
      <c r="L32" s="862" t="s">
        <v>147</v>
      </c>
      <c r="M32" s="862"/>
      <c r="N32" s="862"/>
      <c r="O32" s="104"/>
      <c r="P32" s="862">
        <f>SUM(P30:R31)</f>
        <v>131</v>
      </c>
      <c r="Q32" s="862"/>
      <c r="R32" s="862"/>
      <c r="S32" s="104"/>
      <c r="T32" s="862">
        <f>SUM(T30:V31)</f>
        <v>145</v>
      </c>
      <c r="U32" s="862"/>
      <c r="V32" s="862"/>
      <c r="W32" s="104"/>
      <c r="X32" s="862">
        <f>SUM(X30:Z31)</f>
        <v>102</v>
      </c>
      <c r="Y32" s="862"/>
      <c r="Z32" s="862"/>
      <c r="AA32" s="104"/>
      <c r="AB32" s="862">
        <f>SUM(AB30:AD31)</f>
        <v>51</v>
      </c>
      <c r="AC32" s="862"/>
      <c r="AD32" s="862"/>
      <c r="AE32" s="105"/>
      <c r="AF32" s="862">
        <f>SUM(AF30:AH31)</f>
        <v>19</v>
      </c>
      <c r="AG32" s="862"/>
      <c r="AH32" s="862"/>
      <c r="AI32" s="106"/>
      <c r="AJ32" s="863">
        <f>SUM(H32:AH32)</f>
        <v>448</v>
      </c>
      <c r="AK32" s="863"/>
      <c r="AL32" s="863"/>
      <c r="AM32" s="85"/>
    </row>
    <row r="33" ht="10.5" customHeight="1"/>
    <row r="34" ht="15" customHeight="1">
      <c r="A34" s="84" t="s">
        <v>148</v>
      </c>
    </row>
    <row r="35" spans="1:39" ht="15" customHeight="1" thickBot="1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78"/>
      <c r="AB35" s="85"/>
      <c r="AC35" s="85"/>
      <c r="AD35" s="85"/>
      <c r="AE35" s="85"/>
      <c r="AF35" s="85"/>
      <c r="AG35" s="85"/>
      <c r="AH35" s="85"/>
      <c r="AI35" s="85"/>
      <c r="AK35" s="85"/>
      <c r="AL35" s="85"/>
      <c r="AM35" s="79" t="s">
        <v>127</v>
      </c>
    </row>
    <row r="36" spans="1:39" ht="15" customHeight="1">
      <c r="A36" s="818" t="s">
        <v>143</v>
      </c>
      <c r="B36" s="818"/>
      <c r="C36" s="818"/>
      <c r="D36" s="818"/>
      <c r="E36" s="818"/>
      <c r="F36" s="818"/>
      <c r="G36" s="819"/>
      <c r="H36" s="820" t="s">
        <v>149</v>
      </c>
      <c r="I36" s="818"/>
      <c r="J36" s="818"/>
      <c r="K36" s="818"/>
      <c r="L36" s="818"/>
      <c r="M36" s="818"/>
      <c r="N36" s="818"/>
      <c r="O36" s="819"/>
      <c r="P36" s="820" t="s">
        <v>150</v>
      </c>
      <c r="Q36" s="818"/>
      <c r="R36" s="818"/>
      <c r="S36" s="818"/>
      <c r="T36" s="818"/>
      <c r="U36" s="818"/>
      <c r="V36" s="818"/>
      <c r="W36" s="819"/>
      <c r="X36" s="820" t="s">
        <v>151</v>
      </c>
      <c r="Y36" s="818"/>
      <c r="Z36" s="818"/>
      <c r="AA36" s="818"/>
      <c r="AB36" s="818"/>
      <c r="AC36" s="818"/>
      <c r="AD36" s="818"/>
      <c r="AE36" s="819"/>
      <c r="AF36" s="820" t="s">
        <v>136</v>
      </c>
      <c r="AG36" s="865"/>
      <c r="AH36" s="865"/>
      <c r="AI36" s="865"/>
      <c r="AJ36" s="865"/>
      <c r="AK36" s="865"/>
      <c r="AL36" s="865"/>
      <c r="AM36" s="865"/>
    </row>
    <row r="37" spans="1:37" ht="15" customHeight="1">
      <c r="A37" s="852" t="s">
        <v>137</v>
      </c>
      <c r="B37" s="852"/>
      <c r="C37" s="852"/>
      <c r="D37" s="852"/>
      <c r="E37" s="852"/>
      <c r="F37" s="852"/>
      <c r="G37" s="853"/>
      <c r="H37" s="98"/>
      <c r="I37" s="866">
        <v>606</v>
      </c>
      <c r="J37" s="866"/>
      <c r="K37" s="866"/>
      <c r="L37" s="866"/>
      <c r="M37" s="866"/>
      <c r="N37" s="98"/>
      <c r="O37" s="98"/>
      <c r="P37" s="98"/>
      <c r="Q37" s="866">
        <v>408</v>
      </c>
      <c r="R37" s="866"/>
      <c r="S37" s="866"/>
      <c r="T37" s="866"/>
      <c r="U37" s="866"/>
      <c r="V37" s="98"/>
      <c r="W37" s="98"/>
      <c r="X37" s="98"/>
      <c r="Y37" s="866">
        <v>91</v>
      </c>
      <c r="Z37" s="866"/>
      <c r="AA37" s="866"/>
      <c r="AB37" s="866"/>
      <c r="AC37" s="866"/>
      <c r="AD37" s="98"/>
      <c r="AE37" s="98"/>
      <c r="AF37" s="99"/>
      <c r="AG37" s="867">
        <f>SUM(I37:AC37)</f>
        <v>1105</v>
      </c>
      <c r="AH37" s="854"/>
      <c r="AI37" s="854"/>
      <c r="AJ37" s="854"/>
      <c r="AK37" s="854"/>
    </row>
    <row r="38" spans="1:38" ht="15" customHeight="1" thickBot="1">
      <c r="A38" s="856" t="s">
        <v>140</v>
      </c>
      <c r="B38" s="856"/>
      <c r="C38" s="856"/>
      <c r="D38" s="856"/>
      <c r="E38" s="856"/>
      <c r="F38" s="856"/>
      <c r="G38" s="857"/>
      <c r="H38" s="102"/>
      <c r="I38" s="859">
        <v>8</v>
      </c>
      <c r="J38" s="859"/>
      <c r="K38" s="859"/>
      <c r="L38" s="859"/>
      <c r="M38" s="859"/>
      <c r="N38" s="102"/>
      <c r="O38" s="102"/>
      <c r="P38" s="102"/>
      <c r="Q38" s="859">
        <v>5</v>
      </c>
      <c r="R38" s="859"/>
      <c r="S38" s="859"/>
      <c r="T38" s="859"/>
      <c r="U38" s="859"/>
      <c r="V38" s="102"/>
      <c r="W38" s="102"/>
      <c r="X38" s="102"/>
      <c r="Y38" s="859">
        <v>3</v>
      </c>
      <c r="Z38" s="859"/>
      <c r="AA38" s="859"/>
      <c r="AB38" s="859"/>
      <c r="AC38" s="859"/>
      <c r="AD38" s="102"/>
      <c r="AE38" s="102"/>
      <c r="AF38" s="102"/>
      <c r="AG38" s="859">
        <f>SUM(I38:AE38)</f>
        <v>16</v>
      </c>
      <c r="AH38" s="859"/>
      <c r="AI38" s="859"/>
      <c r="AJ38" s="859"/>
      <c r="AK38" s="859"/>
      <c r="AL38" s="109"/>
    </row>
    <row r="39" spans="1:39" ht="15" customHeight="1" thickBot="1" thickTop="1">
      <c r="A39" s="831" t="s">
        <v>141</v>
      </c>
      <c r="B39" s="831"/>
      <c r="C39" s="831"/>
      <c r="D39" s="831"/>
      <c r="E39" s="831"/>
      <c r="F39" s="831"/>
      <c r="G39" s="832"/>
      <c r="H39" s="106"/>
      <c r="I39" s="868">
        <f>SUM(I37:M38)</f>
        <v>614</v>
      </c>
      <c r="J39" s="868"/>
      <c r="K39" s="868"/>
      <c r="L39" s="868"/>
      <c r="M39" s="868"/>
      <c r="N39" s="106"/>
      <c r="O39" s="106"/>
      <c r="P39" s="106"/>
      <c r="Q39" s="868">
        <f>SUM(Q37:U38)</f>
        <v>413</v>
      </c>
      <c r="R39" s="868"/>
      <c r="S39" s="868"/>
      <c r="T39" s="868"/>
      <c r="U39" s="868"/>
      <c r="V39" s="106"/>
      <c r="W39" s="106"/>
      <c r="X39" s="106"/>
      <c r="Y39" s="868">
        <f>SUM(Y37:AC38)</f>
        <v>94</v>
      </c>
      <c r="Z39" s="868"/>
      <c r="AA39" s="868"/>
      <c r="AB39" s="868"/>
      <c r="AC39" s="868"/>
      <c r="AD39" s="106"/>
      <c r="AE39" s="106"/>
      <c r="AF39" s="110"/>
      <c r="AG39" s="868">
        <f>SUM(AG37:AK38)</f>
        <v>1121</v>
      </c>
      <c r="AH39" s="868"/>
      <c r="AI39" s="868"/>
      <c r="AJ39" s="868"/>
      <c r="AK39" s="868"/>
      <c r="AL39" s="85"/>
      <c r="AM39" s="111"/>
    </row>
    <row r="40" ht="4.5" customHeight="1"/>
    <row r="41" ht="15" customHeight="1">
      <c r="A41" s="112" t="s">
        <v>152</v>
      </c>
    </row>
    <row r="42" ht="15" customHeight="1"/>
    <row r="43" ht="15" customHeight="1"/>
    <row r="44" ht="15" customHeight="1">
      <c r="A44" s="73" t="s">
        <v>153</v>
      </c>
    </row>
    <row r="45" spans="1:38" ht="15.75" customHeight="1" thickBot="1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113"/>
      <c r="AD45" s="106"/>
      <c r="AE45" s="106"/>
      <c r="AF45" s="106"/>
      <c r="AG45" s="106"/>
      <c r="AH45" s="106"/>
      <c r="AI45" s="106"/>
      <c r="AJ45" s="114" t="s">
        <v>154</v>
      </c>
      <c r="AK45" s="100"/>
      <c r="AL45" s="100"/>
    </row>
    <row r="46" spans="1:39" ht="18" customHeight="1">
      <c r="A46" s="869" t="s">
        <v>155</v>
      </c>
      <c r="B46" s="869"/>
      <c r="C46" s="869"/>
      <c r="D46" s="869"/>
      <c r="E46" s="869"/>
      <c r="F46" s="869"/>
      <c r="G46" s="869"/>
      <c r="H46" s="869"/>
      <c r="I46" s="869"/>
      <c r="J46" s="869"/>
      <c r="K46" s="869"/>
      <c r="L46" s="870"/>
      <c r="M46" s="871" t="s">
        <v>156</v>
      </c>
      <c r="N46" s="869"/>
      <c r="O46" s="869"/>
      <c r="P46" s="869"/>
      <c r="Q46" s="869"/>
      <c r="R46" s="869"/>
      <c r="S46" s="869"/>
      <c r="T46" s="869"/>
      <c r="U46" s="869"/>
      <c r="V46" s="869"/>
      <c r="W46" s="869"/>
      <c r="X46" s="870"/>
      <c r="Y46" s="871" t="s">
        <v>157</v>
      </c>
      <c r="Z46" s="869"/>
      <c r="AA46" s="869"/>
      <c r="AB46" s="869"/>
      <c r="AC46" s="869"/>
      <c r="AD46" s="869"/>
      <c r="AE46" s="869"/>
      <c r="AF46" s="869"/>
      <c r="AG46" s="869"/>
      <c r="AH46" s="869"/>
      <c r="AI46" s="869"/>
      <c r="AJ46" s="869"/>
      <c r="AK46" s="115"/>
      <c r="AL46" s="115"/>
      <c r="AM46" s="100"/>
    </row>
    <row r="47" spans="1:39" ht="18" customHeight="1">
      <c r="A47" s="872" t="s">
        <v>158</v>
      </c>
      <c r="B47" s="872"/>
      <c r="C47" s="872"/>
      <c r="D47" s="872"/>
      <c r="E47" s="872"/>
      <c r="F47" s="873"/>
      <c r="G47" s="874" t="s">
        <v>159</v>
      </c>
      <c r="H47" s="875"/>
      <c r="I47" s="875"/>
      <c r="J47" s="875"/>
      <c r="K47" s="875"/>
      <c r="L47" s="876"/>
      <c r="M47" s="874" t="s">
        <v>158</v>
      </c>
      <c r="N47" s="875"/>
      <c r="O47" s="875"/>
      <c r="P47" s="875"/>
      <c r="Q47" s="875"/>
      <c r="R47" s="876"/>
      <c r="S47" s="874" t="s">
        <v>159</v>
      </c>
      <c r="T47" s="875"/>
      <c r="U47" s="875"/>
      <c r="V47" s="875"/>
      <c r="W47" s="875"/>
      <c r="X47" s="876"/>
      <c r="Y47" s="874" t="s">
        <v>158</v>
      </c>
      <c r="Z47" s="875"/>
      <c r="AA47" s="875"/>
      <c r="AB47" s="875"/>
      <c r="AC47" s="875"/>
      <c r="AD47" s="876"/>
      <c r="AE47" s="874" t="s">
        <v>159</v>
      </c>
      <c r="AF47" s="875"/>
      <c r="AG47" s="875"/>
      <c r="AH47" s="875"/>
      <c r="AI47" s="875"/>
      <c r="AJ47" s="875"/>
      <c r="AK47" s="115"/>
      <c r="AL47" s="115"/>
      <c r="AM47" s="100"/>
    </row>
    <row r="48" spans="1:39" ht="18" customHeight="1" thickBot="1">
      <c r="A48" s="877">
        <v>4104804876</v>
      </c>
      <c r="B48" s="877"/>
      <c r="C48" s="877"/>
      <c r="D48" s="877"/>
      <c r="E48" s="877"/>
      <c r="F48" s="877"/>
      <c r="G48" s="877">
        <v>3713275123</v>
      </c>
      <c r="H48" s="877"/>
      <c r="I48" s="877"/>
      <c r="J48" s="877"/>
      <c r="K48" s="877"/>
      <c r="L48" s="877"/>
      <c r="M48" s="878">
        <v>812054762</v>
      </c>
      <c r="N48" s="878"/>
      <c r="O48" s="878"/>
      <c r="P48" s="878"/>
      <c r="Q48" s="878"/>
      <c r="R48" s="878"/>
      <c r="S48" s="877">
        <v>725059955</v>
      </c>
      <c r="T48" s="877"/>
      <c r="U48" s="877"/>
      <c r="V48" s="877"/>
      <c r="W48" s="877"/>
      <c r="X48" s="877"/>
      <c r="Y48" s="879">
        <v>3805898664</v>
      </c>
      <c r="Z48" s="879"/>
      <c r="AA48" s="879"/>
      <c r="AB48" s="879"/>
      <c r="AC48" s="879"/>
      <c r="AD48" s="879"/>
      <c r="AE48" s="879">
        <v>3412397943</v>
      </c>
      <c r="AF48" s="879"/>
      <c r="AG48" s="879"/>
      <c r="AH48" s="879"/>
      <c r="AI48" s="879"/>
      <c r="AJ48" s="879"/>
      <c r="AK48" s="100"/>
      <c r="AL48" s="100"/>
      <c r="AM48" s="100"/>
    </row>
    <row r="49" spans="1:39" ht="10.5" customHeight="1" thickBot="1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77"/>
      <c r="AL49" s="77"/>
      <c r="AM49" s="77"/>
    </row>
    <row r="50" spans="1:39" ht="18" customHeight="1">
      <c r="A50" s="880" t="s">
        <v>160</v>
      </c>
      <c r="B50" s="880"/>
      <c r="C50" s="880"/>
      <c r="D50" s="880"/>
      <c r="E50" s="880"/>
      <c r="F50" s="881"/>
      <c r="G50" s="882" t="s">
        <v>161</v>
      </c>
      <c r="H50" s="882"/>
      <c r="I50" s="882"/>
      <c r="J50" s="882"/>
      <c r="K50" s="882"/>
      <c r="L50" s="883"/>
      <c r="M50" s="884" t="s">
        <v>162</v>
      </c>
      <c r="N50" s="885"/>
      <c r="O50" s="885"/>
      <c r="P50" s="885"/>
      <c r="Q50" s="885"/>
      <c r="R50" s="886"/>
      <c r="S50" s="884" t="s">
        <v>163</v>
      </c>
      <c r="T50" s="885"/>
      <c r="U50" s="885"/>
      <c r="V50" s="885"/>
      <c r="W50" s="885"/>
      <c r="X50" s="886"/>
      <c r="Y50" s="887" t="s">
        <v>164</v>
      </c>
      <c r="Z50" s="872"/>
      <c r="AA50" s="872"/>
      <c r="AB50" s="872"/>
      <c r="AC50" s="872"/>
      <c r="AD50" s="873"/>
      <c r="AE50" s="887" t="s">
        <v>165</v>
      </c>
      <c r="AF50" s="872"/>
      <c r="AG50" s="872"/>
      <c r="AH50" s="872"/>
      <c r="AI50" s="872"/>
      <c r="AJ50" s="872"/>
      <c r="AK50" s="100"/>
      <c r="AL50" s="100"/>
      <c r="AM50" s="100"/>
    </row>
    <row r="51" spans="1:55" ht="18" customHeight="1" thickBot="1">
      <c r="A51" s="877">
        <v>301352804</v>
      </c>
      <c r="B51" s="877"/>
      <c r="C51" s="877"/>
      <c r="D51" s="877"/>
      <c r="E51" s="877"/>
      <c r="F51" s="877"/>
      <c r="G51" s="890">
        <v>130482233</v>
      </c>
      <c r="H51" s="890"/>
      <c r="I51" s="890"/>
      <c r="J51" s="890"/>
      <c r="K51" s="890"/>
      <c r="L51" s="890"/>
      <c r="M51" s="890">
        <v>5307120</v>
      </c>
      <c r="N51" s="890"/>
      <c r="O51" s="890"/>
      <c r="P51" s="890"/>
      <c r="Q51" s="890"/>
      <c r="R51" s="890"/>
      <c r="S51" s="890">
        <v>19989433</v>
      </c>
      <c r="T51" s="890"/>
      <c r="U51" s="890"/>
      <c r="V51" s="890"/>
      <c r="W51" s="890"/>
      <c r="X51" s="890"/>
      <c r="Y51" s="890">
        <v>206666029</v>
      </c>
      <c r="Z51" s="890"/>
      <c r="AA51" s="890"/>
      <c r="AB51" s="890"/>
      <c r="AC51" s="890"/>
      <c r="AD51" s="890"/>
      <c r="AE51" s="891">
        <f>G48+S48+AE48+A51+G51+S51+Y51</f>
        <v>8509223520</v>
      </c>
      <c r="AF51" s="891"/>
      <c r="AG51" s="891"/>
      <c r="AH51" s="891"/>
      <c r="AI51" s="891"/>
      <c r="AJ51" s="891"/>
      <c r="AK51" s="117"/>
      <c r="AL51" s="117"/>
      <c r="AM51" s="117"/>
      <c r="AW51" s="888"/>
      <c r="AX51" s="889"/>
      <c r="AY51" s="889"/>
      <c r="AZ51" s="889"/>
      <c r="BA51" s="889"/>
      <c r="BB51" s="889"/>
      <c r="BC51" s="889"/>
    </row>
    <row r="52" spans="1:39" ht="15" customHeight="1">
      <c r="A52" s="78" t="s">
        <v>152</v>
      </c>
      <c r="G52" s="77"/>
      <c r="O52" s="77"/>
      <c r="W52" s="77"/>
      <c r="AE52" s="77"/>
      <c r="AK52" s="77"/>
      <c r="AL52" s="77"/>
      <c r="AM52" s="77"/>
    </row>
    <row r="53" spans="1:39" ht="15" customHeight="1">
      <c r="A53" s="77"/>
      <c r="P53" s="77"/>
      <c r="Q53" s="77"/>
      <c r="R53" s="77"/>
      <c r="S53" s="77"/>
      <c r="AK53" s="77"/>
      <c r="AL53" s="77"/>
      <c r="AM53" s="77"/>
    </row>
    <row r="54" ht="18.75" customHeight="1"/>
    <row r="55" ht="18.75" customHeight="1"/>
    <row r="56" ht="15" customHeight="1"/>
    <row r="57" ht="15" customHeight="1"/>
    <row r="58" spans="5:6" ht="15" customHeight="1">
      <c r="E58" s="77"/>
      <c r="F58" s="77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</sheetData>
  <sheetProtection/>
  <mergeCells count="209">
    <mergeCell ref="AW51:BC51"/>
    <mergeCell ref="A51:F51"/>
    <mergeCell ref="G51:L51"/>
    <mergeCell ref="M51:R51"/>
    <mergeCell ref="S51:X51"/>
    <mergeCell ref="Y51:AD51"/>
    <mergeCell ref="AE51:AJ51"/>
    <mergeCell ref="A50:F50"/>
    <mergeCell ref="G50:L50"/>
    <mergeCell ref="M50:R50"/>
    <mergeCell ref="S50:X50"/>
    <mergeCell ref="Y50:AD50"/>
    <mergeCell ref="AE50:AJ50"/>
    <mergeCell ref="A48:F48"/>
    <mergeCell ref="G48:L48"/>
    <mergeCell ref="M48:R48"/>
    <mergeCell ref="S48:X48"/>
    <mergeCell ref="Y48:AD48"/>
    <mergeCell ref="AE48:AJ48"/>
    <mergeCell ref="A47:F47"/>
    <mergeCell ref="G47:L47"/>
    <mergeCell ref="M47:R47"/>
    <mergeCell ref="S47:X47"/>
    <mergeCell ref="Y47:AD47"/>
    <mergeCell ref="AE47:AJ47"/>
    <mergeCell ref="A39:G39"/>
    <mergeCell ref="I39:M39"/>
    <mergeCell ref="Q39:U39"/>
    <mergeCell ref="Y39:AC39"/>
    <mergeCell ref="AG39:AK39"/>
    <mergeCell ref="A46:L46"/>
    <mergeCell ref="M46:X46"/>
    <mergeCell ref="Y46:AJ46"/>
    <mergeCell ref="A37:G37"/>
    <mergeCell ref="I37:M37"/>
    <mergeCell ref="Q37:U37"/>
    <mergeCell ref="Y37:AC37"/>
    <mergeCell ref="AG37:AK37"/>
    <mergeCell ref="A38:G38"/>
    <mergeCell ref="I38:M38"/>
    <mergeCell ref="Q38:U38"/>
    <mergeCell ref="Y38:AC38"/>
    <mergeCell ref="AG38:AK38"/>
    <mergeCell ref="AB32:AD32"/>
    <mergeCell ref="AF32:AH32"/>
    <mergeCell ref="AJ32:AL32"/>
    <mergeCell ref="A36:G36"/>
    <mergeCell ref="H36:O36"/>
    <mergeCell ref="P36:W36"/>
    <mergeCell ref="X36:AE36"/>
    <mergeCell ref="AF36:AM36"/>
    <mergeCell ref="A32:G32"/>
    <mergeCell ref="H32:J32"/>
    <mergeCell ref="L32:N32"/>
    <mergeCell ref="P32:R32"/>
    <mergeCell ref="T32:V32"/>
    <mergeCell ref="X32:Z32"/>
    <mergeCell ref="AJ30:AL30"/>
    <mergeCell ref="A31:G31"/>
    <mergeCell ref="I31:J31"/>
    <mergeCell ref="M31:N31"/>
    <mergeCell ref="Q31:R31"/>
    <mergeCell ref="U31:V31"/>
    <mergeCell ref="Y31:Z31"/>
    <mergeCell ref="AC31:AD31"/>
    <mergeCell ref="AG31:AH31"/>
    <mergeCell ref="AJ31:AL31"/>
    <mergeCell ref="AF29:AI29"/>
    <mergeCell ref="AJ29:AM29"/>
    <mergeCell ref="AC30:AD30"/>
    <mergeCell ref="AG30:AH30"/>
    <mergeCell ref="A30:G30"/>
    <mergeCell ref="I30:J30"/>
    <mergeCell ref="M30:N30"/>
    <mergeCell ref="Q30:R30"/>
    <mergeCell ref="U30:V30"/>
    <mergeCell ref="Y30:Z30"/>
    <mergeCell ref="AB25:AD25"/>
    <mergeCell ref="AF25:AH25"/>
    <mergeCell ref="AJ25:AL25"/>
    <mergeCell ref="A29:G29"/>
    <mergeCell ref="H29:K29"/>
    <mergeCell ref="L29:O29"/>
    <mergeCell ref="P29:S29"/>
    <mergeCell ref="T29:W29"/>
    <mergeCell ref="X29:AA29"/>
    <mergeCell ref="AB29:AE29"/>
    <mergeCell ref="A25:G25"/>
    <mergeCell ref="H25:J25"/>
    <mergeCell ref="L25:N25"/>
    <mergeCell ref="P25:R25"/>
    <mergeCell ref="T25:V25"/>
    <mergeCell ref="X25:Z25"/>
    <mergeCell ref="AJ23:AL23"/>
    <mergeCell ref="A24:G24"/>
    <mergeCell ref="I24:J24"/>
    <mergeCell ref="M24:N24"/>
    <mergeCell ref="Q24:R24"/>
    <mergeCell ref="U24:V24"/>
    <mergeCell ref="Y24:Z24"/>
    <mergeCell ref="AC24:AD24"/>
    <mergeCell ref="AG24:AH24"/>
    <mergeCell ref="AJ24:AL24"/>
    <mergeCell ref="AF22:AI22"/>
    <mergeCell ref="AJ22:AM22"/>
    <mergeCell ref="A23:G23"/>
    <mergeCell ref="I23:J23"/>
    <mergeCell ref="M23:N23"/>
    <mergeCell ref="Q23:R23"/>
    <mergeCell ref="U23:V23"/>
    <mergeCell ref="Y23:Z23"/>
    <mergeCell ref="AC23:AD23"/>
    <mergeCell ref="AG23:AH23"/>
    <mergeCell ref="AB18:AD18"/>
    <mergeCell ref="AF18:AH18"/>
    <mergeCell ref="AJ18:AL18"/>
    <mergeCell ref="A22:G22"/>
    <mergeCell ref="H22:K22"/>
    <mergeCell ref="L22:O22"/>
    <mergeCell ref="P22:S22"/>
    <mergeCell ref="T22:W22"/>
    <mergeCell ref="X22:AA22"/>
    <mergeCell ref="AB22:AE22"/>
    <mergeCell ref="A18:G18"/>
    <mergeCell ref="H18:J18"/>
    <mergeCell ref="L18:N18"/>
    <mergeCell ref="P18:R18"/>
    <mergeCell ref="T18:V18"/>
    <mergeCell ref="X18:Z18"/>
    <mergeCell ref="AJ16:AL16"/>
    <mergeCell ref="A17:G17"/>
    <mergeCell ref="I17:J17"/>
    <mergeCell ref="M17:N17"/>
    <mergeCell ref="Q17:R17"/>
    <mergeCell ref="U17:V17"/>
    <mergeCell ref="Y17:Z17"/>
    <mergeCell ref="AC17:AD17"/>
    <mergeCell ref="AG17:AH17"/>
    <mergeCell ref="AJ17:AL17"/>
    <mergeCell ref="AG15:AH15"/>
    <mergeCell ref="AJ15:AL15"/>
    <mergeCell ref="B16:G16"/>
    <mergeCell ref="I16:J16"/>
    <mergeCell ref="M16:N16"/>
    <mergeCell ref="Q16:R16"/>
    <mergeCell ref="U16:V16"/>
    <mergeCell ref="Y16:Z16"/>
    <mergeCell ref="AC16:AD16"/>
    <mergeCell ref="AG16:AH16"/>
    <mergeCell ref="AC14:AD14"/>
    <mergeCell ref="AG14:AH14"/>
    <mergeCell ref="AJ14:AL14"/>
    <mergeCell ref="B15:G15"/>
    <mergeCell ref="I15:J15"/>
    <mergeCell ref="M15:N15"/>
    <mergeCell ref="Q15:R15"/>
    <mergeCell ref="U15:V15"/>
    <mergeCell ref="Y15:Z15"/>
    <mergeCell ref="AC15:AD15"/>
    <mergeCell ref="A14:G14"/>
    <mergeCell ref="I14:J14"/>
    <mergeCell ref="M14:N14"/>
    <mergeCell ref="Q14:R14"/>
    <mergeCell ref="U14:V14"/>
    <mergeCell ref="Y14:Z14"/>
    <mergeCell ref="AI9:AL9"/>
    <mergeCell ref="A13:G13"/>
    <mergeCell ref="H13:K13"/>
    <mergeCell ref="L13:O13"/>
    <mergeCell ref="P13:S13"/>
    <mergeCell ref="T13:W13"/>
    <mergeCell ref="X13:AA13"/>
    <mergeCell ref="AB13:AE13"/>
    <mergeCell ref="AF13:AI13"/>
    <mergeCell ref="AJ13:AM13"/>
    <mergeCell ref="A9:I9"/>
    <mergeCell ref="J9:M9"/>
    <mergeCell ref="O9:R9"/>
    <mergeCell ref="T9:W9"/>
    <mergeCell ref="Y9:AB9"/>
    <mergeCell ref="AD9:AG9"/>
    <mergeCell ref="AI7:AL7"/>
    <mergeCell ref="A8:I8"/>
    <mergeCell ref="J8:M8"/>
    <mergeCell ref="O8:R8"/>
    <mergeCell ref="T8:W8"/>
    <mergeCell ref="Y8:AB8"/>
    <mergeCell ref="AD8:AG8"/>
    <mergeCell ref="AI8:AL8"/>
    <mergeCell ref="A7:I7"/>
    <mergeCell ref="J7:M7"/>
    <mergeCell ref="O7:R7"/>
    <mergeCell ref="T7:W7"/>
    <mergeCell ref="Y7:AB7"/>
    <mergeCell ref="AD7:AG7"/>
    <mergeCell ref="AI5:AM5"/>
    <mergeCell ref="A6:I6"/>
    <mergeCell ref="J6:M6"/>
    <mergeCell ref="O6:R6"/>
    <mergeCell ref="T6:W6"/>
    <mergeCell ref="Y6:AB6"/>
    <mergeCell ref="AD6:AG6"/>
    <mergeCell ref="AI6:AL6"/>
    <mergeCell ref="A5:I5"/>
    <mergeCell ref="J5:N5"/>
    <mergeCell ref="O5:S5"/>
    <mergeCell ref="T5:X5"/>
    <mergeCell ref="Y5:AC5"/>
    <mergeCell ref="AD5:AH5"/>
  </mergeCells>
  <printOptions/>
  <pageMargins left="0.5905511811023623" right="0.31496062992125984" top="0.7874015748031497" bottom="0.7874015748031497" header="0.5118110236220472" footer="0.5118110236220472"/>
  <pageSetup firstPageNumber="148" useFirstPageNumber="1"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SheetLayoutView="100" zoomScalePageLayoutView="0" workbookViewId="0" topLeftCell="A29">
      <selection activeCell="B34" sqref="B34:D34"/>
    </sheetView>
  </sheetViews>
  <sheetFormatPr defaultColWidth="11.875" defaultRowHeight="35.25" customHeight="1"/>
  <cols>
    <col min="1" max="3" width="3.50390625" style="46" customWidth="1"/>
    <col min="4" max="4" width="34.875" style="46" customWidth="1"/>
    <col min="5" max="5" width="14.125" style="46" customWidth="1"/>
    <col min="6" max="7" width="16.50390625" style="46" customWidth="1"/>
    <col min="8" max="8" width="14.125" style="46" customWidth="1"/>
    <col min="9" max="16384" width="11.875" style="46" customWidth="1"/>
  </cols>
  <sheetData>
    <row r="1" spans="1:7" s="121" customFormat="1" ht="18">
      <c r="A1" s="118" t="s">
        <v>166</v>
      </c>
      <c r="B1" s="119"/>
      <c r="C1" s="119"/>
      <c r="D1" s="119"/>
      <c r="E1" s="119"/>
      <c r="F1" s="120"/>
      <c r="G1" s="119"/>
    </row>
    <row r="2" spans="1:7" ht="25.5" customHeight="1" thickBot="1">
      <c r="A2" s="122"/>
      <c r="B2" s="122"/>
      <c r="C2" s="122"/>
      <c r="D2" s="122"/>
      <c r="E2" s="122"/>
      <c r="G2" s="123" t="s">
        <v>167</v>
      </c>
    </row>
    <row r="3" spans="1:7" ht="12.75">
      <c r="A3" s="892" t="s">
        <v>168</v>
      </c>
      <c r="B3" s="892"/>
      <c r="C3" s="892"/>
      <c r="D3" s="893"/>
      <c r="E3" s="896" t="s">
        <v>169</v>
      </c>
      <c r="F3" s="896" t="s">
        <v>170</v>
      </c>
      <c r="G3" s="898" t="s">
        <v>171</v>
      </c>
    </row>
    <row r="4" spans="1:7" ht="12.75">
      <c r="A4" s="894"/>
      <c r="B4" s="894"/>
      <c r="C4" s="894"/>
      <c r="D4" s="895"/>
      <c r="E4" s="897"/>
      <c r="F4" s="897"/>
      <c r="G4" s="899"/>
    </row>
    <row r="5" spans="1:7" ht="21" customHeight="1">
      <c r="A5" s="124" t="s">
        <v>172</v>
      </c>
      <c r="B5" s="124"/>
      <c r="C5" s="124"/>
      <c r="D5" s="125"/>
      <c r="E5" s="126">
        <f>E6+E14+E18+E22+E23</f>
        <v>100120</v>
      </c>
      <c r="F5" s="127">
        <f>F6+F14+F18+F22+F23</f>
        <v>4104804876</v>
      </c>
      <c r="G5" s="127">
        <f>G6+G14+G18+G22+G23</f>
        <v>3713275123</v>
      </c>
    </row>
    <row r="6" spans="1:7" ht="21" customHeight="1">
      <c r="A6" s="120"/>
      <c r="B6" s="900" t="s">
        <v>173</v>
      </c>
      <c r="C6" s="901"/>
      <c r="D6" s="901"/>
      <c r="E6" s="128">
        <f>SUM(E7:E13)</f>
        <v>41001</v>
      </c>
      <c r="F6" s="129">
        <f>SUM(F7:F13)</f>
        <v>2880256238</v>
      </c>
      <c r="G6" s="129">
        <f>SUM(G7:G13)</f>
        <v>2576483709</v>
      </c>
    </row>
    <row r="7" spans="1:7" ht="21" customHeight="1">
      <c r="A7" s="120"/>
      <c r="B7" s="130"/>
      <c r="C7" s="900" t="s">
        <v>174</v>
      </c>
      <c r="D7" s="901"/>
      <c r="E7" s="131">
        <v>5737</v>
      </c>
      <c r="F7" s="132">
        <v>248452452</v>
      </c>
      <c r="G7" s="132">
        <v>221272410</v>
      </c>
    </row>
    <row r="8" spans="1:7" ht="21" customHeight="1">
      <c r="A8" s="120"/>
      <c r="B8" s="130"/>
      <c r="C8" s="902" t="s">
        <v>175</v>
      </c>
      <c r="D8" s="903"/>
      <c r="E8" s="131">
        <v>729</v>
      </c>
      <c r="F8" s="132">
        <v>42987495</v>
      </c>
      <c r="G8" s="132">
        <v>38596709</v>
      </c>
    </row>
    <row r="9" spans="1:7" ht="21" customHeight="1">
      <c r="A9" s="120"/>
      <c r="B9" s="130"/>
      <c r="C9" s="902" t="s">
        <v>176</v>
      </c>
      <c r="D9" s="903"/>
      <c r="E9" s="131">
        <v>5660</v>
      </c>
      <c r="F9" s="132">
        <v>238755812</v>
      </c>
      <c r="G9" s="132">
        <v>212896063</v>
      </c>
    </row>
    <row r="10" spans="1:7" ht="21" customHeight="1">
      <c r="A10" s="120"/>
      <c r="B10" s="130"/>
      <c r="C10" s="902" t="s">
        <v>177</v>
      </c>
      <c r="D10" s="903"/>
      <c r="E10" s="131">
        <v>248</v>
      </c>
      <c r="F10" s="132">
        <v>7527284</v>
      </c>
      <c r="G10" s="132">
        <v>6758516</v>
      </c>
    </row>
    <row r="11" spans="1:7" ht="21" customHeight="1">
      <c r="A11" s="120"/>
      <c r="B11" s="130"/>
      <c r="C11" s="904" t="s">
        <v>178</v>
      </c>
      <c r="D11" s="905"/>
      <c r="E11" s="131">
        <v>1793</v>
      </c>
      <c r="F11" s="132">
        <v>12164250</v>
      </c>
      <c r="G11" s="132">
        <v>10761160</v>
      </c>
    </row>
    <row r="12" spans="1:7" ht="21" customHeight="1">
      <c r="A12" s="120"/>
      <c r="B12" s="130"/>
      <c r="C12" s="902" t="s">
        <v>179</v>
      </c>
      <c r="D12" s="903"/>
      <c r="E12" s="131">
        <v>20536</v>
      </c>
      <c r="F12" s="132">
        <v>1820635366</v>
      </c>
      <c r="G12" s="132">
        <v>1631804359</v>
      </c>
    </row>
    <row r="13" spans="1:7" ht="21" customHeight="1">
      <c r="A13" s="120"/>
      <c r="B13" s="130"/>
      <c r="C13" s="902" t="s">
        <v>180</v>
      </c>
      <c r="D13" s="903"/>
      <c r="E13" s="133">
        <v>6298</v>
      </c>
      <c r="F13" s="134">
        <v>509733579</v>
      </c>
      <c r="G13" s="134">
        <v>454394492</v>
      </c>
    </row>
    <row r="14" spans="1:7" ht="21" customHeight="1">
      <c r="A14" s="120"/>
      <c r="B14" s="900" t="s">
        <v>181</v>
      </c>
      <c r="C14" s="901"/>
      <c r="D14" s="901"/>
      <c r="E14" s="128">
        <f>SUM(E15:E17)</f>
        <v>5219</v>
      </c>
      <c r="F14" s="129">
        <f>SUM(F15:F17)</f>
        <v>326358950</v>
      </c>
      <c r="G14" s="129">
        <f>SUM(G15:G17)</f>
        <v>292254891</v>
      </c>
    </row>
    <row r="15" spans="1:7" ht="21" customHeight="1">
      <c r="A15" s="120"/>
      <c r="B15" s="130"/>
      <c r="C15" s="900" t="s">
        <v>182</v>
      </c>
      <c r="D15" s="901"/>
      <c r="E15" s="131">
        <v>4861</v>
      </c>
      <c r="F15" s="132">
        <v>304968287</v>
      </c>
      <c r="G15" s="132">
        <v>273123972</v>
      </c>
    </row>
    <row r="16" spans="1:7" ht="21" customHeight="1">
      <c r="A16" s="120"/>
      <c r="B16" s="130"/>
      <c r="C16" s="902" t="s">
        <v>183</v>
      </c>
      <c r="D16" s="903"/>
      <c r="E16" s="131">
        <v>356</v>
      </c>
      <c r="F16" s="132">
        <v>21197748</v>
      </c>
      <c r="G16" s="132">
        <v>18957297</v>
      </c>
    </row>
    <row r="17" spans="1:7" ht="21" customHeight="1">
      <c r="A17" s="120"/>
      <c r="B17" s="130"/>
      <c r="C17" s="135" t="s">
        <v>184</v>
      </c>
      <c r="D17" s="136"/>
      <c r="E17" s="137">
        <v>2</v>
      </c>
      <c r="F17" s="138">
        <v>192915</v>
      </c>
      <c r="G17" s="138">
        <v>173622</v>
      </c>
    </row>
    <row r="18" spans="1:7" ht="21" customHeight="1">
      <c r="A18" s="120"/>
      <c r="B18" s="900" t="s">
        <v>185</v>
      </c>
      <c r="C18" s="901"/>
      <c r="D18" s="901"/>
      <c r="E18" s="128">
        <f>SUM(E19:E21)</f>
        <v>19186</v>
      </c>
      <c r="F18" s="129">
        <f>SUM(F19:F21)</f>
        <v>266812652</v>
      </c>
      <c r="G18" s="129">
        <f>SUM(G19:G21)</f>
        <v>238477076</v>
      </c>
    </row>
    <row r="19" spans="1:7" ht="21" customHeight="1">
      <c r="A19" s="120"/>
      <c r="B19" s="130"/>
      <c r="C19" s="900" t="s">
        <v>186</v>
      </c>
      <c r="D19" s="906"/>
      <c r="E19" s="131">
        <v>18544</v>
      </c>
      <c r="F19" s="132">
        <v>224867610</v>
      </c>
      <c r="G19" s="132">
        <v>201119893</v>
      </c>
    </row>
    <row r="20" spans="1:7" ht="21" customHeight="1">
      <c r="A20" s="120"/>
      <c r="B20" s="130"/>
      <c r="C20" s="902" t="s">
        <v>187</v>
      </c>
      <c r="D20" s="903"/>
      <c r="E20" s="131">
        <v>325</v>
      </c>
      <c r="F20" s="132">
        <v>9398672</v>
      </c>
      <c r="G20" s="132">
        <v>8344712</v>
      </c>
    </row>
    <row r="21" spans="1:7" ht="21" customHeight="1">
      <c r="A21" s="120"/>
      <c r="B21" s="130"/>
      <c r="C21" s="907" t="s">
        <v>188</v>
      </c>
      <c r="D21" s="908"/>
      <c r="E21" s="133">
        <v>317</v>
      </c>
      <c r="F21" s="134">
        <v>32546370</v>
      </c>
      <c r="G21" s="134">
        <v>29012471</v>
      </c>
    </row>
    <row r="22" spans="1:7" ht="21" customHeight="1">
      <c r="A22" s="120"/>
      <c r="B22" s="900" t="s">
        <v>189</v>
      </c>
      <c r="C22" s="901"/>
      <c r="D22" s="901"/>
      <c r="E22" s="139">
        <v>1106</v>
      </c>
      <c r="F22" s="140">
        <v>210820995</v>
      </c>
      <c r="G22" s="140">
        <v>185504034</v>
      </c>
    </row>
    <row r="23" spans="1:7" ht="21" customHeight="1">
      <c r="A23" s="120"/>
      <c r="B23" s="900" t="s">
        <v>190</v>
      </c>
      <c r="C23" s="901"/>
      <c r="D23" s="901"/>
      <c r="E23" s="131">
        <v>33608</v>
      </c>
      <c r="F23" s="132">
        <v>420556041</v>
      </c>
      <c r="G23" s="132">
        <v>420555413</v>
      </c>
    </row>
    <row r="24" spans="1:7" ht="21" customHeight="1">
      <c r="A24" s="124" t="s">
        <v>191</v>
      </c>
      <c r="B24" s="124"/>
      <c r="C24" s="124"/>
      <c r="D24" s="125"/>
      <c r="E24" s="127">
        <f>SUM(E25:E32)</f>
        <v>5325</v>
      </c>
      <c r="F24" s="127">
        <f>SUM(F25:F32)</f>
        <v>812054762</v>
      </c>
      <c r="G24" s="127">
        <f>SUM(G25:G32)</f>
        <v>725059955</v>
      </c>
    </row>
    <row r="25" spans="1:7" ht="21" customHeight="1">
      <c r="A25" s="120"/>
      <c r="B25" s="900" t="s">
        <v>192</v>
      </c>
      <c r="C25" s="901"/>
      <c r="D25" s="901"/>
      <c r="E25" s="141">
        <v>0</v>
      </c>
      <c r="F25" s="142">
        <v>0</v>
      </c>
      <c r="G25" s="143">
        <v>0</v>
      </c>
    </row>
    <row r="26" spans="1:7" ht="21" customHeight="1">
      <c r="A26" s="120"/>
      <c r="B26" s="902" t="s">
        <v>193</v>
      </c>
      <c r="C26" s="909"/>
      <c r="D26" s="903"/>
      <c r="E26" s="144">
        <v>0</v>
      </c>
      <c r="F26" s="143">
        <v>0</v>
      </c>
      <c r="G26" s="143">
        <v>0</v>
      </c>
    </row>
    <row r="27" spans="1:7" ht="21" customHeight="1">
      <c r="A27" s="120"/>
      <c r="B27" s="902" t="s">
        <v>194</v>
      </c>
      <c r="C27" s="909"/>
      <c r="D27" s="909"/>
      <c r="E27" s="144">
        <v>2808</v>
      </c>
      <c r="F27" s="143">
        <v>237685260</v>
      </c>
      <c r="G27" s="143">
        <v>212354255</v>
      </c>
    </row>
    <row r="28" spans="1:7" ht="21" customHeight="1">
      <c r="A28" s="120"/>
      <c r="B28" s="902" t="s">
        <v>195</v>
      </c>
      <c r="C28" s="909"/>
      <c r="D28" s="903"/>
      <c r="E28" s="131">
        <v>515</v>
      </c>
      <c r="F28" s="132">
        <v>74028267</v>
      </c>
      <c r="G28" s="132">
        <v>66318212</v>
      </c>
    </row>
    <row r="29" spans="1:7" ht="21" customHeight="1">
      <c r="A29" s="120"/>
      <c r="B29" s="902" t="s">
        <v>196</v>
      </c>
      <c r="C29" s="909"/>
      <c r="D29" s="903"/>
      <c r="E29" s="144">
        <v>561</v>
      </c>
      <c r="F29" s="143">
        <v>116669544</v>
      </c>
      <c r="G29" s="143">
        <v>104268389</v>
      </c>
    </row>
    <row r="30" spans="1:7" ht="21" customHeight="1">
      <c r="A30" s="120"/>
      <c r="B30" s="902" t="s">
        <v>197</v>
      </c>
      <c r="C30" s="909"/>
      <c r="D30" s="903"/>
      <c r="E30" s="131">
        <v>1441</v>
      </c>
      <c r="F30" s="132">
        <v>383671691</v>
      </c>
      <c r="G30" s="132">
        <v>342119099</v>
      </c>
    </row>
    <row r="31" spans="1:7" ht="21" customHeight="1">
      <c r="A31" s="120"/>
      <c r="B31" s="902" t="s">
        <v>198</v>
      </c>
      <c r="C31" s="909"/>
      <c r="D31" s="903"/>
      <c r="E31" s="144">
        <v>0</v>
      </c>
      <c r="F31" s="143">
        <v>0</v>
      </c>
      <c r="G31" s="143">
        <v>0</v>
      </c>
    </row>
    <row r="32" spans="1:7" ht="21" customHeight="1">
      <c r="A32" s="120"/>
      <c r="B32" s="907" t="s">
        <v>199</v>
      </c>
      <c r="C32" s="918"/>
      <c r="D32" s="908"/>
      <c r="E32" s="145">
        <v>0</v>
      </c>
      <c r="F32" s="146">
        <v>0</v>
      </c>
      <c r="G32" s="143">
        <v>0</v>
      </c>
    </row>
    <row r="33" spans="1:7" ht="21" customHeight="1">
      <c r="A33" s="124" t="s">
        <v>200</v>
      </c>
      <c r="B33" s="147"/>
      <c r="C33" s="147"/>
      <c r="D33" s="148"/>
      <c r="E33" s="126">
        <f>SUM(E34:E36)</f>
        <v>13528</v>
      </c>
      <c r="F33" s="127">
        <f>SUM(F34:F36)</f>
        <v>3805898664</v>
      </c>
      <c r="G33" s="127">
        <f>SUM(G34:G36)</f>
        <v>3412397943</v>
      </c>
    </row>
    <row r="34" spans="1:7" ht="21" customHeight="1">
      <c r="A34" s="149"/>
      <c r="B34" s="919" t="s">
        <v>201</v>
      </c>
      <c r="C34" s="920"/>
      <c r="D34" s="921"/>
      <c r="E34" s="144">
        <v>7489</v>
      </c>
      <c r="F34" s="143">
        <v>1973819287</v>
      </c>
      <c r="G34" s="143">
        <v>1771910878</v>
      </c>
    </row>
    <row r="35" spans="1:7" ht="21" customHeight="1">
      <c r="A35" s="149"/>
      <c r="B35" s="910" t="s">
        <v>202</v>
      </c>
      <c r="C35" s="911"/>
      <c r="D35" s="905"/>
      <c r="E35" s="144">
        <v>4896</v>
      </c>
      <c r="F35" s="143">
        <v>1394652458</v>
      </c>
      <c r="G35" s="143">
        <v>1250023358</v>
      </c>
    </row>
    <row r="36" spans="1:7" ht="21" customHeight="1" thickBot="1">
      <c r="A36" s="150"/>
      <c r="B36" s="912" t="s">
        <v>203</v>
      </c>
      <c r="C36" s="913"/>
      <c r="D36" s="914"/>
      <c r="E36" s="144">
        <v>1143</v>
      </c>
      <c r="F36" s="143">
        <v>437426919</v>
      </c>
      <c r="G36" s="143">
        <v>390463707</v>
      </c>
    </row>
    <row r="37" spans="1:7" ht="21" customHeight="1" thickBot="1" thickTop="1">
      <c r="A37" s="915" t="s">
        <v>204</v>
      </c>
      <c r="B37" s="916"/>
      <c r="C37" s="916"/>
      <c r="D37" s="917"/>
      <c r="E37" s="151">
        <f>E5+E24+E33</f>
        <v>118973</v>
      </c>
      <c r="F37" s="152">
        <f>F5+F24+F33</f>
        <v>8722758302</v>
      </c>
      <c r="G37" s="152">
        <f>G5+G24+G33</f>
        <v>7850733021</v>
      </c>
    </row>
    <row r="38" spans="1:7" ht="16.5" customHeight="1">
      <c r="A38" s="153" t="s">
        <v>205</v>
      </c>
      <c r="B38" s="153"/>
      <c r="C38" s="153"/>
      <c r="D38" s="153"/>
      <c r="E38" s="143"/>
      <c r="F38" s="143"/>
      <c r="G38" s="132"/>
    </row>
    <row r="39" spans="1:7" ht="12">
      <c r="A39" s="120" t="s">
        <v>206</v>
      </c>
      <c r="B39" s="120"/>
      <c r="C39" s="120"/>
      <c r="D39" s="120"/>
      <c r="E39" s="143"/>
      <c r="F39" s="143"/>
      <c r="G39" s="132"/>
    </row>
    <row r="40" spans="1:7" ht="12">
      <c r="A40" s="154"/>
      <c r="B40" s="154"/>
      <c r="C40" s="154"/>
      <c r="D40" s="154"/>
      <c r="E40" s="143"/>
      <c r="F40" s="143"/>
      <c r="G40" s="132"/>
    </row>
  </sheetData>
  <sheetProtection/>
  <mergeCells count="33">
    <mergeCell ref="B35:D35"/>
    <mergeCell ref="B36:D36"/>
    <mergeCell ref="A37:D37"/>
    <mergeCell ref="B28:D28"/>
    <mergeCell ref="B29:D29"/>
    <mergeCell ref="B30:D30"/>
    <mergeCell ref="B31:D31"/>
    <mergeCell ref="B32:D32"/>
    <mergeCell ref="B34:D34"/>
    <mergeCell ref="C21:D21"/>
    <mergeCell ref="B22:D22"/>
    <mergeCell ref="B23:D23"/>
    <mergeCell ref="B25:D25"/>
    <mergeCell ref="B26:D26"/>
    <mergeCell ref="B27:D27"/>
    <mergeCell ref="B14:D14"/>
    <mergeCell ref="C15:D15"/>
    <mergeCell ref="C16:D16"/>
    <mergeCell ref="B18:D18"/>
    <mergeCell ref="C19:D19"/>
    <mergeCell ref="C20:D20"/>
    <mergeCell ref="C8:D8"/>
    <mergeCell ref="C9:D9"/>
    <mergeCell ref="C10:D10"/>
    <mergeCell ref="C11:D11"/>
    <mergeCell ref="C12:D12"/>
    <mergeCell ref="C13:D13"/>
    <mergeCell ref="A3:D4"/>
    <mergeCell ref="E3:E4"/>
    <mergeCell ref="F3:F4"/>
    <mergeCell ref="G3:G4"/>
    <mergeCell ref="B6:D6"/>
    <mergeCell ref="C7:D7"/>
  </mergeCells>
  <printOptions/>
  <pageMargins left="0.7874015748031497" right="0.7874015748031497" top="0.7874015748031497" bottom="0.7874015748031497" header="0" footer="0"/>
  <pageSetup firstPageNumber="149" useFirstPageNumber="1" horizontalDpi="600" verticalDpi="600" orientation="portrait" paperSize="9" scale="9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SheetLayoutView="100" zoomScalePageLayoutView="0" workbookViewId="0" topLeftCell="A13">
      <selection activeCell="N18" sqref="N18"/>
    </sheetView>
  </sheetViews>
  <sheetFormatPr defaultColWidth="11.875" defaultRowHeight="24" customHeight="1"/>
  <cols>
    <col min="1" max="1" width="13.50390625" style="2" customWidth="1"/>
    <col min="2" max="2" width="13.375" style="2" customWidth="1"/>
    <col min="3" max="10" width="8.625" style="2" customWidth="1"/>
    <col min="11" max="11" width="9.00390625" style="2" customWidth="1"/>
    <col min="12" max="13" width="8.00390625" style="2" customWidth="1"/>
    <col min="14" max="16384" width="11.875" style="2" customWidth="1"/>
  </cols>
  <sheetData>
    <row r="1" spans="1:2" s="3" customFormat="1" ht="26.25" customHeight="1">
      <c r="A1" s="155" t="s">
        <v>207</v>
      </c>
      <c r="B1" s="155"/>
    </row>
    <row r="2" spans="1:11" s="3" customFormat="1" ht="24" customHeight="1" thickBot="1">
      <c r="A2" s="156" t="s">
        <v>208</v>
      </c>
      <c r="B2" s="156"/>
      <c r="E2" s="4"/>
      <c r="F2" s="4"/>
      <c r="G2" s="5"/>
      <c r="H2" s="157"/>
      <c r="I2" s="5"/>
      <c r="J2" s="157" t="s">
        <v>209</v>
      </c>
      <c r="K2" s="8"/>
    </row>
    <row r="3" spans="1:10" s="3" customFormat="1" ht="20.25" customHeight="1">
      <c r="A3" s="923" t="s">
        <v>210</v>
      </c>
      <c r="B3" s="924"/>
      <c r="C3" s="925" t="s">
        <v>211</v>
      </c>
      <c r="D3" s="926"/>
      <c r="E3" s="925" t="s">
        <v>212</v>
      </c>
      <c r="F3" s="926"/>
      <c r="G3" s="925" t="s">
        <v>213</v>
      </c>
      <c r="H3" s="926"/>
      <c r="I3" s="739" t="s">
        <v>214</v>
      </c>
      <c r="J3" s="927"/>
    </row>
    <row r="4" spans="1:10" s="3" customFormat="1" ht="20.25" customHeight="1">
      <c r="A4" s="158" t="s">
        <v>215</v>
      </c>
      <c r="B4" s="159" t="s">
        <v>216</v>
      </c>
      <c r="C4" s="65" t="s">
        <v>218</v>
      </c>
      <c r="D4" s="160" t="s">
        <v>219</v>
      </c>
      <c r="E4" s="161" t="s">
        <v>217</v>
      </c>
      <c r="F4" s="162" t="s">
        <v>219</v>
      </c>
      <c r="G4" s="65" t="s">
        <v>217</v>
      </c>
      <c r="H4" s="160" t="s">
        <v>220</v>
      </c>
      <c r="I4" s="65" t="s">
        <v>217</v>
      </c>
      <c r="J4" s="160" t="s">
        <v>219</v>
      </c>
    </row>
    <row r="5" spans="1:11" s="3" customFormat="1" ht="37.5" customHeight="1">
      <c r="A5" s="163" t="s">
        <v>221</v>
      </c>
      <c r="B5" s="164" t="s">
        <v>222</v>
      </c>
      <c r="C5" s="165">
        <v>99</v>
      </c>
      <c r="D5" s="166">
        <v>0.37</v>
      </c>
      <c r="E5" s="167">
        <v>99</v>
      </c>
      <c r="F5" s="168">
        <v>0.35</v>
      </c>
      <c r="G5" s="169">
        <v>2626</v>
      </c>
      <c r="H5" s="168">
        <v>8.88</v>
      </c>
      <c r="I5" s="169">
        <v>2447</v>
      </c>
      <c r="J5" s="168">
        <v>8.06</v>
      </c>
      <c r="K5" s="168">
        <f>ROUND((I5/$I$16)*100,2)</f>
        <v>8.06</v>
      </c>
    </row>
    <row r="6" spans="1:11" s="3" customFormat="1" ht="37.5" customHeight="1">
      <c r="A6" s="163" t="s">
        <v>223</v>
      </c>
      <c r="B6" s="164" t="s">
        <v>224</v>
      </c>
      <c r="C6" s="170">
        <v>2326</v>
      </c>
      <c r="D6" s="171">
        <v>8.4</v>
      </c>
      <c r="E6" s="172">
        <v>2460</v>
      </c>
      <c r="F6" s="173">
        <v>8.56</v>
      </c>
      <c r="G6" s="172">
        <v>1549</v>
      </c>
      <c r="H6" s="173">
        <v>5.24</v>
      </c>
      <c r="I6" s="172">
        <v>1543</v>
      </c>
      <c r="J6" s="168">
        <v>5.08</v>
      </c>
      <c r="K6" s="168">
        <f aca="true" t="shared" si="0" ref="K6:K15">ROUND((I6/$I$16)*100,2)</f>
        <v>5.08</v>
      </c>
    </row>
    <row r="7" spans="1:11" s="3" customFormat="1" ht="37.5" customHeight="1">
      <c r="A7" s="163" t="s">
        <v>225</v>
      </c>
      <c r="B7" s="164" t="s">
        <v>226</v>
      </c>
      <c r="C7" s="170">
        <v>1210</v>
      </c>
      <c r="D7" s="171">
        <v>4.4</v>
      </c>
      <c r="E7" s="174">
        <v>1397</v>
      </c>
      <c r="F7" s="173">
        <v>4.86</v>
      </c>
      <c r="G7" s="174">
        <v>1414</v>
      </c>
      <c r="H7" s="173">
        <v>4.78</v>
      </c>
      <c r="I7" s="174">
        <v>1396</v>
      </c>
      <c r="J7" s="168">
        <v>4.6</v>
      </c>
      <c r="K7" s="168">
        <f t="shared" si="0"/>
        <v>4.6</v>
      </c>
    </row>
    <row r="8" spans="1:11" s="3" customFormat="1" ht="37.5" customHeight="1">
      <c r="A8" s="163" t="s">
        <v>227</v>
      </c>
      <c r="B8" s="164" t="s">
        <v>228</v>
      </c>
      <c r="C8" s="175">
        <v>1154</v>
      </c>
      <c r="D8" s="176">
        <v>4.1</v>
      </c>
      <c r="E8" s="177">
        <v>1259</v>
      </c>
      <c r="F8" s="178">
        <v>4.38</v>
      </c>
      <c r="G8" s="177">
        <v>5357</v>
      </c>
      <c r="H8" s="178">
        <v>18.12</v>
      </c>
      <c r="I8" s="177">
        <v>5035</v>
      </c>
      <c r="J8" s="168">
        <v>16.58</v>
      </c>
      <c r="K8" s="168">
        <f t="shared" si="0"/>
        <v>16.58</v>
      </c>
    </row>
    <row r="9" spans="1:11" s="3" customFormat="1" ht="37.5" customHeight="1">
      <c r="A9" s="163" t="s">
        <v>229</v>
      </c>
      <c r="B9" s="164" t="s">
        <v>230</v>
      </c>
      <c r="C9" s="170">
        <v>5639</v>
      </c>
      <c r="D9" s="171">
        <v>20.3</v>
      </c>
      <c r="E9" s="172">
        <v>5510</v>
      </c>
      <c r="F9" s="173">
        <v>19.18</v>
      </c>
      <c r="G9" s="172">
        <v>6121</v>
      </c>
      <c r="H9" s="173">
        <v>20.7</v>
      </c>
      <c r="I9" s="172">
        <v>6123</v>
      </c>
      <c r="J9" s="168">
        <v>20.16</v>
      </c>
      <c r="K9" s="168">
        <f t="shared" si="0"/>
        <v>20.16</v>
      </c>
    </row>
    <row r="10" spans="1:11" s="3" customFormat="1" ht="37.5" customHeight="1">
      <c r="A10" s="163" t="s">
        <v>231</v>
      </c>
      <c r="B10" s="164" t="s">
        <v>232</v>
      </c>
      <c r="C10" s="170">
        <v>5345</v>
      </c>
      <c r="D10" s="171">
        <v>19.3</v>
      </c>
      <c r="E10" s="172">
        <v>5864</v>
      </c>
      <c r="F10" s="173">
        <v>20.41</v>
      </c>
      <c r="G10" s="172">
        <v>5396</v>
      </c>
      <c r="H10" s="173">
        <v>18.25</v>
      </c>
      <c r="I10" s="172">
        <v>5929</v>
      </c>
      <c r="J10" s="168">
        <v>19.52</v>
      </c>
      <c r="K10" s="168">
        <f t="shared" si="0"/>
        <v>19.52</v>
      </c>
    </row>
    <row r="11" spans="1:11" s="3" customFormat="1" ht="37.5" customHeight="1">
      <c r="A11" s="163" t="s">
        <v>233</v>
      </c>
      <c r="B11" s="164" t="s">
        <v>234</v>
      </c>
      <c r="C11" s="170">
        <v>5182</v>
      </c>
      <c r="D11" s="171">
        <v>18.7</v>
      </c>
      <c r="E11" s="172">
        <v>5331</v>
      </c>
      <c r="F11" s="173">
        <v>18.56</v>
      </c>
      <c r="G11" s="172">
        <v>3482</v>
      </c>
      <c r="H11" s="173">
        <v>11.77</v>
      </c>
      <c r="I11" s="172">
        <v>3790</v>
      </c>
      <c r="J11" s="168">
        <v>12.48</v>
      </c>
      <c r="K11" s="168">
        <f t="shared" si="0"/>
        <v>12.48</v>
      </c>
    </row>
    <row r="12" spans="1:11" s="3" customFormat="1" ht="37.5" customHeight="1">
      <c r="A12" s="163" t="s">
        <v>235</v>
      </c>
      <c r="B12" s="164" t="s">
        <v>236</v>
      </c>
      <c r="C12" s="170">
        <v>2990</v>
      </c>
      <c r="D12" s="171">
        <v>10.8</v>
      </c>
      <c r="E12" s="172">
        <v>3065</v>
      </c>
      <c r="F12" s="179">
        <v>10.67</v>
      </c>
      <c r="G12" s="172">
        <v>1906</v>
      </c>
      <c r="H12" s="179">
        <v>6.45</v>
      </c>
      <c r="I12" s="172">
        <v>2217</v>
      </c>
      <c r="J12" s="168">
        <v>7.3</v>
      </c>
      <c r="K12" s="168">
        <f t="shared" si="0"/>
        <v>7.3</v>
      </c>
    </row>
    <row r="13" spans="1:11" s="3" customFormat="1" ht="37.5" customHeight="1">
      <c r="A13" s="163" t="s">
        <v>237</v>
      </c>
      <c r="B13" s="164" t="s">
        <v>238</v>
      </c>
      <c r="C13" s="170">
        <v>2244</v>
      </c>
      <c r="D13" s="171">
        <v>8.1</v>
      </c>
      <c r="E13" s="180">
        <v>2115</v>
      </c>
      <c r="F13" s="181">
        <v>7.36</v>
      </c>
      <c r="G13" s="180">
        <v>761</v>
      </c>
      <c r="H13" s="181">
        <v>2.57</v>
      </c>
      <c r="I13" s="180">
        <v>847</v>
      </c>
      <c r="J13" s="168">
        <v>2.79</v>
      </c>
      <c r="K13" s="168">
        <f t="shared" si="0"/>
        <v>2.79</v>
      </c>
    </row>
    <row r="14" spans="1:11" s="3" customFormat="1" ht="37.5" customHeight="1">
      <c r="A14" s="163" t="s">
        <v>239</v>
      </c>
      <c r="B14" s="164" t="s">
        <v>240</v>
      </c>
      <c r="C14" s="170">
        <v>649</v>
      </c>
      <c r="D14" s="171">
        <v>2.3</v>
      </c>
      <c r="E14" s="182">
        <v>665</v>
      </c>
      <c r="F14" s="183">
        <v>2.32</v>
      </c>
      <c r="G14" s="182">
        <v>560</v>
      </c>
      <c r="H14" s="183">
        <v>1.89</v>
      </c>
      <c r="I14" s="182">
        <v>608</v>
      </c>
      <c r="J14" s="168">
        <v>2</v>
      </c>
      <c r="K14" s="168">
        <f t="shared" si="0"/>
        <v>2</v>
      </c>
    </row>
    <row r="15" spans="1:11" s="3" customFormat="1" ht="37.5" customHeight="1" thickBot="1">
      <c r="A15" s="163" t="s">
        <v>241</v>
      </c>
      <c r="B15" s="164" t="s">
        <v>242</v>
      </c>
      <c r="C15" s="184">
        <v>897</v>
      </c>
      <c r="D15" s="185">
        <v>3.18</v>
      </c>
      <c r="E15" s="186">
        <v>963</v>
      </c>
      <c r="F15" s="187">
        <v>3.35</v>
      </c>
      <c r="G15" s="186">
        <v>399</v>
      </c>
      <c r="H15" s="187">
        <v>1.35</v>
      </c>
      <c r="I15" s="186">
        <v>434</v>
      </c>
      <c r="J15" s="187">
        <v>1.43</v>
      </c>
      <c r="K15" s="168">
        <f t="shared" si="0"/>
        <v>1.43</v>
      </c>
    </row>
    <row r="16" spans="1:10" s="3" customFormat="1" ht="24" customHeight="1" thickBot="1" thickTop="1">
      <c r="A16" s="928" t="s">
        <v>244</v>
      </c>
      <c r="B16" s="929"/>
      <c r="C16" s="188">
        <v>26793</v>
      </c>
      <c r="D16" s="189">
        <v>100</v>
      </c>
      <c r="E16" s="190">
        <f aca="true" t="shared" si="1" ref="E16:J16">SUM(E5:E15)</f>
        <v>28728</v>
      </c>
      <c r="F16" s="191">
        <f t="shared" si="1"/>
        <v>99.99999999999999</v>
      </c>
      <c r="G16" s="190">
        <f t="shared" si="1"/>
        <v>29571</v>
      </c>
      <c r="H16" s="191">
        <f t="shared" si="1"/>
        <v>99.99999999999999</v>
      </c>
      <c r="I16" s="190">
        <f t="shared" si="1"/>
        <v>30369</v>
      </c>
      <c r="J16" s="191">
        <f t="shared" si="1"/>
        <v>100.00000000000001</v>
      </c>
    </row>
    <row r="17" spans="1:11" s="3" customFormat="1" ht="15" customHeight="1">
      <c r="A17" s="192"/>
      <c r="B17" s="192"/>
      <c r="C17" s="192"/>
      <c r="D17" s="192"/>
      <c r="E17" s="192"/>
      <c r="F17" s="192"/>
      <c r="G17" s="192"/>
      <c r="H17" s="192"/>
      <c r="I17" s="8"/>
      <c r="J17" s="8"/>
      <c r="K17" s="8"/>
    </row>
    <row r="18" spans="1:14" s="3" customFormat="1" ht="32.25" customHeight="1" thickBot="1">
      <c r="A18" s="193" t="s">
        <v>245</v>
      </c>
      <c r="B18" s="193"/>
      <c r="C18" s="8"/>
      <c r="D18" s="8"/>
      <c r="E18" s="8"/>
      <c r="F18" s="8"/>
      <c r="G18" s="8"/>
      <c r="H18" s="8"/>
      <c r="I18" s="8"/>
      <c r="J18" s="194" t="s">
        <v>246</v>
      </c>
      <c r="K18" s="8"/>
      <c r="N18" s="8"/>
    </row>
    <row r="19" spans="1:14" s="3" customFormat="1" ht="22.5" customHeight="1">
      <c r="A19" s="936"/>
      <c r="B19" s="937"/>
      <c r="C19" s="725" t="s">
        <v>247</v>
      </c>
      <c r="D19" s="938"/>
      <c r="E19" s="815" t="s">
        <v>248</v>
      </c>
      <c r="F19" s="937"/>
      <c r="G19" s="939" t="s">
        <v>249</v>
      </c>
      <c r="H19" s="940"/>
      <c r="I19" s="941" t="s">
        <v>250</v>
      </c>
      <c r="J19" s="926"/>
      <c r="K19" s="8"/>
      <c r="L19" s="922"/>
      <c r="M19" s="922"/>
      <c r="N19" s="922"/>
    </row>
    <row r="20" spans="1:11" s="3" customFormat="1" ht="27" customHeight="1">
      <c r="A20" s="947" t="s">
        <v>251</v>
      </c>
      <c r="B20" s="948"/>
      <c r="C20" s="949">
        <v>2099407500</v>
      </c>
      <c r="D20" s="949"/>
      <c r="E20" s="949">
        <f>C20</f>
        <v>2099407500</v>
      </c>
      <c r="F20" s="949"/>
      <c r="G20" s="950">
        <f>C20-E20</f>
        <v>0</v>
      </c>
      <c r="H20" s="950"/>
      <c r="I20" s="951">
        <f>E20/C20*100</f>
        <v>100</v>
      </c>
      <c r="J20" s="952"/>
      <c r="K20" s="197"/>
    </row>
    <row r="21" spans="1:11" s="3" customFormat="1" ht="24" customHeight="1" thickBot="1">
      <c r="A21" s="930" t="s">
        <v>252</v>
      </c>
      <c r="B21" s="931"/>
      <c r="C21" s="932">
        <v>163161050</v>
      </c>
      <c r="D21" s="932"/>
      <c r="E21" s="932">
        <v>147832170</v>
      </c>
      <c r="F21" s="932"/>
      <c r="G21" s="933">
        <f>C21-E21</f>
        <v>15328880</v>
      </c>
      <c r="H21" s="933"/>
      <c r="I21" s="934">
        <f>E21/C21*100</f>
        <v>90.6050616859845</v>
      </c>
      <c r="J21" s="935"/>
      <c r="K21" s="197"/>
    </row>
    <row r="22" spans="1:11" s="3" customFormat="1" ht="29.25" customHeight="1" thickBot="1" thickTop="1">
      <c r="A22" s="942" t="s">
        <v>243</v>
      </c>
      <c r="B22" s="943"/>
      <c r="C22" s="944">
        <f>SUM(C20:D21)</f>
        <v>2262568550</v>
      </c>
      <c r="D22" s="944"/>
      <c r="E22" s="944">
        <f>SUM(E20:F21)</f>
        <v>2247239670</v>
      </c>
      <c r="F22" s="944"/>
      <c r="G22" s="944">
        <f>SUM(G20:H21)</f>
        <v>15328880</v>
      </c>
      <c r="H22" s="944"/>
      <c r="I22" s="945">
        <f>E22/C22*100</f>
        <v>99.32250096908666</v>
      </c>
      <c r="J22" s="946"/>
      <c r="K22" s="197"/>
    </row>
    <row r="23" spans="1:11" s="3" customFormat="1" ht="17.25" customHeight="1">
      <c r="A23" s="10" t="s">
        <v>253</v>
      </c>
      <c r="B23" s="10"/>
      <c r="C23" s="8"/>
      <c r="D23" s="8"/>
      <c r="E23" s="8"/>
      <c r="F23" s="8"/>
      <c r="G23" s="8"/>
      <c r="H23" s="8"/>
      <c r="I23" s="8"/>
      <c r="J23" s="8"/>
      <c r="K23" s="8"/>
    </row>
  </sheetData>
  <sheetProtection/>
  <mergeCells count="27">
    <mergeCell ref="A22:B22"/>
    <mergeCell ref="C22:D22"/>
    <mergeCell ref="E22:F22"/>
    <mergeCell ref="G22:H22"/>
    <mergeCell ref="I22:J22"/>
    <mergeCell ref="A20:B20"/>
    <mergeCell ref="C20:D20"/>
    <mergeCell ref="E20:F20"/>
    <mergeCell ref="G20:H20"/>
    <mergeCell ref="I20:J20"/>
    <mergeCell ref="A21:B21"/>
    <mergeCell ref="C21:D21"/>
    <mergeCell ref="E21:F21"/>
    <mergeCell ref="G21:H21"/>
    <mergeCell ref="I21:J21"/>
    <mergeCell ref="A19:B19"/>
    <mergeCell ref="C19:D19"/>
    <mergeCell ref="E19:F19"/>
    <mergeCell ref="G19:H19"/>
    <mergeCell ref="I19:J19"/>
    <mergeCell ref="L19:N19"/>
    <mergeCell ref="A3:B3"/>
    <mergeCell ref="C3:D3"/>
    <mergeCell ref="E3:F3"/>
    <mergeCell ref="G3:H3"/>
    <mergeCell ref="I3:J3"/>
    <mergeCell ref="A16:B16"/>
  </mergeCells>
  <printOptions/>
  <pageMargins left="0.6299212598425197" right="0.4330708661417323" top="0.7480314960629921" bottom="0.7480314960629921" header="0.31496062992125984" footer="0.31496062992125984"/>
  <pageSetup firstPageNumber="152" useFirstPageNumber="1" horizontalDpi="600" verticalDpi="600" orientation="portrait" pageOrder="overThenDown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11"/>
  <sheetViews>
    <sheetView view="pageBreakPreview" zoomScaleSheetLayoutView="100" zoomScalePageLayoutView="0" workbookViewId="0" topLeftCell="A1">
      <selection activeCell="B3" sqref="B3"/>
    </sheetView>
  </sheetViews>
  <sheetFormatPr defaultColWidth="11.875" defaultRowHeight="18.75" customHeight="1"/>
  <cols>
    <col min="1" max="1" width="20.875" style="2" customWidth="1"/>
    <col min="2" max="2" width="15.50390625" style="52" customWidth="1"/>
    <col min="3" max="3" width="1.875" style="2" customWidth="1"/>
    <col min="4" max="4" width="15.50390625" style="2" customWidth="1"/>
    <col min="5" max="5" width="1.875" style="2" customWidth="1"/>
    <col min="6" max="6" width="15.50390625" style="2" customWidth="1"/>
    <col min="7" max="7" width="1.875" style="2" customWidth="1"/>
    <col min="8" max="8" width="15.50390625" style="2" customWidth="1"/>
    <col min="9" max="9" width="1.875" style="2" customWidth="1"/>
    <col min="10" max="14" width="10.50390625" style="2" customWidth="1"/>
    <col min="15" max="15" width="10.625" style="2" customWidth="1"/>
    <col min="16" max="16384" width="11.875" style="2" customWidth="1"/>
  </cols>
  <sheetData>
    <row r="1" spans="1:27" ht="18.75" customHeight="1">
      <c r="A1" s="400" t="s">
        <v>664</v>
      </c>
      <c r="B1" s="194"/>
      <c r="C1" s="16"/>
      <c r="D1" s="16"/>
      <c r="R1" s="564"/>
      <c r="S1" s="246"/>
      <c r="T1" s="246"/>
      <c r="U1" s="565"/>
      <c r="V1" s="565"/>
      <c r="W1" s="246"/>
      <c r="X1" s="246"/>
      <c r="Y1" s="246"/>
      <c r="Z1" s="375"/>
      <c r="AA1" s="375"/>
    </row>
    <row r="2" spans="1:27" s="3" customFormat="1" ht="18.75" customHeight="1">
      <c r="A2" s="155"/>
      <c r="B2" s="214"/>
      <c r="R2" s="228"/>
      <c r="S2" s="213"/>
      <c r="T2" s="213"/>
      <c r="U2" s="226"/>
      <c r="V2" s="226"/>
      <c r="W2" s="213"/>
      <c r="X2" s="213"/>
      <c r="Y2" s="213"/>
      <c r="Z2" s="227"/>
      <c r="AA2" s="227"/>
    </row>
    <row r="3" spans="1:25" s="3" customFormat="1" ht="18.75" customHeight="1" thickBot="1">
      <c r="A3" s="193" t="s">
        <v>280</v>
      </c>
      <c r="B3" s="229"/>
      <c r="C3" s="229"/>
      <c r="D3" s="229"/>
      <c r="E3" s="229"/>
      <c r="F3" s="229"/>
      <c r="G3" s="229"/>
      <c r="H3" s="229"/>
      <c r="I3" s="229" t="s">
        <v>281</v>
      </c>
      <c r="P3" s="228"/>
      <c r="Q3" s="213"/>
      <c r="R3" s="213"/>
      <c r="S3" s="226"/>
      <c r="T3" s="226"/>
      <c r="U3" s="213"/>
      <c r="V3" s="213"/>
      <c r="W3" s="213"/>
      <c r="X3" s="227"/>
      <c r="Y3" s="227"/>
    </row>
    <row r="4" spans="1:19" s="3" customFormat="1" ht="15" customHeight="1">
      <c r="A4" s="566" t="s">
        <v>282</v>
      </c>
      <c r="B4" s="805" t="s">
        <v>211</v>
      </c>
      <c r="C4" s="809"/>
      <c r="D4" s="805" t="s">
        <v>665</v>
      </c>
      <c r="E4" s="809"/>
      <c r="F4" s="805" t="s">
        <v>213</v>
      </c>
      <c r="G4" s="809"/>
      <c r="H4" s="805" t="s">
        <v>666</v>
      </c>
      <c r="I4" s="809"/>
      <c r="J4" s="228"/>
      <c r="K4" s="213"/>
      <c r="L4" s="213"/>
      <c r="M4" s="213"/>
      <c r="N4" s="213"/>
      <c r="O4" s="213"/>
      <c r="P4" s="213"/>
      <c r="Q4" s="213"/>
      <c r="R4" s="227"/>
      <c r="S4" s="227"/>
    </row>
    <row r="5" spans="1:19" s="3" customFormat="1" ht="15" customHeight="1">
      <c r="A5" s="567" t="s">
        <v>286</v>
      </c>
      <c r="B5" s="807"/>
      <c r="C5" s="748"/>
      <c r="D5" s="807"/>
      <c r="E5" s="748"/>
      <c r="F5" s="807"/>
      <c r="G5" s="748"/>
      <c r="H5" s="807"/>
      <c r="I5" s="748"/>
      <c r="J5" s="233"/>
      <c r="K5" s="213"/>
      <c r="L5" s="213"/>
      <c r="M5" s="213"/>
      <c r="N5" s="213"/>
      <c r="O5" s="213"/>
      <c r="P5" s="213"/>
      <c r="Q5" s="213"/>
      <c r="R5" s="227"/>
      <c r="S5" s="227"/>
    </row>
    <row r="6" spans="1:17" s="3" customFormat="1" ht="20.25" customHeight="1">
      <c r="A6" s="234" t="s">
        <v>667</v>
      </c>
      <c r="B6" s="204">
        <v>730676900</v>
      </c>
      <c r="C6" s="235"/>
      <c r="D6" s="204">
        <v>761035600</v>
      </c>
      <c r="E6" s="235"/>
      <c r="F6" s="204">
        <v>754243480</v>
      </c>
      <c r="G6" s="235"/>
      <c r="H6" s="204">
        <v>798153900</v>
      </c>
      <c r="I6" s="235"/>
      <c r="J6" s="8"/>
      <c r="K6" s="236"/>
      <c r="L6" s="8"/>
      <c r="M6" s="8"/>
      <c r="N6" s="8"/>
      <c r="O6" s="8"/>
      <c r="P6" s="8"/>
      <c r="Q6" s="8"/>
    </row>
    <row r="7" spans="1:17" s="3" customFormat="1" ht="20.25" customHeight="1">
      <c r="A7" s="237" t="s">
        <v>668</v>
      </c>
      <c r="B7" s="204">
        <v>173641820</v>
      </c>
      <c r="C7" s="235"/>
      <c r="D7" s="204">
        <v>185357081</v>
      </c>
      <c r="E7" s="235"/>
      <c r="F7" s="204">
        <v>194936458</v>
      </c>
      <c r="G7" s="235"/>
      <c r="H7" s="204">
        <v>201114975</v>
      </c>
      <c r="I7" s="235"/>
      <c r="J7" s="228"/>
      <c r="K7" s="19"/>
      <c r="L7" s="19"/>
      <c r="M7" s="19"/>
      <c r="N7" s="19"/>
      <c r="O7" s="19"/>
      <c r="P7" s="19"/>
      <c r="Q7" s="19"/>
    </row>
    <row r="8" spans="1:17" s="3" customFormat="1" ht="20.25" customHeight="1">
      <c r="A8" s="237" t="s">
        <v>289</v>
      </c>
      <c r="B8" s="204" t="s">
        <v>268</v>
      </c>
      <c r="C8" s="235"/>
      <c r="D8" s="204" t="s">
        <v>268</v>
      </c>
      <c r="E8" s="235"/>
      <c r="F8" s="204" t="s">
        <v>268</v>
      </c>
      <c r="G8" s="235"/>
      <c r="H8" s="204" t="s">
        <v>268</v>
      </c>
      <c r="I8" s="235"/>
      <c r="J8" s="228"/>
      <c r="K8" s="213"/>
      <c r="L8" s="213"/>
      <c r="M8" s="213"/>
      <c r="N8" s="213"/>
      <c r="O8" s="213"/>
      <c r="P8" s="213"/>
      <c r="Q8" s="213"/>
    </row>
    <row r="9" spans="1:17" s="3" customFormat="1" ht="20.25" customHeight="1">
      <c r="A9" s="237" t="s">
        <v>290</v>
      </c>
      <c r="B9" s="204" t="s">
        <v>268</v>
      </c>
      <c r="C9" s="235"/>
      <c r="D9" s="204" t="s">
        <v>669</v>
      </c>
      <c r="E9" s="235"/>
      <c r="F9" s="204" t="s">
        <v>669</v>
      </c>
      <c r="G9" s="235"/>
      <c r="H9" s="204" t="s">
        <v>268</v>
      </c>
      <c r="I9" s="235"/>
      <c r="J9" s="228"/>
      <c r="K9" s="213"/>
      <c r="L9" s="213"/>
      <c r="M9" s="213"/>
      <c r="N9" s="213"/>
      <c r="O9" s="213"/>
      <c r="P9" s="213"/>
      <c r="Q9" s="213"/>
    </row>
    <row r="10" spans="1:17" s="3" customFormat="1" ht="20.25" customHeight="1">
      <c r="A10" s="237" t="s">
        <v>670</v>
      </c>
      <c r="B10" s="204">
        <v>52290829</v>
      </c>
      <c r="C10" s="235"/>
      <c r="D10" s="204">
        <v>63489560</v>
      </c>
      <c r="E10" s="235"/>
      <c r="F10" s="204">
        <v>62404262</v>
      </c>
      <c r="G10" s="235"/>
      <c r="H10" s="204">
        <v>62748214</v>
      </c>
      <c r="I10" s="235"/>
      <c r="J10" s="228"/>
      <c r="K10" s="213"/>
      <c r="L10" s="213"/>
      <c r="M10" s="213"/>
      <c r="N10" s="213"/>
      <c r="O10" s="213"/>
      <c r="P10" s="213"/>
      <c r="Q10" s="213"/>
    </row>
    <row r="11" spans="1:17" s="3" customFormat="1" ht="20.25" customHeight="1">
      <c r="A11" s="237" t="s">
        <v>293</v>
      </c>
      <c r="B11" s="204">
        <v>24804500</v>
      </c>
      <c r="C11" s="235"/>
      <c r="D11" s="204">
        <v>3136600</v>
      </c>
      <c r="E11" s="235"/>
      <c r="F11" s="204">
        <v>3307600</v>
      </c>
      <c r="G11" s="235"/>
      <c r="H11" s="204">
        <v>3411000</v>
      </c>
      <c r="I11" s="235"/>
      <c r="J11" s="228"/>
      <c r="K11" s="215"/>
      <c r="L11" s="8"/>
      <c r="M11" s="11"/>
      <c r="N11" s="11"/>
      <c r="O11" s="215"/>
      <c r="P11" s="11"/>
      <c r="Q11" s="8"/>
    </row>
    <row r="12" spans="1:17" s="3" customFormat="1" ht="20.25" customHeight="1" thickBot="1">
      <c r="A12" s="238" t="s">
        <v>294</v>
      </c>
      <c r="B12" s="204">
        <v>1402000</v>
      </c>
      <c r="C12" s="235"/>
      <c r="D12" s="204">
        <v>2010800</v>
      </c>
      <c r="E12" s="235"/>
      <c r="F12" s="204">
        <v>980600</v>
      </c>
      <c r="G12" s="235"/>
      <c r="H12" s="204">
        <v>2524300</v>
      </c>
      <c r="I12" s="235"/>
      <c r="J12" s="228"/>
      <c r="K12" s="215"/>
      <c r="L12" s="8"/>
      <c r="M12" s="11"/>
      <c r="N12" s="11"/>
      <c r="O12" s="215"/>
      <c r="P12" s="11"/>
      <c r="Q12" s="8"/>
    </row>
    <row r="13" spans="1:17" s="3" customFormat="1" ht="20.25" customHeight="1" thickBot="1" thickTop="1">
      <c r="A13" s="241" t="s">
        <v>295</v>
      </c>
      <c r="B13" s="242">
        <f>SUM(B6:B12)</f>
        <v>982816049</v>
      </c>
      <c r="C13" s="243"/>
      <c r="D13" s="242">
        <f>SUM(D6:D12)</f>
        <v>1015029641</v>
      </c>
      <c r="E13" s="243"/>
      <c r="F13" s="242">
        <f>SUM(F6:F12)</f>
        <v>1015872400</v>
      </c>
      <c r="G13" s="243"/>
      <c r="H13" s="242">
        <f>SUM(H6:H12)</f>
        <v>1067952389</v>
      </c>
      <c r="I13" s="243"/>
      <c r="J13" s="228"/>
      <c r="K13" s="215"/>
      <c r="L13" s="213"/>
      <c r="M13" s="213"/>
      <c r="N13" s="213"/>
      <c r="O13" s="213"/>
      <c r="P13" s="213"/>
      <c r="Q13" s="213"/>
    </row>
    <row r="14" spans="1:21" s="3" customFormat="1" ht="11.25" customHeight="1">
      <c r="A14" s="228"/>
      <c r="N14" s="228"/>
      <c r="O14" s="215"/>
      <c r="P14" s="213"/>
      <c r="Q14" s="213"/>
      <c r="R14" s="213"/>
      <c r="S14" s="213"/>
      <c r="T14" s="213"/>
      <c r="U14" s="213"/>
    </row>
    <row r="15" spans="1:21" s="3" customFormat="1" ht="18.75" customHeight="1" thickBot="1">
      <c r="A15" s="193" t="s">
        <v>296</v>
      </c>
      <c r="B15" s="229"/>
      <c r="C15" s="11"/>
      <c r="D15" s="229"/>
      <c r="E15" s="11"/>
      <c r="F15" s="229"/>
      <c r="G15" s="11"/>
      <c r="H15" s="229"/>
      <c r="I15" s="11" t="s">
        <v>281</v>
      </c>
      <c r="N15" s="233"/>
      <c r="O15" s="213"/>
      <c r="P15" s="213"/>
      <c r="Q15" s="213"/>
      <c r="R15" s="213"/>
      <c r="S15" s="213"/>
      <c r="T15" s="213"/>
      <c r="U15" s="213"/>
    </row>
    <row r="16" spans="1:17" s="3" customFormat="1" ht="15" customHeight="1">
      <c r="A16" s="566" t="s">
        <v>282</v>
      </c>
      <c r="B16" s="805" t="s">
        <v>211</v>
      </c>
      <c r="C16" s="809"/>
      <c r="D16" s="805" t="s">
        <v>212</v>
      </c>
      <c r="E16" s="809"/>
      <c r="F16" s="805" t="s">
        <v>213</v>
      </c>
      <c r="G16" s="809"/>
      <c r="H16" s="805" t="s">
        <v>214</v>
      </c>
      <c r="I16" s="809"/>
      <c r="J16" s="233"/>
      <c r="K16" s="213"/>
      <c r="L16" s="213"/>
      <c r="M16" s="213"/>
      <c r="N16" s="213"/>
      <c r="O16" s="213"/>
      <c r="P16" s="213"/>
      <c r="Q16" s="213"/>
    </row>
    <row r="17" spans="1:17" s="3" customFormat="1" ht="15" customHeight="1">
      <c r="A17" s="567" t="s">
        <v>286</v>
      </c>
      <c r="B17" s="807"/>
      <c r="C17" s="748"/>
      <c r="D17" s="807"/>
      <c r="E17" s="748"/>
      <c r="F17" s="807"/>
      <c r="G17" s="748"/>
      <c r="H17" s="807"/>
      <c r="I17" s="748"/>
      <c r="J17" s="10"/>
      <c r="K17" s="8"/>
      <c r="L17" s="8"/>
      <c r="M17" s="8"/>
      <c r="N17" s="8"/>
      <c r="O17" s="8"/>
      <c r="P17" s="8"/>
      <c r="Q17" s="8"/>
    </row>
    <row r="18" spans="1:17" s="3" customFormat="1" ht="20.25" customHeight="1">
      <c r="A18" s="234" t="s">
        <v>298</v>
      </c>
      <c r="B18" s="204">
        <v>20263577</v>
      </c>
      <c r="C18" s="235"/>
      <c r="D18" s="204">
        <v>30012293</v>
      </c>
      <c r="E18" s="235"/>
      <c r="F18" s="204">
        <v>29058163</v>
      </c>
      <c r="G18" s="235"/>
      <c r="H18" s="204">
        <v>28603212</v>
      </c>
      <c r="I18" s="235"/>
      <c r="J18" s="8"/>
      <c r="K18" s="8"/>
      <c r="L18" s="8"/>
      <c r="M18" s="8"/>
      <c r="N18" s="8"/>
      <c r="O18" s="8"/>
      <c r="P18" s="8"/>
      <c r="Q18" s="8"/>
    </row>
    <row r="19" spans="1:17" s="3" customFormat="1" ht="20.25" customHeight="1">
      <c r="A19" s="237" t="s">
        <v>671</v>
      </c>
      <c r="B19" s="204">
        <v>926219820</v>
      </c>
      <c r="C19" s="235"/>
      <c r="D19" s="204">
        <v>946368381</v>
      </c>
      <c r="E19" s="235"/>
      <c r="F19" s="204">
        <v>949138138</v>
      </c>
      <c r="G19" s="235"/>
      <c r="H19" s="204">
        <v>998266575</v>
      </c>
      <c r="I19" s="235"/>
      <c r="J19" s="232"/>
      <c r="K19" s="236"/>
      <c r="L19" s="8"/>
      <c r="M19" s="8"/>
      <c r="N19" s="8"/>
      <c r="O19" s="8"/>
      <c r="P19" s="200"/>
      <c r="Q19" s="200"/>
    </row>
    <row r="20" spans="1:17" s="3" customFormat="1" ht="20.25" customHeight="1">
      <c r="A20" s="237" t="s">
        <v>672</v>
      </c>
      <c r="B20" s="204">
        <v>32134711</v>
      </c>
      <c r="C20" s="235"/>
      <c r="D20" s="204">
        <v>33492603</v>
      </c>
      <c r="E20" s="235"/>
      <c r="F20" s="204">
        <v>33343737</v>
      </c>
      <c r="G20" s="235"/>
      <c r="H20" s="204">
        <v>34143982</v>
      </c>
      <c r="I20" s="235"/>
      <c r="J20" s="228"/>
      <c r="K20" s="19"/>
      <c r="L20" s="19"/>
      <c r="M20" s="19"/>
      <c r="N20" s="19"/>
      <c r="O20" s="19"/>
      <c r="P20" s="19"/>
      <c r="Q20" s="19"/>
    </row>
    <row r="21" spans="1:17" s="3" customFormat="1" ht="20.25" customHeight="1" thickBot="1">
      <c r="A21" s="238" t="s">
        <v>294</v>
      </c>
      <c r="B21" s="239">
        <v>1061341</v>
      </c>
      <c r="C21" s="240"/>
      <c r="D21" s="239">
        <v>1848764</v>
      </c>
      <c r="E21" s="240"/>
      <c r="F21" s="239">
        <v>921362</v>
      </c>
      <c r="G21" s="240"/>
      <c r="H21" s="239">
        <v>3113720</v>
      </c>
      <c r="I21" s="240"/>
      <c r="J21" s="228"/>
      <c r="K21" s="213"/>
      <c r="L21" s="213"/>
      <c r="M21" s="213"/>
      <c r="N21" s="213"/>
      <c r="O21" s="213"/>
      <c r="P21" s="213"/>
      <c r="Q21" s="213"/>
    </row>
    <row r="22" spans="1:17" s="3" customFormat="1" ht="20.25" customHeight="1" thickBot="1" thickTop="1">
      <c r="A22" s="241" t="s">
        <v>303</v>
      </c>
      <c r="B22" s="224">
        <f>SUM(B18:B21)</f>
        <v>979679449</v>
      </c>
      <c r="C22" s="244"/>
      <c r="D22" s="224">
        <f>SUM(D18:D21)</f>
        <v>1011722041</v>
      </c>
      <c r="E22" s="244"/>
      <c r="F22" s="224">
        <f>SUM(F18:F21)</f>
        <v>1012461400</v>
      </c>
      <c r="G22" s="244"/>
      <c r="H22" s="224">
        <f>SUM(H18:H21)</f>
        <v>1064127489</v>
      </c>
      <c r="I22" s="244"/>
      <c r="J22" s="228"/>
      <c r="K22" s="213"/>
      <c r="L22" s="213"/>
      <c r="M22" s="213"/>
      <c r="N22" s="213"/>
      <c r="O22" s="213"/>
      <c r="P22" s="213"/>
      <c r="Q22" s="213"/>
    </row>
    <row r="23" spans="1:25" s="3" customFormat="1" ht="18.75" customHeight="1">
      <c r="A23" s="10" t="s">
        <v>673</v>
      </c>
      <c r="B23" s="214"/>
      <c r="C23" s="8"/>
      <c r="R23" s="228"/>
      <c r="S23" s="213"/>
      <c r="T23" s="213"/>
      <c r="U23" s="213"/>
      <c r="V23" s="213"/>
      <c r="W23" s="213"/>
      <c r="X23" s="213"/>
      <c r="Y23" s="213"/>
    </row>
    <row r="24" spans="1:27" s="16" customFormat="1" ht="18.75" customHeight="1">
      <c r="A24" s="568"/>
      <c r="B24" s="8"/>
      <c r="C24" s="8"/>
      <c r="D24" s="8"/>
      <c r="E24" s="8"/>
      <c r="F24" s="8"/>
      <c r="G24" s="8"/>
      <c r="H24" s="8"/>
      <c r="I24" s="8"/>
      <c r="R24" s="564"/>
      <c r="S24" s="246"/>
      <c r="T24" s="246"/>
      <c r="U24" s="246"/>
      <c r="V24" s="246"/>
      <c r="W24" s="246"/>
      <c r="X24" s="246"/>
      <c r="Y24" s="246"/>
      <c r="Z24" s="565"/>
      <c r="AA24" s="565"/>
    </row>
    <row r="25" spans="1:10" ht="18.75" customHeight="1">
      <c r="A25" s="198" t="s">
        <v>674</v>
      </c>
      <c r="B25" s="518"/>
      <c r="C25" s="518"/>
      <c r="D25" s="518"/>
      <c r="E25" s="518"/>
      <c r="F25" s="518"/>
      <c r="G25" s="518"/>
      <c r="H25" s="569"/>
      <c r="I25" s="569"/>
      <c r="J25" s="569"/>
    </row>
    <row r="26" spans="1:10" ht="18.75" customHeight="1" thickBot="1">
      <c r="A26" s="11" t="s">
        <v>675</v>
      </c>
      <c r="C26" s="224" t="s">
        <v>497</v>
      </c>
      <c r="D26" s="570"/>
      <c r="E26" s="16"/>
      <c r="F26" s="570"/>
      <c r="G26" s="571"/>
      <c r="H26" s="571"/>
      <c r="I26" s="518"/>
      <c r="J26" s="518"/>
    </row>
    <row r="27" spans="1:10" ht="18.75" customHeight="1">
      <c r="A27" s="64" t="s">
        <v>676</v>
      </c>
      <c r="B27" s="957" t="s">
        <v>677</v>
      </c>
      <c r="C27" s="725"/>
      <c r="D27" s="8"/>
      <c r="E27" s="8"/>
      <c r="F27" s="8"/>
      <c r="G27" s="8"/>
      <c r="H27" s="518"/>
      <c r="I27" s="518"/>
      <c r="J27" s="518"/>
    </row>
    <row r="28" spans="1:10" ht="18.75" customHeight="1">
      <c r="A28" s="21" t="s">
        <v>678</v>
      </c>
      <c r="B28" s="572">
        <v>146</v>
      </c>
      <c r="C28" s="573"/>
      <c r="D28" s="571"/>
      <c r="E28" s="571"/>
      <c r="F28" s="571"/>
      <c r="G28" s="571"/>
      <c r="H28" s="518"/>
      <c r="I28" s="518"/>
      <c r="J28" s="518"/>
    </row>
    <row r="29" spans="1:10" ht="18.75" customHeight="1">
      <c r="A29" s="19" t="s">
        <v>679</v>
      </c>
      <c r="B29" s="574">
        <v>12819</v>
      </c>
      <c r="C29" s="571"/>
      <c r="D29" s="571"/>
      <c r="E29" s="571"/>
      <c r="F29" s="571"/>
      <c r="G29" s="571"/>
      <c r="H29" s="518"/>
      <c r="I29" s="518"/>
      <c r="J29" s="518"/>
    </row>
    <row r="30" spans="1:10" ht="18.75" customHeight="1">
      <c r="A30" s="19" t="s">
        <v>680</v>
      </c>
      <c r="B30" s="574">
        <v>2050</v>
      </c>
      <c r="C30" s="571"/>
      <c r="D30" s="571"/>
      <c r="E30" s="571"/>
      <c r="F30" s="571"/>
      <c r="G30" s="571"/>
      <c r="H30" s="518"/>
      <c r="I30" s="518"/>
      <c r="J30" s="518"/>
    </row>
    <row r="31" spans="1:10" ht="18.75" customHeight="1" thickBot="1">
      <c r="A31" s="575" t="s">
        <v>681</v>
      </c>
      <c r="B31" s="576">
        <v>48</v>
      </c>
      <c r="C31" s="577"/>
      <c r="D31" s="571"/>
      <c r="E31" s="571"/>
      <c r="F31" s="571"/>
      <c r="G31" s="571"/>
      <c r="H31" s="518"/>
      <c r="I31" s="518"/>
      <c r="J31" s="518"/>
    </row>
    <row r="32" spans="1:10" ht="18.75" customHeight="1" thickBot="1" thickTop="1">
      <c r="A32" s="578" t="s">
        <v>682</v>
      </c>
      <c r="B32" s="579">
        <f>SUM(B28:B31)</f>
        <v>15063</v>
      </c>
      <c r="C32" s="580"/>
      <c r="D32" s="571"/>
      <c r="E32" s="571"/>
      <c r="F32" s="571"/>
      <c r="G32" s="571"/>
      <c r="H32" s="518"/>
      <c r="I32" s="518"/>
      <c r="J32" s="518"/>
    </row>
    <row r="33" spans="1:10" ht="18.75" customHeight="1">
      <c r="A33" s="245" t="s">
        <v>683</v>
      </c>
      <c r="B33" s="570"/>
      <c r="C33" s="581"/>
      <c r="D33" s="570"/>
      <c r="E33" s="581"/>
      <c r="F33" s="570"/>
      <c r="G33" s="581"/>
      <c r="H33" s="518"/>
      <c r="I33" s="518"/>
      <c r="J33" s="518"/>
    </row>
    <row r="34" spans="1:10" ht="18.75" customHeight="1">
      <c r="A34" s="245"/>
      <c r="B34" s="570"/>
      <c r="C34" s="581"/>
      <c r="D34" s="570"/>
      <c r="E34" s="581"/>
      <c r="F34" s="570"/>
      <c r="G34" s="581"/>
      <c r="H34" s="518"/>
      <c r="I34" s="518"/>
      <c r="J34" s="518"/>
    </row>
    <row r="35" spans="1:10" ht="18.75" customHeight="1">
      <c r="A35" s="198" t="s">
        <v>684</v>
      </c>
      <c r="B35" s="518"/>
      <c r="C35" s="518"/>
      <c r="D35" s="518"/>
      <c r="E35" s="518"/>
      <c r="F35" s="518"/>
      <c r="G35" s="518"/>
      <c r="H35" s="569"/>
      <c r="I35" s="569"/>
      <c r="J35" s="569"/>
    </row>
    <row r="36" spans="1:9" ht="18.75" customHeight="1" thickBot="1">
      <c r="A36" s="229" t="s">
        <v>685</v>
      </c>
      <c r="B36" s="582"/>
      <c r="C36" s="582"/>
      <c r="D36" s="583"/>
      <c r="E36" s="584"/>
      <c r="F36" s="583"/>
      <c r="G36" s="229" t="s">
        <v>686</v>
      </c>
      <c r="H36" s="518"/>
      <c r="I36" s="518"/>
    </row>
    <row r="37" spans="1:11" ht="30.75" customHeight="1">
      <c r="A37" s="20" t="s">
        <v>687</v>
      </c>
      <c r="B37" s="958" t="s">
        <v>688</v>
      </c>
      <c r="C37" s="959"/>
      <c r="D37" s="957" t="s">
        <v>689</v>
      </c>
      <c r="E37" s="937"/>
      <c r="F37" s="807" t="s">
        <v>690</v>
      </c>
      <c r="G37" s="725"/>
      <c r="H37" s="16"/>
      <c r="I37" s="8"/>
      <c r="J37" s="8"/>
      <c r="K37" s="16"/>
    </row>
    <row r="38" spans="1:11" ht="18.75" customHeight="1">
      <c r="A38" s="21" t="s">
        <v>691</v>
      </c>
      <c r="B38" s="572">
        <v>517218400</v>
      </c>
      <c r="C38" s="573"/>
      <c r="D38" s="960">
        <v>0</v>
      </c>
      <c r="E38" s="960"/>
      <c r="F38" s="961">
        <v>0</v>
      </c>
      <c r="G38" s="961"/>
      <c r="H38" s="16"/>
      <c r="I38" s="571"/>
      <c r="J38" s="571"/>
      <c r="K38" s="16"/>
    </row>
    <row r="39" spans="1:11" ht="18.75" customHeight="1" thickBot="1">
      <c r="A39" s="575" t="s">
        <v>692</v>
      </c>
      <c r="B39" s="576">
        <v>280935500</v>
      </c>
      <c r="C39" s="577"/>
      <c r="D39" s="953">
        <v>94</v>
      </c>
      <c r="E39" s="953"/>
      <c r="F39" s="954">
        <v>5011020</v>
      </c>
      <c r="G39" s="954"/>
      <c r="H39" s="16"/>
      <c r="I39" s="571"/>
      <c r="J39" s="571"/>
      <c r="K39" s="16"/>
    </row>
    <row r="40" spans="1:11" ht="18.75" customHeight="1" thickBot="1" thickTop="1">
      <c r="A40" s="578" t="s">
        <v>693</v>
      </c>
      <c r="B40" s="579">
        <f>SUM(B38:B39)</f>
        <v>798153900</v>
      </c>
      <c r="C40" s="580"/>
      <c r="D40" s="955">
        <f>SUM(D38:E39)</f>
        <v>94</v>
      </c>
      <c r="E40" s="955"/>
      <c r="F40" s="956">
        <f>SUM(F38:G39)</f>
        <v>5011020</v>
      </c>
      <c r="G40" s="956"/>
      <c r="H40" s="16"/>
      <c r="I40" s="226"/>
      <c r="J40" s="226"/>
      <c r="K40" s="16"/>
    </row>
    <row r="41" spans="1:25" s="16" customFormat="1" ht="18.75" customHeight="1">
      <c r="A41" s="245" t="s">
        <v>673</v>
      </c>
      <c r="B41" s="570"/>
      <c r="C41" s="581"/>
      <c r="D41" s="570"/>
      <c r="E41" s="581"/>
      <c r="F41" s="570"/>
      <c r="G41" s="581"/>
      <c r="H41" s="518"/>
      <c r="I41" s="518"/>
      <c r="J41" s="518"/>
      <c r="R41" s="564"/>
      <c r="S41" s="246"/>
      <c r="T41" s="246"/>
      <c r="U41" s="246"/>
      <c r="V41" s="246"/>
      <c r="W41" s="246"/>
      <c r="X41" s="246"/>
      <c r="Y41" s="246"/>
    </row>
    <row r="42" spans="1:25" s="16" customFormat="1" ht="18.75" customHeight="1">
      <c r="A42" s="569"/>
      <c r="B42" s="569"/>
      <c r="C42" s="569"/>
      <c r="D42" s="569"/>
      <c r="E42" s="569"/>
      <c r="F42" s="569"/>
      <c r="G42" s="569"/>
      <c r="H42" s="569"/>
      <c r="I42" s="569"/>
      <c r="J42" s="569"/>
      <c r="R42" s="564"/>
      <c r="S42" s="246"/>
      <c r="T42" s="246"/>
      <c r="U42" s="246"/>
      <c r="V42" s="246"/>
      <c r="W42" s="246"/>
      <c r="X42" s="246"/>
      <c r="Y42" s="246"/>
    </row>
    <row r="43" spans="1:25" s="16" customFormat="1" ht="18.75" customHeight="1">
      <c r="A43" s="564"/>
      <c r="B43" s="385"/>
      <c r="C43" s="293"/>
      <c r="D43" s="385"/>
      <c r="E43" s="293"/>
      <c r="F43" s="385"/>
      <c r="G43" s="293"/>
      <c r="H43" s="385"/>
      <c r="I43" s="293"/>
      <c r="R43" s="564"/>
      <c r="S43" s="246"/>
      <c r="T43" s="246"/>
      <c r="U43" s="246"/>
      <c r="V43" s="246"/>
      <c r="W43" s="246"/>
      <c r="X43" s="246"/>
      <c r="Y43" s="246"/>
    </row>
    <row r="44" spans="1:25" s="16" customFormat="1" ht="18.75" customHeight="1">
      <c r="A44" s="387"/>
      <c r="B44" s="194"/>
      <c r="R44" s="564"/>
      <c r="S44" s="246"/>
      <c r="T44" s="246"/>
      <c r="U44" s="246"/>
      <c r="V44" s="246"/>
      <c r="W44" s="246"/>
      <c r="X44" s="246"/>
      <c r="Y44" s="246"/>
    </row>
    <row r="95" spans="10:15" ht="18.75" customHeight="1">
      <c r="J95" s="246"/>
      <c r="K95" s="246"/>
      <c r="L95" s="246"/>
      <c r="M95" s="246"/>
      <c r="N95" s="246"/>
      <c r="O95" s="246"/>
    </row>
    <row r="96" spans="10:15" ht="18.75" customHeight="1">
      <c r="J96" s="246"/>
      <c r="K96" s="246"/>
      <c r="L96" s="246"/>
      <c r="M96" s="246"/>
      <c r="N96" s="246"/>
      <c r="O96" s="246"/>
    </row>
    <row r="97" spans="10:15" ht="18.75" customHeight="1">
      <c r="J97" s="16"/>
      <c r="K97" s="16"/>
      <c r="L97" s="16"/>
      <c r="M97" s="16"/>
      <c r="N97" s="16"/>
      <c r="O97" s="16"/>
    </row>
    <row r="98" spans="10:15" ht="18.75" customHeight="1">
      <c r="J98" s="247"/>
      <c r="K98" s="247"/>
      <c r="L98" s="247"/>
      <c r="M98" s="247"/>
      <c r="N98" s="247"/>
      <c r="O98" s="247"/>
    </row>
    <row r="99" spans="10:15" ht="18.75" customHeight="1">
      <c r="J99" s="246"/>
      <c r="K99" s="246"/>
      <c r="L99" s="246"/>
      <c r="M99" s="246"/>
      <c r="N99" s="246"/>
      <c r="O99" s="246"/>
    </row>
    <row r="100" spans="10:15" ht="18.75" customHeight="1">
      <c r="J100" s="246"/>
      <c r="K100" s="246"/>
      <c r="L100" s="246"/>
      <c r="M100" s="246"/>
      <c r="N100" s="246"/>
      <c r="O100" s="246"/>
    </row>
    <row r="101" spans="10:15" ht="18.75" customHeight="1">
      <c r="J101" s="246"/>
      <c r="K101" s="246"/>
      <c r="L101" s="246"/>
      <c r="M101" s="246"/>
      <c r="N101" s="246"/>
      <c r="O101" s="246"/>
    </row>
    <row r="102" spans="10:15" ht="18.75" customHeight="1">
      <c r="J102" s="248"/>
      <c r="K102" s="194"/>
      <c r="L102" s="194"/>
      <c r="M102" s="249"/>
      <c r="N102" s="194"/>
      <c r="O102" s="248"/>
    </row>
    <row r="103" spans="10:15" ht="18.75" customHeight="1">
      <c r="J103" s="249"/>
      <c r="K103" s="249"/>
      <c r="L103" s="249"/>
      <c r="M103" s="246"/>
      <c r="N103" s="246"/>
      <c r="O103" s="246"/>
    </row>
    <row r="104" spans="10:15" ht="18.75" customHeight="1">
      <c r="J104" s="246"/>
      <c r="K104" s="246"/>
      <c r="L104" s="246"/>
      <c r="M104" s="246"/>
      <c r="N104" s="246"/>
      <c r="O104" s="246"/>
    </row>
    <row r="105" spans="10:15" ht="18.75" customHeight="1">
      <c r="J105" s="246"/>
      <c r="K105" s="246"/>
      <c r="L105" s="246"/>
      <c r="M105" s="246"/>
      <c r="N105" s="246"/>
      <c r="O105" s="246"/>
    </row>
    <row r="106" spans="10:15" ht="18.75" customHeight="1">
      <c r="J106" s="246"/>
      <c r="K106" s="246"/>
      <c r="L106" s="246"/>
      <c r="M106" s="246"/>
      <c r="N106" s="246"/>
      <c r="O106" s="246"/>
    </row>
    <row r="107" spans="10:15" ht="18.75" customHeight="1">
      <c r="J107" s="246"/>
      <c r="K107" s="246"/>
      <c r="L107" s="246"/>
      <c r="M107" s="246"/>
      <c r="N107" s="246"/>
      <c r="O107" s="246"/>
    </row>
    <row r="108" spans="10:15" ht="18.75" customHeight="1">
      <c r="J108" s="16"/>
      <c r="K108" s="16"/>
      <c r="L108" s="16"/>
      <c r="M108" s="16"/>
      <c r="N108" s="16"/>
      <c r="O108" s="16"/>
    </row>
    <row r="109" spans="10:15" ht="18.75" customHeight="1">
      <c r="J109" s="16"/>
      <c r="K109" s="16"/>
      <c r="L109" s="16"/>
      <c r="M109" s="16"/>
      <c r="N109" s="16"/>
      <c r="O109" s="16"/>
    </row>
    <row r="110" spans="10:15" ht="18.75" customHeight="1">
      <c r="J110" s="16"/>
      <c r="K110" s="16"/>
      <c r="L110" s="16"/>
      <c r="M110" s="16"/>
      <c r="N110" s="16"/>
      <c r="O110" s="16"/>
    </row>
    <row r="111" spans="10:15" ht="18.75" customHeight="1">
      <c r="J111" s="16"/>
      <c r="K111" s="16"/>
      <c r="L111" s="16"/>
      <c r="M111" s="16"/>
      <c r="N111" s="16"/>
      <c r="O111" s="16"/>
    </row>
  </sheetData>
  <sheetProtection/>
  <mergeCells count="18">
    <mergeCell ref="B4:C5"/>
    <mergeCell ref="D4:E5"/>
    <mergeCell ref="F4:G5"/>
    <mergeCell ref="H4:I5"/>
    <mergeCell ref="B16:C17"/>
    <mergeCell ref="D16:E17"/>
    <mergeCell ref="F16:G17"/>
    <mergeCell ref="H16:I17"/>
    <mergeCell ref="D39:E39"/>
    <mergeCell ref="F39:G39"/>
    <mergeCell ref="D40:E40"/>
    <mergeCell ref="F40:G40"/>
    <mergeCell ref="B27:C27"/>
    <mergeCell ref="B37:C37"/>
    <mergeCell ref="D37:E37"/>
    <mergeCell ref="F37:G37"/>
    <mergeCell ref="D38:E38"/>
    <mergeCell ref="F38:G38"/>
  </mergeCells>
  <printOptions/>
  <pageMargins left="0.7874015748031497" right="0.7874015748031497" top="0.7874015748031497" bottom="0.7874015748031497" header="0" footer="0"/>
  <pageSetup firstPageNumber="147" useFirstPageNumber="1" horizontalDpi="600" verticalDpi="600" orientation="portrait" pageOrder="overThenDown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view="pageBreakPreview" zoomScaleSheetLayoutView="100" zoomScalePageLayoutView="0" workbookViewId="0" topLeftCell="A32">
      <selection activeCell="H46" sqref="H46:J46"/>
    </sheetView>
  </sheetViews>
  <sheetFormatPr defaultColWidth="11.875" defaultRowHeight="14.25" customHeight="1"/>
  <cols>
    <col min="1" max="1" width="15.625" style="2" customWidth="1"/>
    <col min="2" max="10" width="9.375" style="2" customWidth="1"/>
    <col min="11" max="16384" width="11.875" style="2" customWidth="1"/>
  </cols>
  <sheetData>
    <row r="1" spans="1:10" s="3" customFormat="1" ht="19.5" customHeight="1">
      <c r="A1" s="155" t="s">
        <v>465</v>
      </c>
      <c r="J1" s="411"/>
    </row>
    <row r="2" spans="1:10" s="3" customFormat="1" ht="12" customHeight="1">
      <c r="A2" s="155"/>
      <c r="J2" s="411"/>
    </row>
    <row r="3" spans="1:10" s="3" customFormat="1" ht="15" thickBot="1">
      <c r="A3" s="193" t="s">
        <v>466</v>
      </c>
      <c r="D3" s="265"/>
      <c r="J3" s="216" t="s">
        <v>467</v>
      </c>
    </row>
    <row r="4" spans="1:10" s="3" customFormat="1" ht="15.75" customHeight="1">
      <c r="A4" s="962" t="s">
        <v>468</v>
      </c>
      <c r="B4" s="740" t="s">
        <v>469</v>
      </c>
      <c r="C4" s="739"/>
      <c r="D4" s="741"/>
      <c r="E4" s="978" t="s">
        <v>470</v>
      </c>
      <c r="F4" s="979"/>
      <c r="G4" s="975" t="s">
        <v>471</v>
      </c>
      <c r="H4" s="739"/>
      <c r="I4" s="739"/>
      <c r="J4" s="739"/>
    </row>
    <row r="5" spans="1:10" s="3" customFormat="1" ht="15.75" customHeight="1">
      <c r="A5" s="749"/>
      <c r="B5" s="71" t="s">
        <v>61</v>
      </c>
      <c r="C5" s="72" t="s">
        <v>472</v>
      </c>
      <c r="D5" s="71" t="s">
        <v>473</v>
      </c>
      <c r="E5" s="980"/>
      <c r="F5" s="981"/>
      <c r="G5" s="976" t="s">
        <v>474</v>
      </c>
      <c r="H5" s="977"/>
      <c r="I5" s="412" t="s">
        <v>475</v>
      </c>
      <c r="J5" s="413" t="s">
        <v>476</v>
      </c>
    </row>
    <row r="6" spans="1:12" s="3" customFormat="1" ht="15.75" customHeight="1">
      <c r="A6" s="19" t="s">
        <v>477</v>
      </c>
      <c r="B6" s="414">
        <v>3402</v>
      </c>
      <c r="C6" s="415">
        <v>1195</v>
      </c>
      <c r="D6" s="235">
        <v>2207</v>
      </c>
      <c r="E6" s="982">
        <v>270</v>
      </c>
      <c r="F6" s="983"/>
      <c r="G6" s="984">
        <v>191</v>
      </c>
      <c r="H6" s="985"/>
      <c r="I6" s="235">
        <v>5</v>
      </c>
      <c r="J6" s="416">
        <v>59</v>
      </c>
      <c r="L6" s="8"/>
    </row>
    <row r="7" spans="1:12" s="3" customFormat="1" ht="15.75" customHeight="1" thickBot="1">
      <c r="A7" s="70" t="s">
        <v>478</v>
      </c>
      <c r="B7" s="417">
        <f>C7+D7</f>
        <v>3304</v>
      </c>
      <c r="C7" s="418">
        <v>1167</v>
      </c>
      <c r="D7" s="419">
        <v>2137</v>
      </c>
      <c r="E7" s="969">
        <v>265</v>
      </c>
      <c r="F7" s="970"/>
      <c r="G7" s="965">
        <v>206</v>
      </c>
      <c r="H7" s="966"/>
      <c r="I7" s="244">
        <v>0</v>
      </c>
      <c r="J7" s="420">
        <v>33</v>
      </c>
      <c r="L7" s="8"/>
    </row>
    <row r="8" spans="1:10" s="3" customFormat="1" ht="15.75" customHeight="1">
      <c r="A8" s="19"/>
      <c r="B8" s="235"/>
      <c r="C8" s="235"/>
      <c r="D8" s="421"/>
      <c r="E8" s="421"/>
      <c r="F8" s="421"/>
      <c r="G8" s="235"/>
      <c r="H8" s="235"/>
      <c r="I8" s="235"/>
      <c r="J8" s="235"/>
    </row>
    <row r="9" spans="1:10" s="3" customFormat="1" ht="15.75" customHeight="1" thickBot="1">
      <c r="A9" s="193" t="s">
        <v>479</v>
      </c>
      <c r="G9" s="265"/>
      <c r="J9" s="216" t="s">
        <v>467</v>
      </c>
    </row>
    <row r="10" spans="1:10" s="3" customFormat="1" ht="15.75" customHeight="1">
      <c r="A10" s="962" t="s">
        <v>468</v>
      </c>
      <c r="B10" s="990" t="s">
        <v>480</v>
      </c>
      <c r="C10" s="747"/>
      <c r="D10" s="991" t="s">
        <v>481</v>
      </c>
      <c r="E10" s="978" t="s">
        <v>470</v>
      </c>
      <c r="F10" s="979"/>
      <c r="G10" s="975" t="s">
        <v>471</v>
      </c>
      <c r="H10" s="739"/>
      <c r="I10" s="739"/>
      <c r="J10" s="739"/>
    </row>
    <row r="11" spans="1:10" s="3" customFormat="1" ht="15.75" customHeight="1">
      <c r="A11" s="749"/>
      <c r="B11" s="738"/>
      <c r="C11" s="756"/>
      <c r="D11" s="992"/>
      <c r="E11" s="980"/>
      <c r="F11" s="981"/>
      <c r="G11" s="976" t="s">
        <v>474</v>
      </c>
      <c r="H11" s="977"/>
      <c r="I11" s="412" t="s">
        <v>475</v>
      </c>
      <c r="J11" s="413" t="s">
        <v>476</v>
      </c>
    </row>
    <row r="12" spans="1:10" s="3" customFormat="1" ht="15.75" customHeight="1">
      <c r="A12" s="19" t="s">
        <v>477</v>
      </c>
      <c r="B12" s="993">
        <v>6887</v>
      </c>
      <c r="C12" s="964"/>
      <c r="D12" s="422">
        <v>6682</v>
      </c>
      <c r="E12" s="967">
        <v>81</v>
      </c>
      <c r="F12" s="994"/>
      <c r="G12" s="993">
        <v>59</v>
      </c>
      <c r="H12" s="964"/>
      <c r="I12" s="235">
        <v>0</v>
      </c>
      <c r="J12" s="416">
        <v>14</v>
      </c>
    </row>
    <row r="13" spans="1:10" s="3" customFormat="1" ht="15.75" customHeight="1" thickBot="1">
      <c r="A13" s="70" t="s">
        <v>478</v>
      </c>
      <c r="B13" s="988">
        <v>6517</v>
      </c>
      <c r="C13" s="966"/>
      <c r="D13" s="420">
        <v>6302</v>
      </c>
      <c r="E13" s="969">
        <v>73</v>
      </c>
      <c r="F13" s="989"/>
      <c r="G13" s="988">
        <v>47</v>
      </c>
      <c r="H13" s="966"/>
      <c r="I13" s="420">
        <v>1</v>
      </c>
      <c r="J13" s="420">
        <v>16</v>
      </c>
    </row>
    <row r="14" s="3" customFormat="1" ht="15.75" customHeight="1">
      <c r="A14" s="193"/>
    </row>
    <row r="15" spans="1:10" s="3" customFormat="1" ht="15" thickBot="1">
      <c r="A15" s="193" t="s">
        <v>482</v>
      </c>
      <c r="G15" s="265"/>
      <c r="J15" s="216" t="s">
        <v>467</v>
      </c>
    </row>
    <row r="16" spans="1:10" s="3" customFormat="1" ht="15.75" customHeight="1">
      <c r="A16" s="962" t="s">
        <v>468</v>
      </c>
      <c r="B16" s="990" t="s">
        <v>480</v>
      </c>
      <c r="C16" s="747"/>
      <c r="D16" s="991" t="s">
        <v>481</v>
      </c>
      <c r="E16" s="978" t="s">
        <v>470</v>
      </c>
      <c r="F16" s="979"/>
      <c r="G16" s="975" t="s">
        <v>471</v>
      </c>
      <c r="H16" s="739"/>
      <c r="I16" s="739"/>
      <c r="J16" s="739"/>
    </row>
    <row r="17" spans="1:10" s="3" customFormat="1" ht="15.75" customHeight="1">
      <c r="A17" s="749"/>
      <c r="B17" s="738"/>
      <c r="C17" s="756"/>
      <c r="D17" s="992"/>
      <c r="E17" s="980"/>
      <c r="F17" s="981"/>
      <c r="G17" s="976" t="s">
        <v>474</v>
      </c>
      <c r="H17" s="977"/>
      <c r="I17" s="412" t="s">
        <v>475</v>
      </c>
      <c r="J17" s="413" t="s">
        <v>476</v>
      </c>
    </row>
    <row r="18" spans="1:10" s="3" customFormat="1" ht="15.75" customHeight="1">
      <c r="A18" s="19" t="s">
        <v>477</v>
      </c>
      <c r="B18" s="986">
        <v>3517</v>
      </c>
      <c r="C18" s="985"/>
      <c r="D18" s="235">
        <v>3259</v>
      </c>
      <c r="E18" s="982">
        <v>165</v>
      </c>
      <c r="F18" s="987"/>
      <c r="G18" s="986">
        <v>93</v>
      </c>
      <c r="H18" s="985"/>
      <c r="I18" s="235">
        <v>7</v>
      </c>
      <c r="J18" s="235">
        <v>58</v>
      </c>
    </row>
    <row r="19" spans="1:10" s="3" customFormat="1" ht="15.75" customHeight="1" thickBot="1">
      <c r="A19" s="70" t="s">
        <v>478</v>
      </c>
      <c r="B19" s="988">
        <v>3291</v>
      </c>
      <c r="C19" s="966"/>
      <c r="D19" s="419">
        <v>3069</v>
      </c>
      <c r="E19" s="969">
        <v>159</v>
      </c>
      <c r="F19" s="989"/>
      <c r="G19" s="988">
        <v>63</v>
      </c>
      <c r="H19" s="966"/>
      <c r="I19" s="420">
        <v>9</v>
      </c>
      <c r="J19" s="420">
        <v>74</v>
      </c>
    </row>
    <row r="20" s="3" customFormat="1" ht="15.75" customHeight="1">
      <c r="A20" s="193"/>
    </row>
    <row r="21" spans="1:10" s="3" customFormat="1" ht="15.75" customHeight="1" thickBot="1">
      <c r="A21" s="193" t="s">
        <v>483</v>
      </c>
      <c r="D21" s="265"/>
      <c r="J21" s="216" t="s">
        <v>467</v>
      </c>
    </row>
    <row r="22" spans="1:10" s="3" customFormat="1" ht="15.75" customHeight="1">
      <c r="A22" s="962" t="s">
        <v>468</v>
      </c>
      <c r="B22" s="740" t="s">
        <v>469</v>
      </c>
      <c r="C22" s="739"/>
      <c r="D22" s="741"/>
      <c r="E22" s="978" t="s">
        <v>470</v>
      </c>
      <c r="F22" s="979"/>
      <c r="G22" s="975" t="s">
        <v>471</v>
      </c>
      <c r="H22" s="739"/>
      <c r="I22" s="739"/>
      <c r="J22" s="739"/>
    </row>
    <row r="23" spans="1:10" s="3" customFormat="1" ht="15.75" customHeight="1">
      <c r="A23" s="749"/>
      <c r="B23" s="71" t="s">
        <v>61</v>
      </c>
      <c r="C23" s="72" t="s">
        <v>472</v>
      </c>
      <c r="D23" s="71" t="s">
        <v>473</v>
      </c>
      <c r="E23" s="980"/>
      <c r="F23" s="981"/>
      <c r="G23" s="976" t="s">
        <v>474</v>
      </c>
      <c r="H23" s="977"/>
      <c r="I23" s="412" t="s">
        <v>475</v>
      </c>
      <c r="J23" s="413" t="s">
        <v>476</v>
      </c>
    </row>
    <row r="24" spans="1:10" s="3" customFormat="1" ht="15.75" customHeight="1">
      <c r="A24" s="19" t="s">
        <v>477</v>
      </c>
      <c r="B24" s="423">
        <v>4118</v>
      </c>
      <c r="C24" s="424">
        <v>1378</v>
      </c>
      <c r="D24" s="235">
        <v>2740</v>
      </c>
      <c r="E24" s="982">
        <v>228</v>
      </c>
      <c r="F24" s="983"/>
      <c r="G24" s="984">
        <v>98</v>
      </c>
      <c r="H24" s="985"/>
      <c r="I24" s="235">
        <v>4</v>
      </c>
      <c r="J24" s="235">
        <v>77</v>
      </c>
    </row>
    <row r="25" spans="1:10" s="3" customFormat="1" ht="15.75" customHeight="1" thickBot="1">
      <c r="A25" s="70" t="s">
        <v>478</v>
      </c>
      <c r="B25" s="417">
        <v>3370</v>
      </c>
      <c r="C25" s="418">
        <v>1117</v>
      </c>
      <c r="D25" s="420">
        <v>2253</v>
      </c>
      <c r="E25" s="969">
        <v>188</v>
      </c>
      <c r="F25" s="970"/>
      <c r="G25" s="965">
        <v>103</v>
      </c>
      <c r="H25" s="966"/>
      <c r="I25" s="420">
        <v>7</v>
      </c>
      <c r="J25" s="420">
        <v>39</v>
      </c>
    </row>
    <row r="26" s="3" customFormat="1" ht="15.75" customHeight="1"/>
    <row r="27" spans="1:10" s="3" customFormat="1" ht="14.25" customHeight="1" thickBot="1">
      <c r="A27" s="193" t="s">
        <v>484</v>
      </c>
      <c r="D27" s="265"/>
      <c r="J27" s="216" t="s">
        <v>467</v>
      </c>
    </row>
    <row r="28" spans="1:10" s="3" customFormat="1" ht="15.75" customHeight="1">
      <c r="A28" s="962" t="s">
        <v>468</v>
      </c>
      <c r="B28" s="740" t="s">
        <v>469</v>
      </c>
      <c r="C28" s="739"/>
      <c r="D28" s="741"/>
      <c r="E28" s="978" t="s">
        <v>470</v>
      </c>
      <c r="F28" s="979"/>
      <c r="G28" s="975" t="s">
        <v>471</v>
      </c>
      <c r="H28" s="739"/>
      <c r="I28" s="739"/>
      <c r="J28" s="739"/>
    </row>
    <row r="29" spans="1:10" s="3" customFormat="1" ht="15.75" customHeight="1">
      <c r="A29" s="749"/>
      <c r="B29" s="71" t="s">
        <v>61</v>
      </c>
      <c r="C29" s="72" t="s">
        <v>472</v>
      </c>
      <c r="D29" s="71" t="s">
        <v>473</v>
      </c>
      <c r="E29" s="980"/>
      <c r="F29" s="981"/>
      <c r="G29" s="976" t="s">
        <v>474</v>
      </c>
      <c r="H29" s="977"/>
      <c r="I29" s="412" t="s">
        <v>475</v>
      </c>
      <c r="J29" s="413" t="s">
        <v>476</v>
      </c>
    </row>
    <row r="30" spans="1:10" s="3" customFormat="1" ht="15.75" customHeight="1">
      <c r="A30" s="19" t="s">
        <v>477</v>
      </c>
      <c r="B30" s="414">
        <v>6903</v>
      </c>
      <c r="C30" s="424">
        <v>2438</v>
      </c>
      <c r="D30" s="422">
        <v>4465</v>
      </c>
      <c r="E30" s="967">
        <v>279</v>
      </c>
      <c r="F30" s="968"/>
      <c r="G30" s="963">
        <v>104</v>
      </c>
      <c r="H30" s="964"/>
      <c r="I30" s="235">
        <v>4</v>
      </c>
      <c r="J30" s="235">
        <v>105</v>
      </c>
    </row>
    <row r="31" spans="1:10" s="3" customFormat="1" ht="15.75" customHeight="1" thickBot="1">
      <c r="A31" s="70" t="s">
        <v>478</v>
      </c>
      <c r="B31" s="417">
        <f>C31+D31</f>
        <v>6604</v>
      </c>
      <c r="C31" s="418">
        <v>2292</v>
      </c>
      <c r="D31" s="420">
        <v>4312</v>
      </c>
      <c r="E31" s="969">
        <v>221</v>
      </c>
      <c r="F31" s="970"/>
      <c r="G31" s="965">
        <v>88</v>
      </c>
      <c r="H31" s="966"/>
      <c r="I31" s="244">
        <v>2</v>
      </c>
      <c r="J31" s="420">
        <v>73</v>
      </c>
    </row>
    <row r="32" spans="1:2" s="3" customFormat="1" ht="15.75" customHeight="1">
      <c r="A32" s="192"/>
      <c r="B32" s="192"/>
    </row>
    <row r="33" spans="1:10" s="3" customFormat="1" ht="18" customHeight="1" thickBot="1">
      <c r="A33" s="193" t="s">
        <v>485</v>
      </c>
      <c r="D33" s="265"/>
      <c r="J33" s="216" t="s">
        <v>467</v>
      </c>
    </row>
    <row r="34" spans="1:10" s="3" customFormat="1" ht="15.75" customHeight="1">
      <c r="A34" s="962" t="s">
        <v>468</v>
      </c>
      <c r="B34" s="811" t="s">
        <v>469</v>
      </c>
      <c r="C34" s="971"/>
      <c r="D34" s="971"/>
      <c r="E34" s="972"/>
      <c r="F34" s="973" t="s">
        <v>486</v>
      </c>
      <c r="G34" s="975" t="s">
        <v>471</v>
      </c>
      <c r="H34" s="739"/>
      <c r="I34" s="739"/>
      <c r="J34" s="739"/>
    </row>
    <row r="35" spans="1:10" s="3" customFormat="1" ht="15.75" customHeight="1">
      <c r="A35" s="749"/>
      <c r="B35" s="425" t="s">
        <v>61</v>
      </c>
      <c r="C35" s="426" t="s">
        <v>487</v>
      </c>
      <c r="D35" s="425" t="s">
        <v>488</v>
      </c>
      <c r="E35" s="427" t="s">
        <v>489</v>
      </c>
      <c r="F35" s="974"/>
      <c r="G35" s="976" t="s">
        <v>474</v>
      </c>
      <c r="H35" s="977"/>
      <c r="I35" s="412" t="s">
        <v>475</v>
      </c>
      <c r="J35" s="413" t="s">
        <v>476</v>
      </c>
    </row>
    <row r="36" spans="1:10" s="3" customFormat="1" ht="15.75" customHeight="1">
      <c r="A36" s="19" t="s">
        <v>477</v>
      </c>
      <c r="B36" s="423">
        <v>1186</v>
      </c>
      <c r="C36" s="428">
        <v>264</v>
      </c>
      <c r="D36" s="8">
        <v>660</v>
      </c>
      <c r="E36" s="429">
        <v>262</v>
      </c>
      <c r="F36" s="430">
        <v>67</v>
      </c>
      <c r="G36" s="963">
        <v>42</v>
      </c>
      <c r="H36" s="964"/>
      <c r="I36" s="235">
        <v>5</v>
      </c>
      <c r="J36" s="235">
        <v>6</v>
      </c>
    </row>
    <row r="37" spans="1:10" s="3" customFormat="1" ht="15.75" customHeight="1" thickBot="1">
      <c r="A37" s="70" t="s">
        <v>490</v>
      </c>
      <c r="B37" s="431">
        <v>1172</v>
      </c>
      <c r="C37" s="432">
        <v>237</v>
      </c>
      <c r="D37" s="433">
        <v>656</v>
      </c>
      <c r="E37" s="420">
        <v>279</v>
      </c>
      <c r="F37" s="417">
        <v>93</v>
      </c>
      <c r="G37" s="965">
        <v>52</v>
      </c>
      <c r="H37" s="966"/>
      <c r="I37" s="420">
        <v>4</v>
      </c>
      <c r="J37" s="420">
        <v>11</v>
      </c>
    </row>
    <row r="38" spans="1:2" s="3" customFormat="1" ht="15.75" customHeight="1">
      <c r="A38" s="8"/>
      <c r="B38" s="8"/>
    </row>
    <row r="39" spans="1:22" s="3" customFormat="1" ht="18" customHeight="1" thickBot="1">
      <c r="A39" s="193" t="s">
        <v>491</v>
      </c>
      <c r="B39" s="8"/>
      <c r="J39" s="216" t="s">
        <v>492</v>
      </c>
      <c r="K39" s="8"/>
      <c r="L39" s="8"/>
      <c r="M39" s="8"/>
      <c r="N39" s="8"/>
      <c r="O39" s="10"/>
      <c r="P39" s="8"/>
      <c r="Q39" s="8"/>
      <c r="R39" s="8"/>
      <c r="S39" s="10"/>
      <c r="T39" s="8"/>
      <c r="U39" s="8"/>
      <c r="V39" s="8"/>
    </row>
    <row r="40" spans="1:20" s="8" customFormat="1" ht="15.75" customHeight="1">
      <c r="A40" s="962" t="s">
        <v>468</v>
      </c>
      <c r="B40" s="815" t="s">
        <v>493</v>
      </c>
      <c r="C40" s="725"/>
      <c r="D40" s="938"/>
      <c r="E40" s="815" t="s">
        <v>494</v>
      </c>
      <c r="F40" s="725"/>
      <c r="G40" s="937"/>
      <c r="H40" s="957" t="s">
        <v>495</v>
      </c>
      <c r="I40" s="725"/>
      <c r="J40" s="725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1:20" s="8" customFormat="1" ht="15.75" customHeight="1">
      <c r="A41" s="749"/>
      <c r="B41" s="434" t="s">
        <v>61</v>
      </c>
      <c r="C41" s="435" t="s">
        <v>472</v>
      </c>
      <c r="D41" s="436" t="s">
        <v>473</v>
      </c>
      <c r="E41" s="436" t="s">
        <v>61</v>
      </c>
      <c r="F41" s="437" t="s">
        <v>472</v>
      </c>
      <c r="G41" s="436" t="s">
        <v>473</v>
      </c>
      <c r="H41" s="436" t="s">
        <v>61</v>
      </c>
      <c r="I41" s="435" t="s">
        <v>472</v>
      </c>
      <c r="J41" s="434" t="s">
        <v>473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20" s="8" customFormat="1" ht="15.75" customHeight="1">
      <c r="A42" s="19" t="s">
        <v>477</v>
      </c>
      <c r="B42" s="423">
        <v>20942</v>
      </c>
      <c r="C42" s="424">
        <v>10450</v>
      </c>
      <c r="D42" s="429">
        <v>10492</v>
      </c>
      <c r="E42" s="423">
        <v>7558</v>
      </c>
      <c r="F42" s="438">
        <v>3324</v>
      </c>
      <c r="G42" s="429">
        <v>4234</v>
      </c>
      <c r="H42" s="439">
        <v>36.1</v>
      </c>
      <c r="I42" s="440">
        <v>31.8</v>
      </c>
      <c r="J42" s="441">
        <v>40.4</v>
      </c>
      <c r="K42" s="19"/>
      <c r="L42" s="235"/>
      <c r="M42" s="421"/>
      <c r="N42" s="235"/>
      <c r="O42" s="235"/>
      <c r="P42" s="421"/>
      <c r="Q42" s="235"/>
      <c r="R42" s="442"/>
      <c r="S42" s="443"/>
      <c r="T42" s="442"/>
    </row>
    <row r="43" spans="1:20" s="8" customFormat="1" ht="15.75" customHeight="1" thickBot="1">
      <c r="A43" s="70" t="s">
        <v>490</v>
      </c>
      <c r="B43" s="444">
        <v>20250</v>
      </c>
      <c r="C43" s="445">
        <v>10111</v>
      </c>
      <c r="D43" s="244">
        <v>10139</v>
      </c>
      <c r="E43" s="444">
        <v>7330</v>
      </c>
      <c r="F43" s="446">
        <v>3218</v>
      </c>
      <c r="G43" s="244">
        <v>4112</v>
      </c>
      <c r="H43" s="447">
        <v>36.2</v>
      </c>
      <c r="I43" s="448">
        <v>31.8</v>
      </c>
      <c r="J43" s="449">
        <v>40.6</v>
      </c>
      <c r="K43" s="19"/>
      <c r="L43" s="235"/>
      <c r="M43" s="421"/>
      <c r="N43" s="235"/>
      <c r="O43" s="235"/>
      <c r="P43" s="421"/>
      <c r="Q43" s="235"/>
      <c r="R43" s="442"/>
      <c r="S43" s="443"/>
      <c r="T43" s="442"/>
    </row>
    <row r="44" spans="1:20" s="8" customFormat="1" ht="15.75" customHeight="1">
      <c r="A44" s="19"/>
      <c r="B44" s="450"/>
      <c r="C44" s="450"/>
      <c r="D44" s="450"/>
      <c r="E44" s="450"/>
      <c r="F44" s="450"/>
      <c r="G44" s="450"/>
      <c r="H44" s="450"/>
      <c r="I44" s="450"/>
      <c r="J44" s="450"/>
      <c r="K44" s="19"/>
      <c r="L44" s="235"/>
      <c r="M44" s="421"/>
      <c r="N44" s="421"/>
      <c r="O44" s="421"/>
      <c r="P44" s="421"/>
      <c r="Q44" s="235"/>
      <c r="R44" s="235"/>
      <c r="S44" s="235"/>
      <c r="T44" s="235"/>
    </row>
    <row r="45" spans="1:20" s="8" customFormat="1" ht="18" customHeight="1" thickBot="1">
      <c r="A45" s="193" t="s">
        <v>496</v>
      </c>
      <c r="B45" s="450"/>
      <c r="C45" s="450"/>
      <c r="D45" s="450"/>
      <c r="E45" s="450"/>
      <c r="F45" s="450"/>
      <c r="G45" s="421"/>
      <c r="H45" s="450"/>
      <c r="I45" s="450"/>
      <c r="J45" s="216" t="s">
        <v>498</v>
      </c>
      <c r="L45" s="3"/>
      <c r="M45" s="3"/>
      <c r="N45" s="3"/>
      <c r="O45" s="217"/>
      <c r="P45" s="3"/>
      <c r="Q45" s="3"/>
      <c r="R45" s="3"/>
      <c r="S45" s="217"/>
      <c r="T45" s="3"/>
    </row>
    <row r="46" spans="1:20" s="8" customFormat="1" ht="15.75" customHeight="1">
      <c r="A46" s="962" t="s">
        <v>468</v>
      </c>
      <c r="B46" s="815" t="s">
        <v>499</v>
      </c>
      <c r="C46" s="725"/>
      <c r="D46" s="938"/>
      <c r="E46" s="815" t="s">
        <v>500</v>
      </c>
      <c r="F46" s="725"/>
      <c r="G46" s="937"/>
      <c r="H46" s="957" t="s">
        <v>501</v>
      </c>
      <c r="I46" s="725"/>
      <c r="J46" s="725"/>
      <c r="K46" s="19"/>
      <c r="L46" s="19"/>
      <c r="M46" s="19"/>
      <c r="N46" s="19"/>
      <c r="O46" s="19"/>
      <c r="P46" s="19"/>
      <c r="Q46" s="19"/>
      <c r="R46" s="19"/>
      <c r="S46" s="19"/>
      <c r="T46" s="19"/>
    </row>
    <row r="47" spans="1:20" s="3" customFormat="1" ht="15.75" customHeight="1">
      <c r="A47" s="749"/>
      <c r="B47" s="434" t="s">
        <v>61</v>
      </c>
      <c r="C47" s="435" t="s">
        <v>472</v>
      </c>
      <c r="D47" s="436" t="s">
        <v>473</v>
      </c>
      <c r="E47" s="436" t="s">
        <v>61</v>
      </c>
      <c r="F47" s="437" t="s">
        <v>472</v>
      </c>
      <c r="G47" s="436" t="s">
        <v>473</v>
      </c>
      <c r="H47" s="436" t="s">
        <v>61</v>
      </c>
      <c r="I47" s="435" t="s">
        <v>472</v>
      </c>
      <c r="J47" s="434" t="s">
        <v>473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1:20" s="3" customFormat="1" ht="15.75" customHeight="1">
      <c r="A48" s="19" t="s">
        <v>477</v>
      </c>
      <c r="B48" s="451">
        <v>679</v>
      </c>
      <c r="C48" s="424">
        <v>467</v>
      </c>
      <c r="D48" s="429">
        <v>212</v>
      </c>
      <c r="E48" s="423">
        <v>533</v>
      </c>
      <c r="F48" s="452">
        <v>351</v>
      </c>
      <c r="G48" s="235">
        <v>182</v>
      </c>
      <c r="H48" s="453">
        <v>146</v>
      </c>
      <c r="I48" s="454">
        <v>116</v>
      </c>
      <c r="J48" s="455">
        <v>30</v>
      </c>
      <c r="K48" s="19"/>
      <c r="L48" s="455"/>
      <c r="M48" s="456"/>
      <c r="N48" s="455"/>
      <c r="O48" s="235"/>
      <c r="P48" s="421"/>
      <c r="Q48" s="455"/>
      <c r="R48" s="235"/>
      <c r="S48" s="421"/>
      <c r="T48" s="455"/>
    </row>
    <row r="49" spans="1:20" s="3" customFormat="1" ht="15.75" customHeight="1" thickBot="1">
      <c r="A49" s="70" t="s">
        <v>490</v>
      </c>
      <c r="B49" s="457">
        <v>678</v>
      </c>
      <c r="C49" s="445">
        <v>466</v>
      </c>
      <c r="D49" s="244">
        <v>212</v>
      </c>
      <c r="E49" s="444">
        <v>538</v>
      </c>
      <c r="F49" s="446">
        <v>357</v>
      </c>
      <c r="G49" s="458">
        <v>181</v>
      </c>
      <c r="H49" s="459">
        <v>140</v>
      </c>
      <c r="I49" s="460">
        <v>109</v>
      </c>
      <c r="J49" s="461">
        <v>31</v>
      </c>
      <c r="K49" s="19"/>
      <c r="L49" s="455"/>
      <c r="M49" s="456"/>
      <c r="N49" s="455"/>
      <c r="O49" s="235"/>
      <c r="P49" s="421"/>
      <c r="Q49" s="455"/>
      <c r="R49" s="235"/>
      <c r="S49" s="421"/>
      <c r="T49" s="455"/>
    </row>
    <row r="50" spans="1:2" s="3" customFormat="1" ht="14.25" customHeight="1">
      <c r="A50" s="287" t="s">
        <v>502</v>
      </c>
      <c r="B50" s="8"/>
    </row>
    <row r="51" spans="11:20" s="3" customFormat="1" ht="18" customHeight="1">
      <c r="K51" s="19"/>
      <c r="L51" s="235"/>
      <c r="M51" s="421"/>
      <c r="N51" s="421"/>
      <c r="O51" s="421"/>
      <c r="P51" s="421"/>
      <c r="Q51" s="235"/>
      <c r="R51" s="235"/>
      <c r="S51" s="235"/>
      <c r="T51" s="235"/>
    </row>
    <row r="55" ht="15.75" customHeight="1"/>
  </sheetData>
  <sheetProtection/>
  <mergeCells count="66">
    <mergeCell ref="A4:A5"/>
    <mergeCell ref="B4:D4"/>
    <mergeCell ref="E4:F5"/>
    <mergeCell ref="G4:J4"/>
    <mergeCell ref="G5:H5"/>
    <mergeCell ref="E6:F6"/>
    <mergeCell ref="G6:H6"/>
    <mergeCell ref="E7:F7"/>
    <mergeCell ref="G7:H7"/>
    <mergeCell ref="A10:A11"/>
    <mergeCell ref="B10:C11"/>
    <mergeCell ref="D10:D11"/>
    <mergeCell ref="E10:F11"/>
    <mergeCell ref="G10:J10"/>
    <mergeCell ref="G11:H11"/>
    <mergeCell ref="B12:C12"/>
    <mergeCell ref="E12:F12"/>
    <mergeCell ref="G12:H12"/>
    <mergeCell ref="B13:C13"/>
    <mergeCell ref="E13:F13"/>
    <mergeCell ref="G13:H13"/>
    <mergeCell ref="A16:A17"/>
    <mergeCell ref="B16:C17"/>
    <mergeCell ref="D16:D17"/>
    <mergeCell ref="E16:F17"/>
    <mergeCell ref="G16:J16"/>
    <mergeCell ref="G17:H17"/>
    <mergeCell ref="B18:C18"/>
    <mergeCell ref="E18:F18"/>
    <mergeCell ref="G18:H18"/>
    <mergeCell ref="B19:C19"/>
    <mergeCell ref="E19:F19"/>
    <mergeCell ref="G19:H19"/>
    <mergeCell ref="A22:A23"/>
    <mergeCell ref="B22:D22"/>
    <mergeCell ref="E22:F23"/>
    <mergeCell ref="G22:J22"/>
    <mergeCell ref="G23:H23"/>
    <mergeCell ref="E24:F24"/>
    <mergeCell ref="G24:H24"/>
    <mergeCell ref="E25:F25"/>
    <mergeCell ref="G25:H25"/>
    <mergeCell ref="A28:A29"/>
    <mergeCell ref="B28:D28"/>
    <mergeCell ref="E28:F29"/>
    <mergeCell ref="G28:J28"/>
    <mergeCell ref="G29:H29"/>
    <mergeCell ref="E30:F30"/>
    <mergeCell ref="G30:H30"/>
    <mergeCell ref="E31:F31"/>
    <mergeCell ref="G31:H31"/>
    <mergeCell ref="A34:A35"/>
    <mergeCell ref="B34:E34"/>
    <mergeCell ref="F34:F35"/>
    <mergeCell ref="G34:J34"/>
    <mergeCell ref="G35:H35"/>
    <mergeCell ref="A46:A47"/>
    <mergeCell ref="B46:D46"/>
    <mergeCell ref="E46:G46"/>
    <mergeCell ref="H46:J46"/>
    <mergeCell ref="G36:H36"/>
    <mergeCell ref="G37:H37"/>
    <mergeCell ref="A40:A41"/>
    <mergeCell ref="B40:D40"/>
    <mergeCell ref="E40:G40"/>
    <mergeCell ref="H40:J40"/>
  </mergeCells>
  <printOptions/>
  <pageMargins left="0.7874015748031497" right="0.7874015748031497" top="0.5511811023622047" bottom="0.3937007874015748" header="0" footer="0"/>
  <pageSetup firstPageNumber="154" useFirstPageNumber="1" fitToHeight="1" fitToWidth="1" horizontalDpi="600" verticalDpi="600" orientation="portrait" pageOrder="overThenDown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J:\行政係\統計\伸びゆく\１６年版\K保健・衛生\K12-12.jsd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PCUSER</cp:lastModifiedBy>
  <cp:lastPrinted>2018-03-13T06:39:48Z</cp:lastPrinted>
  <dcterms:created xsi:type="dcterms:W3CDTF">2004-04-13T04:21:46Z</dcterms:created>
  <dcterms:modified xsi:type="dcterms:W3CDTF">2020-10-14T02:33:04Z</dcterms:modified>
  <cp:category/>
  <cp:version/>
  <cp:contentType/>
  <cp:contentStatus/>
  <cp:revision>18</cp:revision>
</cp:coreProperties>
</file>