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6"/>
  </bookViews>
  <sheets>
    <sheet name="B1" sheetId="2" r:id="rId1"/>
    <sheet name="B2" sheetId="3" r:id="rId2"/>
    <sheet name="B3" sheetId="4" r:id="rId3"/>
    <sheet name="B4" sheetId="5" r:id="rId4"/>
    <sheet name="B5" sheetId="6" r:id="rId5"/>
    <sheet name="B6" sheetId="8" r:id="rId6"/>
    <sheet name="B7" sheetId="7" r:id="rId7"/>
  </sheets>
  <definedNames>
    <definedName name="_xlnm.Print_Area" localSheetId="0">'B1'!$A$1:$L$46</definedName>
    <definedName name="_xlnm.Print_Area" localSheetId="1">'B2'!$A$1:$X$35</definedName>
    <definedName name="_xlnm.Print_Area" localSheetId="2">'B3'!$A$1:$N$31</definedName>
    <definedName name="_xlnm.Print_Area" localSheetId="4">'B5'!$A$1:$M$38</definedName>
    <definedName name="_xlnm.Print_Area" localSheetId="5">'B6'!$A$1:$O$1103</definedName>
    <definedName name="_xlnm.Print_Area" localSheetId="6">'B7'!$A$1:$G$42</definedName>
  </definedNames>
  <calcPr calcId="152511"/>
</workbook>
</file>

<file path=xl/calcChain.xml><?xml version="1.0" encoding="utf-8"?>
<calcChain xmlns="http://schemas.openxmlformats.org/spreadsheetml/2006/main">
  <c r="C1101" i="8" l="1"/>
  <c r="B1101" i="8"/>
  <c r="C1100" i="8"/>
  <c r="B1100" i="8"/>
  <c r="C1099" i="8"/>
  <c r="B1099" i="8"/>
  <c r="C1098" i="8"/>
  <c r="B1098" i="8"/>
  <c r="C1097" i="8"/>
  <c r="B1097" i="8"/>
  <c r="C1096" i="8"/>
  <c r="B1096" i="8"/>
  <c r="C1095" i="8"/>
  <c r="B1095" i="8"/>
  <c r="C1094" i="8"/>
  <c r="B1094" i="8"/>
  <c r="C1093" i="8"/>
  <c r="B1093" i="8"/>
  <c r="C1092" i="8"/>
  <c r="B1092" i="8"/>
  <c r="C1091" i="8"/>
  <c r="B1091" i="8"/>
  <c r="C1090" i="8"/>
  <c r="B1090" i="8"/>
  <c r="C1089" i="8"/>
  <c r="B1089" i="8"/>
  <c r="C1088" i="8"/>
  <c r="B1088" i="8"/>
  <c r="C1087" i="8"/>
  <c r="B1087" i="8"/>
  <c r="C1086" i="8"/>
  <c r="B1086" i="8"/>
  <c r="C1085" i="8"/>
  <c r="B1085" i="8"/>
  <c r="C1084" i="8"/>
  <c r="B1084" i="8"/>
  <c r="C1083" i="8"/>
  <c r="B1083" i="8"/>
  <c r="C1082" i="8"/>
  <c r="B1082" i="8"/>
  <c r="C1081" i="8"/>
  <c r="B1081" i="8"/>
  <c r="B1077" i="8" s="1"/>
  <c r="B1076" i="8"/>
  <c r="O1051" i="8"/>
  <c r="N1051" i="8"/>
  <c r="M1051" i="8"/>
  <c r="L1051" i="8"/>
  <c r="K1051" i="8"/>
  <c r="J1051" i="8"/>
  <c r="I1051" i="8"/>
  <c r="H1051" i="8"/>
  <c r="G1051" i="8"/>
  <c r="F1051" i="8"/>
  <c r="E1051" i="8"/>
  <c r="D1051" i="8"/>
  <c r="B1080" i="8" s="1"/>
  <c r="C1051" i="8"/>
  <c r="B1051" i="8"/>
  <c r="O1050" i="8"/>
  <c r="N1050" i="8"/>
  <c r="M1050" i="8"/>
  <c r="L1050" i="8"/>
  <c r="K1050" i="8"/>
  <c r="J1050" i="8"/>
  <c r="I1050" i="8"/>
  <c r="H1050" i="8"/>
  <c r="G1050" i="8"/>
  <c r="F1050" i="8"/>
  <c r="E1050" i="8"/>
  <c r="D1050" i="8"/>
  <c r="C1050" i="8"/>
  <c r="B1050" i="8"/>
  <c r="B1079" i="8" s="1"/>
  <c r="N1048" i="8"/>
  <c r="L1048" i="8"/>
  <c r="J1048" i="8"/>
  <c r="H1048" i="8"/>
  <c r="F1048" i="8"/>
  <c r="D1048" i="8"/>
  <c r="B1048" i="8"/>
  <c r="K1043" i="8"/>
  <c r="J1043" i="8"/>
  <c r="K1042" i="8"/>
  <c r="J1042" i="8"/>
  <c r="K1041" i="8"/>
  <c r="J1041" i="8"/>
  <c r="K1040" i="8"/>
  <c r="J1040" i="8"/>
  <c r="K1039" i="8"/>
  <c r="J1039" i="8"/>
  <c r="K1038" i="8"/>
  <c r="J1038" i="8"/>
  <c r="K1037" i="8"/>
  <c r="J1037" i="8"/>
  <c r="K1036" i="8"/>
  <c r="J1036" i="8"/>
  <c r="K1035" i="8"/>
  <c r="J1035" i="8"/>
  <c r="K1034" i="8"/>
  <c r="J1034" i="8"/>
  <c r="K1033" i="8"/>
  <c r="J1033" i="8"/>
  <c r="K1032" i="8"/>
  <c r="J1032" i="8"/>
  <c r="K1031" i="8"/>
  <c r="J1031" i="8"/>
  <c r="K1030" i="8"/>
  <c r="J1030" i="8"/>
  <c r="K1029" i="8"/>
  <c r="J1029" i="8"/>
  <c r="K1028" i="8"/>
  <c r="J1028" i="8"/>
  <c r="K1027" i="8"/>
  <c r="J1027" i="8"/>
  <c r="K1026" i="8"/>
  <c r="J1026" i="8"/>
  <c r="K1025" i="8"/>
  <c r="J1025" i="8"/>
  <c r="K1024" i="8"/>
  <c r="J1024" i="8"/>
  <c r="K1023" i="8"/>
  <c r="J1023" i="8"/>
  <c r="O1022" i="8"/>
  <c r="N1022" i="8"/>
  <c r="M1022" i="8"/>
  <c r="C1080" i="8" s="1"/>
  <c r="L1022" i="8"/>
  <c r="I1022" i="8"/>
  <c r="H1022" i="8"/>
  <c r="G1022" i="8"/>
  <c r="F1022" i="8"/>
  <c r="E1022" i="8"/>
  <c r="D1022" i="8"/>
  <c r="C1022" i="8"/>
  <c r="B1022" i="8"/>
  <c r="O1021" i="8"/>
  <c r="N1021" i="8"/>
  <c r="M1021" i="8"/>
  <c r="C1079" i="8" s="1"/>
  <c r="L1021" i="8"/>
  <c r="I1021" i="8"/>
  <c r="H1021" i="8"/>
  <c r="G1021" i="8"/>
  <c r="F1021" i="8"/>
  <c r="E1021" i="8"/>
  <c r="D1021" i="8"/>
  <c r="C1021" i="8"/>
  <c r="B1021" i="8"/>
  <c r="N1019" i="8"/>
  <c r="L1019" i="8"/>
  <c r="J1019" i="8"/>
  <c r="H1019" i="8"/>
  <c r="F1019" i="8"/>
  <c r="D1019" i="8"/>
  <c r="B1019" i="8"/>
  <c r="J1018" i="8"/>
  <c r="K1014" i="8"/>
  <c r="J1014" i="8"/>
  <c r="K1013" i="8"/>
  <c r="J1013" i="8"/>
  <c r="K1012" i="8"/>
  <c r="J1012" i="8"/>
  <c r="K1011" i="8"/>
  <c r="J1011" i="8"/>
  <c r="K1010" i="8"/>
  <c r="J1010" i="8"/>
  <c r="K1009" i="8"/>
  <c r="J1009" i="8"/>
  <c r="K1008" i="8"/>
  <c r="J1008" i="8"/>
  <c r="K1007" i="8"/>
  <c r="J1007" i="8"/>
  <c r="K1006" i="8"/>
  <c r="J1006" i="8"/>
  <c r="K1005" i="8"/>
  <c r="J1005" i="8"/>
  <c r="K1004" i="8"/>
  <c r="J1004" i="8"/>
  <c r="K1003" i="8"/>
  <c r="J1003" i="8"/>
  <c r="K1002" i="8"/>
  <c r="J1002" i="8"/>
  <c r="K1001" i="8"/>
  <c r="J1001" i="8"/>
  <c r="K1000" i="8"/>
  <c r="J1000" i="8"/>
  <c r="K999" i="8"/>
  <c r="J999" i="8"/>
  <c r="K998" i="8"/>
  <c r="J998" i="8"/>
  <c r="K997" i="8"/>
  <c r="J997" i="8"/>
  <c r="K996" i="8"/>
  <c r="J996" i="8"/>
  <c r="K995" i="8"/>
  <c r="J990" i="8" s="1"/>
  <c r="J995" i="8"/>
  <c r="K994" i="8"/>
  <c r="J994" i="8"/>
  <c r="O993" i="8"/>
  <c r="N993" i="8"/>
  <c r="M993" i="8"/>
  <c r="K1022" i="8" s="1"/>
  <c r="L993" i="8"/>
  <c r="J1022" i="8" s="1"/>
  <c r="I993" i="8"/>
  <c r="H993" i="8"/>
  <c r="G993" i="8"/>
  <c r="F993" i="8"/>
  <c r="E993" i="8"/>
  <c r="D993" i="8"/>
  <c r="C993" i="8"/>
  <c r="B993" i="8"/>
  <c r="O992" i="8"/>
  <c r="N992" i="8"/>
  <c r="M992" i="8"/>
  <c r="K1021" i="8" s="1"/>
  <c r="L992" i="8"/>
  <c r="J1021" i="8" s="1"/>
  <c r="I992" i="8"/>
  <c r="H992" i="8"/>
  <c r="G992" i="8"/>
  <c r="F992" i="8"/>
  <c r="E992" i="8"/>
  <c r="D992" i="8"/>
  <c r="C992" i="8"/>
  <c r="B992" i="8"/>
  <c r="N990" i="8"/>
  <c r="L990" i="8"/>
  <c r="H990" i="8"/>
  <c r="F990" i="8"/>
  <c r="D990" i="8"/>
  <c r="B990" i="8"/>
  <c r="J989" i="8"/>
  <c r="O964" i="8"/>
  <c r="N964" i="8"/>
  <c r="M964" i="8"/>
  <c r="L964" i="8"/>
  <c r="K964" i="8"/>
  <c r="J964" i="8"/>
  <c r="I964" i="8"/>
  <c r="H964" i="8"/>
  <c r="G964" i="8"/>
  <c r="F964" i="8"/>
  <c r="E964" i="8"/>
  <c r="D964" i="8"/>
  <c r="C964" i="8"/>
  <c r="K993" i="8" s="1"/>
  <c r="B964" i="8"/>
  <c r="O963" i="8"/>
  <c r="N963" i="8"/>
  <c r="M963" i="8"/>
  <c r="L963" i="8"/>
  <c r="K963" i="8"/>
  <c r="J963" i="8"/>
  <c r="I963" i="8"/>
  <c r="H963" i="8"/>
  <c r="G963" i="8"/>
  <c r="F963" i="8"/>
  <c r="E963" i="8"/>
  <c r="D963" i="8"/>
  <c r="C963" i="8"/>
  <c r="B963" i="8"/>
  <c r="N961" i="8"/>
  <c r="L961" i="8"/>
  <c r="J961" i="8"/>
  <c r="H961" i="8"/>
  <c r="F961" i="8"/>
  <c r="D961" i="8"/>
  <c r="B961" i="8"/>
  <c r="K956" i="8"/>
  <c r="J956" i="8"/>
  <c r="K955" i="8"/>
  <c r="J955" i="8"/>
  <c r="K954" i="8"/>
  <c r="J954" i="8"/>
  <c r="K953" i="8"/>
  <c r="J953" i="8"/>
  <c r="K952" i="8"/>
  <c r="J952" i="8"/>
  <c r="K951" i="8"/>
  <c r="J951" i="8"/>
  <c r="K950" i="8"/>
  <c r="J950" i="8"/>
  <c r="K949" i="8"/>
  <c r="J949" i="8"/>
  <c r="K948" i="8"/>
  <c r="J948" i="8"/>
  <c r="K947" i="8"/>
  <c r="J947" i="8"/>
  <c r="K946" i="8"/>
  <c r="J946" i="8"/>
  <c r="K945" i="8"/>
  <c r="J945" i="8"/>
  <c r="K944" i="8"/>
  <c r="J944" i="8"/>
  <c r="K943" i="8"/>
  <c r="J943" i="8"/>
  <c r="K942" i="8"/>
  <c r="J942" i="8"/>
  <c r="K941" i="8"/>
  <c r="J941" i="8"/>
  <c r="K940" i="8"/>
  <c r="J940" i="8"/>
  <c r="K939" i="8"/>
  <c r="J939" i="8"/>
  <c r="K938" i="8"/>
  <c r="J938" i="8"/>
  <c r="K937" i="8"/>
  <c r="J937" i="8"/>
  <c r="K936" i="8"/>
  <c r="J936" i="8"/>
  <c r="J932" i="8" s="1"/>
  <c r="O935" i="8"/>
  <c r="N935" i="8"/>
  <c r="M935" i="8"/>
  <c r="L935" i="8"/>
  <c r="J993" i="8" s="1"/>
  <c r="I935" i="8"/>
  <c r="H935" i="8"/>
  <c r="G935" i="8"/>
  <c r="F935" i="8"/>
  <c r="E935" i="8"/>
  <c r="D935" i="8"/>
  <c r="C935" i="8"/>
  <c r="B935" i="8"/>
  <c r="O934" i="8"/>
  <c r="N934" i="8"/>
  <c r="M934" i="8"/>
  <c r="K992" i="8" s="1"/>
  <c r="L934" i="8"/>
  <c r="J992" i="8" s="1"/>
  <c r="I934" i="8"/>
  <c r="H934" i="8"/>
  <c r="G934" i="8"/>
  <c r="F934" i="8"/>
  <c r="E934" i="8"/>
  <c r="D934" i="8"/>
  <c r="C934" i="8"/>
  <c r="B934" i="8"/>
  <c r="N932" i="8"/>
  <c r="L932" i="8"/>
  <c r="H932" i="8"/>
  <c r="F932" i="8"/>
  <c r="D932" i="8"/>
  <c r="B932" i="8"/>
  <c r="J931" i="8"/>
  <c r="O906" i="8"/>
  <c r="N906" i="8"/>
  <c r="M906" i="8"/>
  <c r="L906" i="8"/>
  <c r="K906" i="8"/>
  <c r="J906" i="8"/>
  <c r="I906" i="8"/>
  <c r="H906" i="8"/>
  <c r="G906" i="8"/>
  <c r="F906" i="8"/>
  <c r="E906" i="8"/>
  <c r="D906" i="8"/>
  <c r="C906" i="8"/>
  <c r="B906" i="8"/>
  <c r="O905" i="8"/>
  <c r="N905" i="8"/>
  <c r="M905" i="8"/>
  <c r="L905" i="8"/>
  <c r="K905" i="8"/>
  <c r="J905" i="8"/>
  <c r="I905" i="8"/>
  <c r="H905" i="8"/>
  <c r="G905" i="8"/>
  <c r="F905" i="8"/>
  <c r="E905" i="8"/>
  <c r="D905" i="8"/>
  <c r="C905" i="8"/>
  <c r="B905" i="8"/>
  <c r="J934" i="8" s="1"/>
  <c r="N903" i="8"/>
  <c r="L903" i="8"/>
  <c r="J903" i="8"/>
  <c r="H903" i="8"/>
  <c r="F903" i="8"/>
  <c r="D903" i="8"/>
  <c r="B903" i="8"/>
  <c r="I898" i="8"/>
  <c r="H898" i="8"/>
  <c r="I897" i="8"/>
  <c r="H897" i="8"/>
  <c r="I896" i="8"/>
  <c r="H896" i="8"/>
  <c r="I895" i="8"/>
  <c r="H895" i="8"/>
  <c r="I894" i="8"/>
  <c r="H894" i="8"/>
  <c r="I893" i="8"/>
  <c r="H893" i="8"/>
  <c r="I892" i="8"/>
  <c r="H892" i="8"/>
  <c r="I891" i="8"/>
  <c r="H891" i="8"/>
  <c r="I890" i="8"/>
  <c r="H890" i="8"/>
  <c r="I889" i="8"/>
  <c r="H889" i="8"/>
  <c r="I888" i="8"/>
  <c r="H888" i="8"/>
  <c r="I887" i="8"/>
  <c r="H887" i="8"/>
  <c r="I886" i="8"/>
  <c r="H886" i="8"/>
  <c r="I885" i="8"/>
  <c r="H885" i="8"/>
  <c r="I884" i="8"/>
  <c r="H884" i="8"/>
  <c r="I883" i="8"/>
  <c r="H883" i="8"/>
  <c r="I882" i="8"/>
  <c r="H882" i="8"/>
  <c r="I881" i="8"/>
  <c r="H881" i="8"/>
  <c r="I880" i="8"/>
  <c r="H880" i="8"/>
  <c r="I879" i="8"/>
  <c r="H879" i="8"/>
  <c r="I878" i="8"/>
  <c r="H874" i="8" s="1"/>
  <c r="H878" i="8"/>
  <c r="O877" i="8"/>
  <c r="N877" i="8"/>
  <c r="M877" i="8"/>
  <c r="L877" i="8"/>
  <c r="K877" i="8"/>
  <c r="K935" i="8" s="1"/>
  <c r="J877" i="8"/>
  <c r="J935" i="8" s="1"/>
  <c r="G877" i="8"/>
  <c r="F877" i="8"/>
  <c r="E877" i="8"/>
  <c r="I877" i="8" s="1"/>
  <c r="D877" i="8"/>
  <c r="C877" i="8"/>
  <c r="B877" i="8"/>
  <c r="H877" i="8" s="1"/>
  <c r="O876" i="8"/>
  <c r="N876" i="8"/>
  <c r="M876" i="8"/>
  <c r="L876" i="8"/>
  <c r="K876" i="8"/>
  <c r="K934" i="8" s="1"/>
  <c r="J876" i="8"/>
  <c r="G876" i="8"/>
  <c r="F876" i="8"/>
  <c r="E876" i="8"/>
  <c r="D876" i="8"/>
  <c r="C876" i="8"/>
  <c r="I876" i="8" s="1"/>
  <c r="B876" i="8"/>
  <c r="H876" i="8" s="1"/>
  <c r="N874" i="8"/>
  <c r="L874" i="8"/>
  <c r="J874" i="8"/>
  <c r="F874" i="8"/>
  <c r="D874" i="8"/>
  <c r="B874" i="8"/>
  <c r="H873" i="8"/>
  <c r="O869" i="8"/>
  <c r="N869" i="8"/>
  <c r="C869" i="8"/>
  <c r="B869" i="8"/>
  <c r="O868" i="8"/>
  <c r="N868" i="8"/>
  <c r="C868" i="8"/>
  <c r="B868" i="8"/>
  <c r="O867" i="8"/>
  <c r="N867" i="8"/>
  <c r="C867" i="8"/>
  <c r="B867" i="8"/>
  <c r="O866" i="8"/>
  <c r="N866" i="8"/>
  <c r="C866" i="8"/>
  <c r="B866" i="8"/>
  <c r="O865" i="8"/>
  <c r="N865" i="8"/>
  <c r="C865" i="8"/>
  <c r="B865" i="8"/>
  <c r="O864" i="8"/>
  <c r="N864" i="8"/>
  <c r="C864" i="8"/>
  <c r="B864" i="8"/>
  <c r="O863" i="8"/>
  <c r="N863" i="8"/>
  <c r="C863" i="8"/>
  <c r="B863" i="8"/>
  <c r="O862" i="8"/>
  <c r="N862" i="8"/>
  <c r="C862" i="8"/>
  <c r="B862" i="8"/>
  <c r="O861" i="8"/>
  <c r="N861" i="8"/>
  <c r="C861" i="8"/>
  <c r="B861" i="8"/>
  <c r="O860" i="8"/>
  <c r="N860" i="8"/>
  <c r="C860" i="8"/>
  <c r="B860" i="8"/>
  <c r="O859" i="8"/>
  <c r="N859" i="8"/>
  <c r="C859" i="8"/>
  <c r="B859" i="8"/>
  <c r="O858" i="8"/>
  <c r="N858" i="8"/>
  <c r="C858" i="8"/>
  <c r="B858" i="8"/>
  <c r="O857" i="8"/>
  <c r="N857" i="8"/>
  <c r="C857" i="8"/>
  <c r="B857" i="8"/>
  <c r="O856" i="8"/>
  <c r="N856" i="8"/>
  <c r="C856" i="8"/>
  <c r="B856" i="8"/>
  <c r="O855" i="8"/>
  <c r="N855" i="8"/>
  <c r="C855" i="8"/>
  <c r="B855" i="8"/>
  <c r="O854" i="8"/>
  <c r="N854" i="8"/>
  <c r="C854" i="8"/>
  <c r="B854" i="8"/>
  <c r="O853" i="8"/>
  <c r="N853" i="8"/>
  <c r="C853" i="8"/>
  <c r="B853" i="8"/>
  <c r="O852" i="8"/>
  <c r="N852" i="8"/>
  <c r="C852" i="8"/>
  <c r="B852" i="8"/>
  <c r="O851" i="8"/>
  <c r="N851" i="8"/>
  <c r="C851" i="8"/>
  <c r="B851" i="8"/>
  <c r="O850" i="8"/>
  <c r="N850" i="8"/>
  <c r="C850" i="8"/>
  <c r="B850" i="8"/>
  <c r="O849" i="8"/>
  <c r="N849" i="8"/>
  <c r="C849" i="8"/>
  <c r="B849" i="8"/>
  <c r="M848" i="8"/>
  <c r="L848" i="8"/>
  <c r="K848" i="8"/>
  <c r="J848" i="8"/>
  <c r="I848" i="8"/>
  <c r="H848" i="8"/>
  <c r="G848" i="8"/>
  <c r="F848" i="8"/>
  <c r="E848" i="8"/>
  <c r="O848" i="8" s="1"/>
  <c r="D848" i="8"/>
  <c r="N848" i="8" s="1"/>
  <c r="M847" i="8"/>
  <c r="L847" i="8"/>
  <c r="K847" i="8"/>
  <c r="J847" i="8"/>
  <c r="I847" i="8"/>
  <c r="H847" i="8"/>
  <c r="G847" i="8"/>
  <c r="O847" i="8" s="1"/>
  <c r="F847" i="8"/>
  <c r="E847" i="8"/>
  <c r="D847" i="8"/>
  <c r="N847" i="8" s="1"/>
  <c r="C847" i="8"/>
  <c r="N845" i="8"/>
  <c r="L845" i="8"/>
  <c r="J845" i="8"/>
  <c r="H845" i="8"/>
  <c r="F845" i="8"/>
  <c r="D845" i="8"/>
  <c r="B845" i="8"/>
  <c r="N844" i="8"/>
  <c r="B844" i="8"/>
  <c r="I840" i="8"/>
  <c r="H840" i="8"/>
  <c r="I839" i="8"/>
  <c r="H839" i="8"/>
  <c r="I838" i="8"/>
  <c r="H838" i="8"/>
  <c r="I837" i="8"/>
  <c r="H837" i="8"/>
  <c r="I836" i="8"/>
  <c r="H836" i="8"/>
  <c r="I835" i="8"/>
  <c r="H835" i="8"/>
  <c r="I834" i="8"/>
  <c r="H834" i="8"/>
  <c r="I833" i="8"/>
  <c r="H833" i="8"/>
  <c r="I832" i="8"/>
  <c r="H832" i="8"/>
  <c r="I831" i="8"/>
  <c r="H831" i="8"/>
  <c r="I830" i="8"/>
  <c r="H830" i="8"/>
  <c r="I829" i="8"/>
  <c r="H829" i="8"/>
  <c r="I828" i="8"/>
  <c r="H828" i="8"/>
  <c r="I827" i="8"/>
  <c r="H827" i="8"/>
  <c r="I826" i="8"/>
  <c r="H826" i="8"/>
  <c r="I825" i="8"/>
  <c r="H825" i="8"/>
  <c r="I824" i="8"/>
  <c r="H824" i="8"/>
  <c r="I823" i="8"/>
  <c r="H823" i="8"/>
  <c r="I822" i="8"/>
  <c r="H822" i="8"/>
  <c r="I821" i="8"/>
  <c r="H821" i="8"/>
  <c r="I820" i="8"/>
  <c r="H820" i="8"/>
  <c r="O819" i="8"/>
  <c r="N819" i="8"/>
  <c r="M819" i="8"/>
  <c r="L819" i="8"/>
  <c r="K819" i="8"/>
  <c r="C848" i="8" s="1"/>
  <c r="J819" i="8"/>
  <c r="B848" i="8" s="1"/>
  <c r="G819" i="8"/>
  <c r="F819" i="8"/>
  <c r="E819" i="8"/>
  <c r="D819" i="8"/>
  <c r="H819" i="8" s="1"/>
  <c r="C819" i="8"/>
  <c r="B819" i="8"/>
  <c r="O818" i="8"/>
  <c r="N818" i="8"/>
  <c r="M818" i="8"/>
  <c r="L818" i="8"/>
  <c r="K818" i="8"/>
  <c r="J818" i="8"/>
  <c r="B847" i="8" s="1"/>
  <c r="G818" i="8"/>
  <c r="F818" i="8"/>
  <c r="E818" i="8"/>
  <c r="D818" i="8"/>
  <c r="C818" i="8"/>
  <c r="B818" i="8"/>
  <c r="N816" i="8"/>
  <c r="L816" i="8"/>
  <c r="J816" i="8"/>
  <c r="H816" i="8"/>
  <c r="F816" i="8"/>
  <c r="D816" i="8"/>
  <c r="B816" i="8"/>
  <c r="H815" i="8"/>
  <c r="M811" i="8"/>
  <c r="L811" i="8"/>
  <c r="G811" i="8"/>
  <c r="F811" i="8"/>
  <c r="M810" i="8"/>
  <c r="L810" i="8"/>
  <c r="G810" i="8"/>
  <c r="F810" i="8"/>
  <c r="M809" i="8"/>
  <c r="L809" i="8"/>
  <c r="G809" i="8"/>
  <c r="F809" i="8"/>
  <c r="M808" i="8"/>
  <c r="L808" i="8"/>
  <c r="G808" i="8"/>
  <c r="F808" i="8"/>
  <c r="M807" i="8"/>
  <c r="L807" i="8"/>
  <c r="G807" i="8"/>
  <c r="F807" i="8"/>
  <c r="M806" i="8"/>
  <c r="L806" i="8"/>
  <c r="G806" i="8"/>
  <c r="F806" i="8"/>
  <c r="M805" i="8"/>
  <c r="L805" i="8"/>
  <c r="G805" i="8"/>
  <c r="F805" i="8"/>
  <c r="M804" i="8"/>
  <c r="L804" i="8"/>
  <c r="G804" i="8"/>
  <c r="F804" i="8"/>
  <c r="M803" i="8"/>
  <c r="L803" i="8"/>
  <c r="G803" i="8"/>
  <c r="F803" i="8"/>
  <c r="M802" i="8"/>
  <c r="L802" i="8"/>
  <c r="G802" i="8"/>
  <c r="F802" i="8"/>
  <c r="M801" i="8"/>
  <c r="L801" i="8"/>
  <c r="G801" i="8"/>
  <c r="F801" i="8"/>
  <c r="M800" i="8"/>
  <c r="L800" i="8"/>
  <c r="G800" i="8"/>
  <c r="F800" i="8"/>
  <c r="M799" i="8"/>
  <c r="L799" i="8"/>
  <c r="G799" i="8"/>
  <c r="F799" i="8"/>
  <c r="M798" i="8"/>
  <c r="L798" i="8"/>
  <c r="G798" i="8"/>
  <c r="F798" i="8"/>
  <c r="M797" i="8"/>
  <c r="L797" i="8"/>
  <c r="G797" i="8"/>
  <c r="F797" i="8"/>
  <c r="M796" i="8"/>
  <c r="L796" i="8"/>
  <c r="G796" i="8"/>
  <c r="F796" i="8"/>
  <c r="M795" i="8"/>
  <c r="L795" i="8"/>
  <c r="G795" i="8"/>
  <c r="F795" i="8"/>
  <c r="M794" i="8"/>
  <c r="L794" i="8"/>
  <c r="G794" i="8"/>
  <c r="F794" i="8"/>
  <c r="M793" i="8"/>
  <c r="L793" i="8"/>
  <c r="G793" i="8"/>
  <c r="F793" i="8"/>
  <c r="M792" i="8"/>
  <c r="L792" i="8"/>
  <c r="G792" i="8"/>
  <c r="F792" i="8"/>
  <c r="M791" i="8"/>
  <c r="L791" i="8"/>
  <c r="G791" i="8"/>
  <c r="F791" i="8"/>
  <c r="F787" i="8" s="1"/>
  <c r="O790" i="8"/>
  <c r="I819" i="8" s="1"/>
  <c r="N790" i="8"/>
  <c r="K790" i="8"/>
  <c r="J790" i="8"/>
  <c r="I790" i="8"/>
  <c r="M790" i="8" s="1"/>
  <c r="H790" i="8"/>
  <c r="L790" i="8" s="1"/>
  <c r="E790" i="8"/>
  <c r="D790" i="8"/>
  <c r="C790" i="8"/>
  <c r="B790" i="8"/>
  <c r="O789" i="8"/>
  <c r="I818" i="8" s="1"/>
  <c r="N789" i="8"/>
  <c r="H818" i="8" s="1"/>
  <c r="K789" i="8"/>
  <c r="J789" i="8"/>
  <c r="I789" i="8"/>
  <c r="M789" i="8" s="1"/>
  <c r="H789" i="8"/>
  <c r="L789" i="8" s="1"/>
  <c r="E789" i="8"/>
  <c r="D789" i="8"/>
  <c r="C789" i="8"/>
  <c r="B789" i="8"/>
  <c r="F789" i="8" s="1"/>
  <c r="N787" i="8"/>
  <c r="L787" i="8"/>
  <c r="J787" i="8"/>
  <c r="H787" i="8"/>
  <c r="D787" i="8"/>
  <c r="B787" i="8"/>
  <c r="L786" i="8"/>
  <c r="F786" i="8"/>
  <c r="K782" i="8"/>
  <c r="J782" i="8"/>
  <c r="K781" i="8"/>
  <c r="J781" i="8"/>
  <c r="K780" i="8"/>
  <c r="J780" i="8"/>
  <c r="K779" i="8"/>
  <c r="J779" i="8"/>
  <c r="K778" i="8"/>
  <c r="J778" i="8"/>
  <c r="K777" i="8"/>
  <c r="J777" i="8"/>
  <c r="K776" i="8"/>
  <c r="J776" i="8"/>
  <c r="K775" i="8"/>
  <c r="J775" i="8"/>
  <c r="K774" i="8"/>
  <c r="J774" i="8"/>
  <c r="K773" i="8"/>
  <c r="J773" i="8"/>
  <c r="K772" i="8"/>
  <c r="J772" i="8"/>
  <c r="K771" i="8"/>
  <c r="J771" i="8"/>
  <c r="K770" i="8"/>
  <c r="J770" i="8"/>
  <c r="K769" i="8"/>
  <c r="J769" i="8"/>
  <c r="K768" i="8"/>
  <c r="J768" i="8"/>
  <c r="K767" i="8"/>
  <c r="J767" i="8"/>
  <c r="K766" i="8"/>
  <c r="J766" i="8"/>
  <c r="K765" i="8"/>
  <c r="J765" i="8"/>
  <c r="K764" i="8"/>
  <c r="J764" i="8"/>
  <c r="K763" i="8"/>
  <c r="J758" i="8" s="1"/>
  <c r="J763" i="8"/>
  <c r="K762" i="8"/>
  <c r="J762" i="8"/>
  <c r="O761" i="8"/>
  <c r="N761" i="8"/>
  <c r="M761" i="8"/>
  <c r="G790" i="8" s="1"/>
  <c r="L761" i="8"/>
  <c r="F790" i="8" s="1"/>
  <c r="I761" i="8"/>
  <c r="H761" i="8"/>
  <c r="G761" i="8"/>
  <c r="F761" i="8"/>
  <c r="E761" i="8"/>
  <c r="D761" i="8"/>
  <c r="C761" i="8"/>
  <c r="B761" i="8"/>
  <c r="O760" i="8"/>
  <c r="N760" i="8"/>
  <c r="M760" i="8"/>
  <c r="G789" i="8" s="1"/>
  <c r="L760" i="8"/>
  <c r="I760" i="8"/>
  <c r="H760" i="8"/>
  <c r="G760" i="8"/>
  <c r="F760" i="8"/>
  <c r="E760" i="8"/>
  <c r="D760" i="8"/>
  <c r="C760" i="8"/>
  <c r="B760" i="8"/>
  <c r="N758" i="8"/>
  <c r="L758" i="8"/>
  <c r="H758" i="8"/>
  <c r="F758" i="8"/>
  <c r="D758" i="8"/>
  <c r="B758" i="8"/>
  <c r="J757" i="8"/>
  <c r="E753" i="8"/>
  <c r="D753" i="8"/>
  <c r="E752" i="8"/>
  <c r="D752" i="8"/>
  <c r="E751" i="8"/>
  <c r="D751" i="8"/>
  <c r="E750" i="8"/>
  <c r="D750" i="8"/>
  <c r="E749" i="8"/>
  <c r="D749" i="8"/>
  <c r="E748" i="8"/>
  <c r="D748" i="8"/>
  <c r="E747" i="8"/>
  <c r="D747" i="8"/>
  <c r="E746" i="8"/>
  <c r="D746" i="8"/>
  <c r="E745" i="8"/>
  <c r="D745" i="8"/>
  <c r="E744" i="8"/>
  <c r="D744" i="8"/>
  <c r="E743" i="8"/>
  <c r="D743" i="8"/>
  <c r="E742" i="8"/>
  <c r="D742" i="8"/>
  <c r="E741" i="8"/>
  <c r="D741" i="8"/>
  <c r="E740" i="8"/>
  <c r="D740" i="8"/>
  <c r="E739" i="8"/>
  <c r="D739" i="8"/>
  <c r="E738" i="8"/>
  <c r="D738" i="8"/>
  <c r="E737" i="8"/>
  <c r="D737" i="8"/>
  <c r="E736" i="8"/>
  <c r="D736" i="8"/>
  <c r="E735" i="8"/>
  <c r="D735" i="8"/>
  <c r="E734" i="8"/>
  <c r="D734" i="8"/>
  <c r="E733" i="8"/>
  <c r="D729" i="8" s="1"/>
  <c r="D733" i="8"/>
  <c r="O732" i="8"/>
  <c r="N732" i="8"/>
  <c r="M732" i="8"/>
  <c r="L732" i="8"/>
  <c r="K732" i="8"/>
  <c r="J732" i="8"/>
  <c r="I732" i="8"/>
  <c r="K761" i="8" s="1"/>
  <c r="H732" i="8"/>
  <c r="G732" i="8"/>
  <c r="F732" i="8"/>
  <c r="J761" i="8" s="1"/>
  <c r="C732" i="8"/>
  <c r="B732" i="8"/>
  <c r="O731" i="8"/>
  <c r="N731" i="8"/>
  <c r="M731" i="8"/>
  <c r="L731" i="8"/>
  <c r="K731" i="8"/>
  <c r="J731" i="8"/>
  <c r="I731" i="8"/>
  <c r="H731" i="8"/>
  <c r="G731" i="8"/>
  <c r="K760" i="8" s="1"/>
  <c r="F731" i="8"/>
  <c r="J760" i="8" s="1"/>
  <c r="C731" i="8"/>
  <c r="B731" i="8"/>
  <c r="N729" i="8"/>
  <c r="L729" i="8"/>
  <c r="J729" i="8"/>
  <c r="H729" i="8"/>
  <c r="F729" i="8"/>
  <c r="B729" i="8"/>
  <c r="D728" i="8"/>
  <c r="G724" i="8"/>
  <c r="F724" i="8"/>
  <c r="G723" i="8"/>
  <c r="F723" i="8"/>
  <c r="G722" i="8"/>
  <c r="F722" i="8"/>
  <c r="G721" i="8"/>
  <c r="F721" i="8"/>
  <c r="G720" i="8"/>
  <c r="F720" i="8"/>
  <c r="G719" i="8"/>
  <c r="F719" i="8"/>
  <c r="G718" i="8"/>
  <c r="F718" i="8"/>
  <c r="G717" i="8"/>
  <c r="F717" i="8"/>
  <c r="G716" i="8"/>
  <c r="F716" i="8"/>
  <c r="G715" i="8"/>
  <c r="F715" i="8"/>
  <c r="G714" i="8"/>
  <c r="F714" i="8"/>
  <c r="G713" i="8"/>
  <c r="F713" i="8"/>
  <c r="G712" i="8"/>
  <c r="F712" i="8"/>
  <c r="G711" i="8"/>
  <c r="F711" i="8"/>
  <c r="G710" i="8"/>
  <c r="F710" i="8"/>
  <c r="G709" i="8"/>
  <c r="F709" i="8"/>
  <c r="G708" i="8"/>
  <c r="F708" i="8"/>
  <c r="G707" i="8"/>
  <c r="F707" i="8"/>
  <c r="G706" i="8"/>
  <c r="F706" i="8"/>
  <c r="G705" i="8"/>
  <c r="F705" i="8"/>
  <c r="G704" i="8"/>
  <c r="F704" i="8"/>
  <c r="O703" i="8"/>
  <c r="N703" i="8"/>
  <c r="M703" i="8"/>
  <c r="L703" i="8"/>
  <c r="K703" i="8"/>
  <c r="E732" i="8" s="1"/>
  <c r="J703" i="8"/>
  <c r="I703" i="8"/>
  <c r="H703" i="8"/>
  <c r="D732" i="8" s="1"/>
  <c r="E703" i="8"/>
  <c r="D703" i="8"/>
  <c r="C703" i="8"/>
  <c r="B703" i="8"/>
  <c r="O702" i="8"/>
  <c r="N702" i="8"/>
  <c r="M702" i="8"/>
  <c r="L702" i="8"/>
  <c r="K702" i="8"/>
  <c r="J702" i="8"/>
  <c r="I702" i="8"/>
  <c r="E731" i="8" s="1"/>
  <c r="H702" i="8"/>
  <c r="D731" i="8" s="1"/>
  <c r="E702" i="8"/>
  <c r="D702" i="8"/>
  <c r="C702" i="8"/>
  <c r="B702" i="8"/>
  <c r="N700" i="8"/>
  <c r="L700" i="8"/>
  <c r="J700" i="8"/>
  <c r="H700" i="8"/>
  <c r="F700" i="8"/>
  <c r="D700" i="8"/>
  <c r="B700" i="8"/>
  <c r="F699" i="8"/>
  <c r="O674" i="8"/>
  <c r="N674" i="8"/>
  <c r="M674" i="8"/>
  <c r="L674" i="8"/>
  <c r="K674" i="8"/>
  <c r="J674" i="8"/>
  <c r="I674" i="8"/>
  <c r="H674" i="8"/>
  <c r="G674" i="8"/>
  <c r="F674" i="8"/>
  <c r="E674" i="8"/>
  <c r="D674" i="8"/>
  <c r="C674" i="8"/>
  <c r="G703" i="8" s="1"/>
  <c r="B674" i="8"/>
  <c r="O673" i="8"/>
  <c r="N673" i="8"/>
  <c r="M673" i="8"/>
  <c r="L673" i="8"/>
  <c r="K673" i="8"/>
  <c r="J673" i="8"/>
  <c r="I673" i="8"/>
  <c r="H673" i="8"/>
  <c r="G673" i="8"/>
  <c r="F673" i="8"/>
  <c r="E673" i="8"/>
  <c r="D673" i="8"/>
  <c r="C673" i="8"/>
  <c r="B673" i="8"/>
  <c r="N671" i="8"/>
  <c r="L671" i="8"/>
  <c r="J671" i="8"/>
  <c r="H671" i="8"/>
  <c r="F671" i="8"/>
  <c r="D671" i="8"/>
  <c r="B671" i="8"/>
  <c r="M666" i="8"/>
  <c r="L666" i="8"/>
  <c r="M665" i="8"/>
  <c r="L665" i="8"/>
  <c r="M664" i="8"/>
  <c r="L664" i="8"/>
  <c r="M663" i="8"/>
  <c r="L663" i="8"/>
  <c r="M662" i="8"/>
  <c r="L662" i="8"/>
  <c r="M661" i="8"/>
  <c r="L661" i="8"/>
  <c r="M660" i="8"/>
  <c r="L660" i="8"/>
  <c r="M659" i="8"/>
  <c r="L659" i="8"/>
  <c r="M658" i="8"/>
  <c r="L658" i="8"/>
  <c r="M657" i="8"/>
  <c r="L657" i="8"/>
  <c r="M656" i="8"/>
  <c r="L656" i="8"/>
  <c r="M655" i="8"/>
  <c r="L655" i="8"/>
  <c r="M654" i="8"/>
  <c r="L654" i="8"/>
  <c r="M653" i="8"/>
  <c r="L653" i="8"/>
  <c r="M652" i="8"/>
  <c r="L652" i="8"/>
  <c r="M651" i="8"/>
  <c r="L651" i="8"/>
  <c r="M650" i="8"/>
  <c r="L650" i="8"/>
  <c r="M649" i="8"/>
  <c r="L649" i="8"/>
  <c r="M648" i="8"/>
  <c r="L648" i="8"/>
  <c r="M647" i="8"/>
  <c r="L647" i="8"/>
  <c r="M646" i="8"/>
  <c r="L646" i="8"/>
  <c r="L642" i="8" s="1"/>
  <c r="O645" i="8"/>
  <c r="N645" i="8"/>
  <c r="F703" i="8" s="1"/>
  <c r="K645" i="8"/>
  <c r="J645" i="8"/>
  <c r="I645" i="8"/>
  <c r="H645" i="8"/>
  <c r="G645" i="8"/>
  <c r="F645" i="8"/>
  <c r="E645" i="8"/>
  <c r="D645" i="8"/>
  <c r="C645" i="8"/>
  <c r="B645" i="8"/>
  <c r="O644" i="8"/>
  <c r="G702" i="8" s="1"/>
  <c r="N644" i="8"/>
  <c r="F702" i="8" s="1"/>
  <c r="K644" i="8"/>
  <c r="J644" i="8"/>
  <c r="I644" i="8"/>
  <c r="H644" i="8"/>
  <c r="G644" i="8"/>
  <c r="F644" i="8"/>
  <c r="E644" i="8"/>
  <c r="D644" i="8"/>
  <c r="C644" i="8"/>
  <c r="B644" i="8"/>
  <c r="N642" i="8"/>
  <c r="J642" i="8"/>
  <c r="H642" i="8"/>
  <c r="F642" i="8"/>
  <c r="D642" i="8"/>
  <c r="B642" i="8"/>
  <c r="L641" i="8"/>
  <c r="K637" i="8"/>
  <c r="J637" i="8"/>
  <c r="K636" i="8"/>
  <c r="J636" i="8"/>
  <c r="K635" i="8"/>
  <c r="J635" i="8"/>
  <c r="K634" i="8"/>
  <c r="J634" i="8"/>
  <c r="K633" i="8"/>
  <c r="J633" i="8"/>
  <c r="K632" i="8"/>
  <c r="J632" i="8"/>
  <c r="K631" i="8"/>
  <c r="J631" i="8"/>
  <c r="K630" i="8"/>
  <c r="J630" i="8"/>
  <c r="K629" i="8"/>
  <c r="J629" i="8"/>
  <c r="K628" i="8"/>
  <c r="J628" i="8"/>
  <c r="K627" i="8"/>
  <c r="J627" i="8"/>
  <c r="K626" i="8"/>
  <c r="J626" i="8"/>
  <c r="K625" i="8"/>
  <c r="J625" i="8"/>
  <c r="K624" i="8"/>
  <c r="J624" i="8"/>
  <c r="K623" i="8"/>
  <c r="J623" i="8"/>
  <c r="K622" i="8"/>
  <c r="J622" i="8"/>
  <c r="K621" i="8"/>
  <c r="J621" i="8"/>
  <c r="K620" i="8"/>
  <c r="J620" i="8"/>
  <c r="K619" i="8"/>
  <c r="J619" i="8"/>
  <c r="K618" i="8"/>
  <c r="J618" i="8"/>
  <c r="J613" i="8" s="1"/>
  <c r="K617" i="8"/>
  <c r="J617" i="8"/>
  <c r="O616" i="8"/>
  <c r="N616" i="8"/>
  <c r="L645" i="8" s="1"/>
  <c r="M616" i="8"/>
  <c r="M645" i="8" s="1"/>
  <c r="L616" i="8"/>
  <c r="I616" i="8"/>
  <c r="H616" i="8"/>
  <c r="G616" i="8"/>
  <c r="F616" i="8"/>
  <c r="E616" i="8"/>
  <c r="D616" i="8"/>
  <c r="C616" i="8"/>
  <c r="B616" i="8"/>
  <c r="O615" i="8"/>
  <c r="N615" i="8"/>
  <c r="M615" i="8"/>
  <c r="M644" i="8" s="1"/>
  <c r="L615" i="8"/>
  <c r="L644" i="8" s="1"/>
  <c r="I615" i="8"/>
  <c r="H615" i="8"/>
  <c r="G615" i="8"/>
  <c r="F615" i="8"/>
  <c r="E615" i="8"/>
  <c r="D615" i="8"/>
  <c r="C615" i="8"/>
  <c r="B615" i="8"/>
  <c r="N613" i="8"/>
  <c r="L613" i="8"/>
  <c r="H613" i="8"/>
  <c r="F613" i="8"/>
  <c r="D613" i="8"/>
  <c r="B613" i="8"/>
  <c r="J612" i="8"/>
  <c r="C609" i="8"/>
  <c r="B609" i="8"/>
  <c r="C608" i="8"/>
  <c r="B608" i="8"/>
  <c r="C607" i="8"/>
  <c r="B607" i="8"/>
  <c r="C606" i="8"/>
  <c r="B606" i="8"/>
  <c r="C605" i="8"/>
  <c r="B605" i="8"/>
  <c r="C604" i="8"/>
  <c r="B604" i="8"/>
  <c r="C603" i="8"/>
  <c r="B603" i="8"/>
  <c r="C602" i="8"/>
  <c r="B602" i="8"/>
  <c r="C601" i="8"/>
  <c r="B601" i="8"/>
  <c r="C600" i="8"/>
  <c r="B600" i="8"/>
  <c r="C599" i="8"/>
  <c r="B599" i="8"/>
  <c r="C598" i="8"/>
  <c r="B598" i="8"/>
  <c r="C597" i="8"/>
  <c r="B597" i="8"/>
  <c r="C596" i="8"/>
  <c r="B596" i="8"/>
  <c r="C595" i="8"/>
  <c r="B595" i="8"/>
  <c r="C594" i="8"/>
  <c r="B594" i="8"/>
  <c r="C593" i="8"/>
  <c r="B593" i="8"/>
  <c r="C592" i="8"/>
  <c r="B592" i="8"/>
  <c r="C591" i="8"/>
  <c r="B591" i="8"/>
  <c r="C590" i="8"/>
  <c r="B590" i="8"/>
  <c r="C589" i="8"/>
  <c r="B589" i="8"/>
  <c r="B585" i="8" s="1"/>
  <c r="O588" i="8"/>
  <c r="N588" i="8"/>
  <c r="M588" i="8"/>
  <c r="L588" i="8"/>
  <c r="K588" i="8"/>
  <c r="J588" i="8"/>
  <c r="I588" i="8"/>
  <c r="H588" i="8"/>
  <c r="G588" i="8"/>
  <c r="F588" i="8"/>
  <c r="E588" i="8"/>
  <c r="K616" i="8" s="1"/>
  <c r="D588" i="8"/>
  <c r="J616" i="8" s="1"/>
  <c r="O587" i="8"/>
  <c r="N587" i="8"/>
  <c r="M587" i="8"/>
  <c r="L587" i="8"/>
  <c r="K587" i="8"/>
  <c r="J587" i="8"/>
  <c r="I587" i="8"/>
  <c r="H587" i="8"/>
  <c r="G587" i="8"/>
  <c r="F587" i="8"/>
  <c r="E587" i="8"/>
  <c r="K615" i="8" s="1"/>
  <c r="D587" i="8"/>
  <c r="J615" i="8" s="1"/>
  <c r="N585" i="8"/>
  <c r="L585" i="8"/>
  <c r="J585" i="8"/>
  <c r="H585" i="8"/>
  <c r="F585" i="8"/>
  <c r="D585" i="8"/>
  <c r="B584" i="8"/>
  <c r="E580" i="8"/>
  <c r="D580" i="8"/>
  <c r="E579" i="8"/>
  <c r="D579" i="8"/>
  <c r="E578" i="8"/>
  <c r="D578" i="8"/>
  <c r="E577" i="8"/>
  <c r="D577" i="8"/>
  <c r="E576" i="8"/>
  <c r="D576" i="8"/>
  <c r="E575" i="8"/>
  <c r="D575" i="8"/>
  <c r="E574" i="8"/>
  <c r="D574" i="8"/>
  <c r="E573" i="8"/>
  <c r="D573" i="8"/>
  <c r="E572" i="8"/>
  <c r="D572" i="8"/>
  <c r="E571" i="8"/>
  <c r="D571" i="8"/>
  <c r="E570" i="8"/>
  <c r="D570" i="8"/>
  <c r="E569" i="8"/>
  <c r="D569" i="8"/>
  <c r="E568" i="8"/>
  <c r="D568" i="8"/>
  <c r="E567" i="8"/>
  <c r="D567" i="8"/>
  <c r="E566" i="8"/>
  <c r="D566" i="8"/>
  <c r="E565" i="8"/>
  <c r="D565" i="8"/>
  <c r="E564" i="8"/>
  <c r="D564" i="8"/>
  <c r="E563" i="8"/>
  <c r="D563" i="8"/>
  <c r="E562" i="8"/>
  <c r="D562" i="8"/>
  <c r="E561" i="8"/>
  <c r="D561" i="8"/>
  <c r="E560" i="8"/>
  <c r="D560" i="8"/>
  <c r="O559" i="8"/>
  <c r="N559" i="8"/>
  <c r="M559" i="8"/>
  <c r="L559" i="8"/>
  <c r="K559" i="8"/>
  <c r="J559" i="8"/>
  <c r="I559" i="8"/>
  <c r="H559" i="8"/>
  <c r="G559" i="8"/>
  <c r="C588" i="8" s="1"/>
  <c r="F559" i="8"/>
  <c r="B588" i="8" s="1"/>
  <c r="C559" i="8"/>
  <c r="B559" i="8"/>
  <c r="O558" i="8"/>
  <c r="N558" i="8"/>
  <c r="M558" i="8"/>
  <c r="L558" i="8"/>
  <c r="K558" i="8"/>
  <c r="J558" i="8"/>
  <c r="I558" i="8"/>
  <c r="H558" i="8"/>
  <c r="B587" i="8" s="1"/>
  <c r="G558" i="8"/>
  <c r="C587" i="8" s="1"/>
  <c r="F558" i="8"/>
  <c r="C558" i="8"/>
  <c r="B558" i="8"/>
  <c r="N556" i="8"/>
  <c r="L556" i="8"/>
  <c r="J556" i="8"/>
  <c r="H556" i="8"/>
  <c r="F556" i="8"/>
  <c r="D556" i="8"/>
  <c r="B556" i="8"/>
  <c r="D555" i="8"/>
  <c r="O530" i="8"/>
  <c r="N530" i="8"/>
  <c r="M530" i="8"/>
  <c r="L530" i="8"/>
  <c r="K530" i="8"/>
  <c r="J530" i="8"/>
  <c r="I530" i="8"/>
  <c r="H530" i="8"/>
  <c r="G530" i="8"/>
  <c r="F530" i="8"/>
  <c r="E530" i="8"/>
  <c r="D530" i="8"/>
  <c r="C530" i="8"/>
  <c r="B530" i="8"/>
  <c r="O529" i="8"/>
  <c r="N529" i="8"/>
  <c r="M529" i="8"/>
  <c r="L529" i="8"/>
  <c r="K529" i="8"/>
  <c r="J529" i="8"/>
  <c r="I529" i="8"/>
  <c r="H529" i="8"/>
  <c r="G529" i="8"/>
  <c r="F529" i="8"/>
  <c r="E529" i="8"/>
  <c r="D529" i="8"/>
  <c r="D558" i="8" s="1"/>
  <c r="C529" i="8"/>
  <c r="B529" i="8"/>
  <c r="N527" i="8"/>
  <c r="L527" i="8"/>
  <c r="J527" i="8"/>
  <c r="H527" i="8"/>
  <c r="F527" i="8"/>
  <c r="D527" i="8"/>
  <c r="B527" i="8"/>
  <c r="K522" i="8"/>
  <c r="J522" i="8"/>
  <c r="K521" i="8"/>
  <c r="J521" i="8"/>
  <c r="K520" i="8"/>
  <c r="J520" i="8"/>
  <c r="K519" i="8"/>
  <c r="J519" i="8"/>
  <c r="K518" i="8"/>
  <c r="J518" i="8"/>
  <c r="K517" i="8"/>
  <c r="J517" i="8"/>
  <c r="K516" i="8"/>
  <c r="J516" i="8"/>
  <c r="K515" i="8"/>
  <c r="J515" i="8"/>
  <c r="K514" i="8"/>
  <c r="J514" i="8"/>
  <c r="K513" i="8"/>
  <c r="J513" i="8"/>
  <c r="K512" i="8"/>
  <c r="J512" i="8"/>
  <c r="K511" i="8"/>
  <c r="J511" i="8"/>
  <c r="K510" i="8"/>
  <c r="J510" i="8"/>
  <c r="K509" i="8"/>
  <c r="J509" i="8"/>
  <c r="K508" i="8"/>
  <c r="J508" i="8"/>
  <c r="K507" i="8"/>
  <c r="J507" i="8"/>
  <c r="K506" i="8"/>
  <c r="J506" i="8"/>
  <c r="K505" i="8"/>
  <c r="J505" i="8"/>
  <c r="K504" i="8"/>
  <c r="J504" i="8"/>
  <c r="K503" i="8"/>
  <c r="J498" i="8" s="1"/>
  <c r="J503" i="8"/>
  <c r="K502" i="8"/>
  <c r="J502" i="8"/>
  <c r="O501" i="8"/>
  <c r="N501" i="8"/>
  <c r="M501" i="8"/>
  <c r="E559" i="8" s="1"/>
  <c r="L501" i="8"/>
  <c r="D559" i="8" s="1"/>
  <c r="I501" i="8"/>
  <c r="H501" i="8"/>
  <c r="G501" i="8"/>
  <c r="F501" i="8"/>
  <c r="E501" i="8"/>
  <c r="D501" i="8"/>
  <c r="C501" i="8"/>
  <c r="B501" i="8"/>
  <c r="O500" i="8"/>
  <c r="N500" i="8"/>
  <c r="M500" i="8"/>
  <c r="E558" i="8" s="1"/>
  <c r="L500" i="8"/>
  <c r="I500" i="8"/>
  <c r="H500" i="8"/>
  <c r="G500" i="8"/>
  <c r="F500" i="8"/>
  <c r="E500" i="8"/>
  <c r="D500" i="8"/>
  <c r="C500" i="8"/>
  <c r="B500" i="8"/>
  <c r="N498" i="8"/>
  <c r="L498" i="8"/>
  <c r="H498" i="8"/>
  <c r="F498" i="8"/>
  <c r="D498" i="8"/>
  <c r="B498" i="8"/>
  <c r="J497" i="8"/>
  <c r="I493" i="8"/>
  <c r="H493" i="8"/>
  <c r="I492" i="8"/>
  <c r="H492" i="8"/>
  <c r="I491" i="8"/>
  <c r="H491" i="8"/>
  <c r="I490" i="8"/>
  <c r="H490" i="8"/>
  <c r="I489" i="8"/>
  <c r="H489" i="8"/>
  <c r="I488" i="8"/>
  <c r="H488" i="8"/>
  <c r="I487" i="8"/>
  <c r="H487" i="8"/>
  <c r="I486" i="8"/>
  <c r="H486" i="8"/>
  <c r="I485" i="8"/>
  <c r="H485" i="8"/>
  <c r="I484" i="8"/>
  <c r="H484" i="8"/>
  <c r="I483" i="8"/>
  <c r="H483" i="8"/>
  <c r="I482" i="8"/>
  <c r="H482" i="8"/>
  <c r="I481" i="8"/>
  <c r="H481" i="8"/>
  <c r="I480" i="8"/>
  <c r="H480" i="8"/>
  <c r="I479" i="8"/>
  <c r="H479" i="8"/>
  <c r="I478" i="8"/>
  <c r="H478" i="8"/>
  <c r="I477" i="8"/>
  <c r="H477" i="8"/>
  <c r="I476" i="8"/>
  <c r="H476" i="8"/>
  <c r="I475" i="8"/>
  <c r="H475" i="8"/>
  <c r="I474" i="8"/>
  <c r="H474" i="8"/>
  <c r="I473" i="8"/>
  <c r="H469" i="8" s="1"/>
  <c r="H473" i="8"/>
  <c r="O472" i="8"/>
  <c r="N472" i="8"/>
  <c r="M472" i="8"/>
  <c r="K501" i="8" s="1"/>
  <c r="L472" i="8"/>
  <c r="K472" i="8"/>
  <c r="J472" i="8"/>
  <c r="J501" i="8" s="1"/>
  <c r="G472" i="8"/>
  <c r="F472" i="8"/>
  <c r="E472" i="8"/>
  <c r="D472" i="8"/>
  <c r="C472" i="8"/>
  <c r="B472" i="8"/>
  <c r="O471" i="8"/>
  <c r="N471" i="8"/>
  <c r="M471" i="8"/>
  <c r="L471" i="8"/>
  <c r="K471" i="8"/>
  <c r="K500" i="8" s="1"/>
  <c r="J471" i="8"/>
  <c r="J500" i="8" s="1"/>
  <c r="G471" i="8"/>
  <c r="F471" i="8"/>
  <c r="E471" i="8"/>
  <c r="D471" i="8"/>
  <c r="C471" i="8"/>
  <c r="B471" i="8"/>
  <c r="N469" i="8"/>
  <c r="L469" i="8"/>
  <c r="J469" i="8"/>
  <c r="F469" i="8"/>
  <c r="D469" i="8"/>
  <c r="B469" i="8"/>
  <c r="H468" i="8"/>
  <c r="I464" i="8"/>
  <c r="H464" i="8"/>
  <c r="I463" i="8"/>
  <c r="H463" i="8"/>
  <c r="I462" i="8"/>
  <c r="H462" i="8"/>
  <c r="I461" i="8"/>
  <c r="H461" i="8"/>
  <c r="I460" i="8"/>
  <c r="H460" i="8"/>
  <c r="I459" i="8"/>
  <c r="H459" i="8"/>
  <c r="I458" i="8"/>
  <c r="H458" i="8"/>
  <c r="I457" i="8"/>
  <c r="H457" i="8"/>
  <c r="I456" i="8"/>
  <c r="H456" i="8"/>
  <c r="I455" i="8"/>
  <c r="H455" i="8"/>
  <c r="I454" i="8"/>
  <c r="H454" i="8"/>
  <c r="I453" i="8"/>
  <c r="H453" i="8"/>
  <c r="I452" i="8"/>
  <c r="H452" i="8"/>
  <c r="I451" i="8"/>
  <c r="H451" i="8"/>
  <c r="I450" i="8"/>
  <c r="H450" i="8"/>
  <c r="I449" i="8"/>
  <c r="H449" i="8"/>
  <c r="I448" i="8"/>
  <c r="H448" i="8"/>
  <c r="I447" i="8"/>
  <c r="H447" i="8"/>
  <c r="I446" i="8"/>
  <c r="H446" i="8"/>
  <c r="I445" i="8"/>
  <c r="H440" i="8" s="1"/>
  <c r="H445" i="8"/>
  <c r="I444" i="8"/>
  <c r="H444" i="8"/>
  <c r="O443" i="8"/>
  <c r="N443" i="8"/>
  <c r="M443" i="8"/>
  <c r="L443" i="8"/>
  <c r="K443" i="8"/>
  <c r="I472" i="8" s="1"/>
  <c r="J443" i="8"/>
  <c r="H472" i="8" s="1"/>
  <c r="G443" i="8"/>
  <c r="F443" i="8"/>
  <c r="E443" i="8"/>
  <c r="D443" i="8"/>
  <c r="C443" i="8"/>
  <c r="I443" i="8" s="1"/>
  <c r="B443" i="8"/>
  <c r="H443" i="8" s="1"/>
  <c r="O442" i="8"/>
  <c r="N442" i="8"/>
  <c r="M442" i="8"/>
  <c r="L442" i="8"/>
  <c r="K442" i="8"/>
  <c r="I471" i="8" s="1"/>
  <c r="J442" i="8"/>
  <c r="H471" i="8" s="1"/>
  <c r="G442" i="8"/>
  <c r="F442" i="8"/>
  <c r="E442" i="8"/>
  <c r="I442" i="8" s="1"/>
  <c r="D442" i="8"/>
  <c r="H442" i="8" s="1"/>
  <c r="C442" i="8"/>
  <c r="B442" i="8"/>
  <c r="N440" i="8"/>
  <c r="L440" i="8"/>
  <c r="J440" i="8"/>
  <c r="F440" i="8"/>
  <c r="D440" i="8"/>
  <c r="B440" i="8"/>
  <c r="H439" i="8"/>
  <c r="O435" i="8"/>
  <c r="N435" i="8"/>
  <c r="K435" i="8"/>
  <c r="J435" i="8"/>
  <c r="O434" i="8"/>
  <c r="N434" i="8"/>
  <c r="K434" i="8"/>
  <c r="J434" i="8"/>
  <c r="O433" i="8"/>
  <c r="N433" i="8"/>
  <c r="K433" i="8"/>
  <c r="J433" i="8"/>
  <c r="O432" i="8"/>
  <c r="N432" i="8"/>
  <c r="K432" i="8"/>
  <c r="J432" i="8"/>
  <c r="O431" i="8"/>
  <c r="N431" i="8"/>
  <c r="K431" i="8"/>
  <c r="J431" i="8"/>
  <c r="O430" i="8"/>
  <c r="N430" i="8"/>
  <c r="K430" i="8"/>
  <c r="J430" i="8"/>
  <c r="O429" i="8"/>
  <c r="N429" i="8"/>
  <c r="K429" i="8"/>
  <c r="J429" i="8"/>
  <c r="O428" i="8"/>
  <c r="N428" i="8"/>
  <c r="K428" i="8"/>
  <c r="J428" i="8"/>
  <c r="O427" i="8"/>
  <c r="N427" i="8"/>
  <c r="K427" i="8"/>
  <c r="J427" i="8"/>
  <c r="O426" i="8"/>
  <c r="N426" i="8"/>
  <c r="K426" i="8"/>
  <c r="J426" i="8"/>
  <c r="O425" i="8"/>
  <c r="N425" i="8"/>
  <c r="K425" i="8"/>
  <c r="J425" i="8"/>
  <c r="O424" i="8"/>
  <c r="N424" i="8"/>
  <c r="K424" i="8"/>
  <c r="J424" i="8"/>
  <c r="O423" i="8"/>
  <c r="N423" i="8"/>
  <c r="K423" i="8"/>
  <c r="J423" i="8"/>
  <c r="O422" i="8"/>
  <c r="N422" i="8"/>
  <c r="K422" i="8"/>
  <c r="J422" i="8"/>
  <c r="O421" i="8"/>
  <c r="N421" i="8"/>
  <c r="K421" i="8"/>
  <c r="J421" i="8"/>
  <c r="O420" i="8"/>
  <c r="N420" i="8"/>
  <c r="K420" i="8"/>
  <c r="J420" i="8"/>
  <c r="O419" i="8"/>
  <c r="N419" i="8"/>
  <c r="K419" i="8"/>
  <c r="J419" i="8"/>
  <c r="O418" i="8"/>
  <c r="N418" i="8"/>
  <c r="K418" i="8"/>
  <c r="J418" i="8"/>
  <c r="O417" i="8"/>
  <c r="N417" i="8"/>
  <c r="K417" i="8"/>
  <c r="J417" i="8"/>
  <c r="O416" i="8"/>
  <c r="N416" i="8"/>
  <c r="K416" i="8"/>
  <c r="J416" i="8"/>
  <c r="O415" i="8"/>
  <c r="N415" i="8"/>
  <c r="K415" i="8"/>
  <c r="J415" i="8"/>
  <c r="O414" i="8"/>
  <c r="M414" i="8"/>
  <c r="L414" i="8"/>
  <c r="N414" i="8" s="1"/>
  <c r="I414" i="8"/>
  <c r="H414" i="8"/>
  <c r="G414" i="8"/>
  <c r="F414" i="8"/>
  <c r="E414" i="8"/>
  <c r="D414" i="8"/>
  <c r="C414" i="8"/>
  <c r="K414" i="8" s="1"/>
  <c r="B414" i="8"/>
  <c r="N413" i="8"/>
  <c r="M413" i="8"/>
  <c r="O413" i="8" s="1"/>
  <c r="L413" i="8"/>
  <c r="I413" i="8"/>
  <c r="H413" i="8"/>
  <c r="G413" i="8"/>
  <c r="F413" i="8"/>
  <c r="E413" i="8"/>
  <c r="D413" i="8"/>
  <c r="C413" i="8"/>
  <c r="B413" i="8"/>
  <c r="N411" i="8"/>
  <c r="L411" i="8"/>
  <c r="J411" i="8"/>
  <c r="H411" i="8"/>
  <c r="F411" i="8"/>
  <c r="D411" i="8"/>
  <c r="B411" i="8"/>
  <c r="N410" i="8"/>
  <c r="J410" i="8"/>
  <c r="G406" i="8"/>
  <c r="F406" i="8"/>
  <c r="G405" i="8"/>
  <c r="F405" i="8"/>
  <c r="G404" i="8"/>
  <c r="F404" i="8"/>
  <c r="G403" i="8"/>
  <c r="F403" i="8"/>
  <c r="G402" i="8"/>
  <c r="F402" i="8"/>
  <c r="G401" i="8"/>
  <c r="F401" i="8"/>
  <c r="G400" i="8"/>
  <c r="F400" i="8"/>
  <c r="G399" i="8"/>
  <c r="F399" i="8"/>
  <c r="G398" i="8"/>
  <c r="F398" i="8"/>
  <c r="G397" i="8"/>
  <c r="F397" i="8"/>
  <c r="G396" i="8"/>
  <c r="F396" i="8"/>
  <c r="G395" i="8"/>
  <c r="F395" i="8"/>
  <c r="G394" i="8"/>
  <c r="F394" i="8"/>
  <c r="G393" i="8"/>
  <c r="F393" i="8"/>
  <c r="G392" i="8"/>
  <c r="F392" i="8"/>
  <c r="G391" i="8"/>
  <c r="F391" i="8"/>
  <c r="G390" i="8"/>
  <c r="F390" i="8"/>
  <c r="G389" i="8"/>
  <c r="F389" i="8"/>
  <c r="G388" i="8"/>
  <c r="F388" i="8"/>
  <c r="G387" i="8"/>
  <c r="F387" i="8"/>
  <c r="F382" i="8" s="1"/>
  <c r="G386" i="8"/>
  <c r="F386" i="8"/>
  <c r="O385" i="8"/>
  <c r="N385" i="8"/>
  <c r="M385" i="8"/>
  <c r="L385" i="8"/>
  <c r="K385" i="8"/>
  <c r="J385" i="8"/>
  <c r="I385" i="8"/>
  <c r="H385" i="8"/>
  <c r="J414" i="8" s="1"/>
  <c r="E385" i="8"/>
  <c r="D385" i="8"/>
  <c r="C385" i="8"/>
  <c r="B385" i="8"/>
  <c r="O384" i="8"/>
  <c r="N384" i="8"/>
  <c r="M384" i="8"/>
  <c r="L384" i="8"/>
  <c r="K384" i="8"/>
  <c r="J384" i="8"/>
  <c r="I384" i="8"/>
  <c r="K413" i="8" s="1"/>
  <c r="H384" i="8"/>
  <c r="J413" i="8" s="1"/>
  <c r="E384" i="8"/>
  <c r="D384" i="8"/>
  <c r="C384" i="8"/>
  <c r="B384" i="8"/>
  <c r="N382" i="8"/>
  <c r="L382" i="8"/>
  <c r="J382" i="8"/>
  <c r="H382" i="8"/>
  <c r="D382" i="8"/>
  <c r="B382" i="8"/>
  <c r="F381" i="8"/>
  <c r="O356" i="8"/>
  <c r="N356" i="8"/>
  <c r="M356" i="8"/>
  <c r="L356" i="8"/>
  <c r="K356" i="8"/>
  <c r="J356" i="8"/>
  <c r="I356" i="8"/>
  <c r="H356" i="8"/>
  <c r="G356" i="8"/>
  <c r="F356" i="8"/>
  <c r="E356" i="8"/>
  <c r="D356" i="8"/>
  <c r="C356" i="8"/>
  <c r="B356" i="8"/>
  <c r="F385" i="8" s="1"/>
  <c r="O355" i="8"/>
  <c r="N355" i="8"/>
  <c r="M355" i="8"/>
  <c r="L355" i="8"/>
  <c r="K355" i="8"/>
  <c r="J355" i="8"/>
  <c r="I355" i="8"/>
  <c r="H355" i="8"/>
  <c r="G355" i="8"/>
  <c r="F355" i="8"/>
  <c r="E355" i="8"/>
  <c r="D355" i="8"/>
  <c r="C355" i="8"/>
  <c r="B355" i="8"/>
  <c r="N353" i="8"/>
  <c r="L353" i="8"/>
  <c r="J353" i="8"/>
  <c r="H353" i="8"/>
  <c r="F353" i="8"/>
  <c r="D353" i="8"/>
  <c r="B353" i="8"/>
  <c r="C348" i="8"/>
  <c r="B348" i="8"/>
  <c r="C347" i="8"/>
  <c r="B347" i="8"/>
  <c r="C346" i="8"/>
  <c r="B346" i="8"/>
  <c r="C345" i="8"/>
  <c r="B345" i="8"/>
  <c r="C344" i="8"/>
  <c r="B344" i="8"/>
  <c r="C343" i="8"/>
  <c r="B343" i="8"/>
  <c r="C342" i="8"/>
  <c r="B342" i="8"/>
  <c r="C341" i="8"/>
  <c r="B341" i="8"/>
  <c r="C340" i="8"/>
  <c r="B340" i="8"/>
  <c r="C339" i="8"/>
  <c r="B339" i="8"/>
  <c r="C338" i="8"/>
  <c r="B338" i="8"/>
  <c r="C337" i="8"/>
  <c r="B337" i="8"/>
  <c r="C336" i="8"/>
  <c r="B336" i="8"/>
  <c r="C335" i="8"/>
  <c r="B335" i="8"/>
  <c r="C334" i="8"/>
  <c r="B334" i="8"/>
  <c r="C333" i="8"/>
  <c r="B333" i="8"/>
  <c r="C332" i="8"/>
  <c r="B332" i="8"/>
  <c r="C331" i="8"/>
  <c r="B331" i="8"/>
  <c r="C330" i="8"/>
  <c r="B330" i="8"/>
  <c r="C329" i="8"/>
  <c r="B324" i="8" s="1"/>
  <c r="B329" i="8"/>
  <c r="C328" i="8"/>
  <c r="B328" i="8"/>
  <c r="O327" i="8"/>
  <c r="N327" i="8"/>
  <c r="M327" i="8"/>
  <c r="L327" i="8"/>
  <c r="K327" i="8"/>
  <c r="J327" i="8"/>
  <c r="I327" i="8"/>
  <c r="H327" i="8"/>
  <c r="G327" i="8"/>
  <c r="F327" i="8"/>
  <c r="E327" i="8"/>
  <c r="G385" i="8" s="1"/>
  <c r="D327" i="8"/>
  <c r="O326" i="8"/>
  <c r="N326" i="8"/>
  <c r="M326" i="8"/>
  <c r="L326" i="8"/>
  <c r="K326" i="8"/>
  <c r="J326" i="8"/>
  <c r="I326" i="8"/>
  <c r="H326" i="8"/>
  <c r="G326" i="8"/>
  <c r="F326" i="8"/>
  <c r="E326" i="8"/>
  <c r="G384" i="8" s="1"/>
  <c r="D326" i="8"/>
  <c r="F384" i="8" s="1"/>
  <c r="N324" i="8"/>
  <c r="L324" i="8"/>
  <c r="J324" i="8"/>
  <c r="H324" i="8"/>
  <c r="F324" i="8"/>
  <c r="D324" i="8"/>
  <c r="B323" i="8"/>
  <c r="O298" i="8"/>
  <c r="N298" i="8"/>
  <c r="M298" i="8"/>
  <c r="L298" i="8"/>
  <c r="K298" i="8"/>
  <c r="J298" i="8"/>
  <c r="I298" i="8"/>
  <c r="H298" i="8"/>
  <c r="G298" i="8"/>
  <c r="F298" i="8"/>
  <c r="E298" i="8"/>
  <c r="D298" i="8"/>
  <c r="C298" i="8"/>
  <c r="C327" i="8" s="1"/>
  <c r="B298" i="8"/>
  <c r="B327" i="8" s="1"/>
  <c r="O297" i="8"/>
  <c r="N297" i="8"/>
  <c r="M297" i="8"/>
  <c r="L297" i="8"/>
  <c r="K297" i="8"/>
  <c r="J297" i="8"/>
  <c r="I297" i="8"/>
  <c r="H297" i="8"/>
  <c r="G297" i="8"/>
  <c r="F297" i="8"/>
  <c r="E297" i="8"/>
  <c r="D297" i="8"/>
  <c r="C297" i="8"/>
  <c r="C326" i="8" s="1"/>
  <c r="B297" i="8"/>
  <c r="B326" i="8" s="1"/>
  <c r="N295" i="8"/>
  <c r="L295" i="8"/>
  <c r="J295" i="8"/>
  <c r="H295" i="8"/>
  <c r="F295" i="8"/>
  <c r="D295" i="8"/>
  <c r="B295" i="8"/>
  <c r="O290" i="8"/>
  <c r="N290" i="8"/>
  <c r="O289" i="8"/>
  <c r="N289" i="8"/>
  <c r="O288" i="8"/>
  <c r="N288" i="8"/>
  <c r="O287" i="8"/>
  <c r="N287" i="8"/>
  <c r="O286" i="8"/>
  <c r="N286" i="8"/>
  <c r="O285" i="8"/>
  <c r="N285" i="8"/>
  <c r="O284" i="8"/>
  <c r="N284" i="8"/>
  <c r="O283" i="8"/>
  <c r="N283" i="8"/>
  <c r="O282" i="8"/>
  <c r="N282" i="8"/>
  <c r="O281" i="8"/>
  <c r="N281" i="8"/>
  <c r="O280" i="8"/>
  <c r="N280" i="8"/>
  <c r="O279" i="8"/>
  <c r="N279" i="8"/>
  <c r="O278" i="8"/>
  <c r="N278" i="8"/>
  <c r="O277" i="8"/>
  <c r="N277" i="8"/>
  <c r="O276" i="8"/>
  <c r="N276" i="8"/>
  <c r="O275" i="8"/>
  <c r="N275" i="8"/>
  <c r="O274" i="8"/>
  <c r="N274" i="8"/>
  <c r="O273" i="8"/>
  <c r="N273" i="8"/>
  <c r="O272" i="8"/>
  <c r="N272" i="8"/>
  <c r="O271" i="8"/>
  <c r="N271" i="8"/>
  <c r="O270" i="8"/>
  <c r="N270" i="8"/>
  <c r="N266" i="8" s="1"/>
  <c r="M269" i="8"/>
  <c r="L269" i="8"/>
  <c r="K269" i="8"/>
  <c r="J269" i="8"/>
  <c r="I269" i="8"/>
  <c r="H269" i="8"/>
  <c r="G269" i="8"/>
  <c r="F269" i="8"/>
  <c r="E269" i="8"/>
  <c r="D269" i="8"/>
  <c r="C269" i="8"/>
  <c r="B269" i="8"/>
  <c r="M268" i="8"/>
  <c r="L268" i="8"/>
  <c r="K268" i="8"/>
  <c r="J268" i="8"/>
  <c r="I268" i="8"/>
  <c r="H268" i="8"/>
  <c r="G268" i="8"/>
  <c r="F268" i="8"/>
  <c r="E268" i="8"/>
  <c r="D268" i="8"/>
  <c r="C268" i="8"/>
  <c r="B268" i="8"/>
  <c r="L266" i="8"/>
  <c r="J266" i="8"/>
  <c r="H266" i="8"/>
  <c r="F266" i="8"/>
  <c r="D266" i="8"/>
  <c r="B266" i="8"/>
  <c r="N265" i="8"/>
  <c r="G261" i="8"/>
  <c r="F261" i="8"/>
  <c r="G260" i="8"/>
  <c r="F260" i="8"/>
  <c r="G259" i="8"/>
  <c r="F259" i="8"/>
  <c r="G258" i="8"/>
  <c r="F258" i="8"/>
  <c r="G257" i="8"/>
  <c r="F257" i="8"/>
  <c r="G256" i="8"/>
  <c r="F256" i="8"/>
  <c r="G255" i="8"/>
  <c r="F255" i="8"/>
  <c r="G254" i="8"/>
  <c r="F254" i="8"/>
  <c r="G253" i="8"/>
  <c r="F253" i="8"/>
  <c r="G252" i="8"/>
  <c r="F252" i="8"/>
  <c r="G251" i="8"/>
  <c r="F251" i="8"/>
  <c r="G250" i="8"/>
  <c r="F250" i="8"/>
  <c r="G249" i="8"/>
  <c r="F249" i="8"/>
  <c r="G248" i="8"/>
  <c r="F248" i="8"/>
  <c r="G247" i="8"/>
  <c r="F247" i="8"/>
  <c r="G246" i="8"/>
  <c r="F246" i="8"/>
  <c r="G245" i="8"/>
  <c r="F245" i="8"/>
  <c r="G244" i="8"/>
  <c r="F244" i="8"/>
  <c r="G243" i="8"/>
  <c r="F243" i="8"/>
  <c r="G242" i="8"/>
  <c r="F242" i="8"/>
  <c r="F237" i="8" s="1"/>
  <c r="G241" i="8"/>
  <c r="F241" i="8"/>
  <c r="O240" i="8"/>
  <c r="N240" i="8"/>
  <c r="M240" i="8"/>
  <c r="L240" i="8"/>
  <c r="K240" i="8"/>
  <c r="J240" i="8"/>
  <c r="I240" i="8"/>
  <c r="O269" i="8" s="1"/>
  <c r="H240" i="8"/>
  <c r="N269" i="8" s="1"/>
  <c r="E240" i="8"/>
  <c r="D240" i="8"/>
  <c r="C240" i="8"/>
  <c r="B240" i="8"/>
  <c r="O239" i="8"/>
  <c r="N239" i="8"/>
  <c r="M239" i="8"/>
  <c r="L239" i="8"/>
  <c r="K239" i="8"/>
  <c r="J239" i="8"/>
  <c r="I239" i="8"/>
  <c r="O268" i="8" s="1"/>
  <c r="H239" i="8"/>
  <c r="N268" i="8" s="1"/>
  <c r="E239" i="8"/>
  <c r="D239" i="8"/>
  <c r="C239" i="8"/>
  <c r="B239" i="8"/>
  <c r="N237" i="8"/>
  <c r="L237" i="8"/>
  <c r="J237" i="8"/>
  <c r="H237" i="8"/>
  <c r="D237" i="8"/>
  <c r="B237" i="8"/>
  <c r="F236" i="8"/>
  <c r="I232" i="8"/>
  <c r="H232" i="8"/>
  <c r="I231" i="8"/>
  <c r="H231" i="8"/>
  <c r="I230" i="8"/>
  <c r="H230" i="8"/>
  <c r="I229" i="8"/>
  <c r="H229" i="8"/>
  <c r="I228" i="8"/>
  <c r="H228" i="8"/>
  <c r="I227" i="8"/>
  <c r="H227" i="8"/>
  <c r="I226" i="8"/>
  <c r="H226" i="8"/>
  <c r="I225" i="8"/>
  <c r="H225" i="8"/>
  <c r="I224" i="8"/>
  <c r="H224" i="8"/>
  <c r="I223" i="8"/>
  <c r="H223" i="8"/>
  <c r="I222" i="8"/>
  <c r="H222" i="8"/>
  <c r="I221" i="8"/>
  <c r="H221" i="8"/>
  <c r="I220" i="8"/>
  <c r="H220" i="8"/>
  <c r="I219" i="8"/>
  <c r="H219" i="8"/>
  <c r="I218" i="8"/>
  <c r="H218" i="8"/>
  <c r="I217" i="8"/>
  <c r="H217" i="8"/>
  <c r="I216" i="8"/>
  <c r="H216" i="8"/>
  <c r="I215" i="8"/>
  <c r="H215" i="8"/>
  <c r="I214" i="8"/>
  <c r="H214" i="8"/>
  <c r="I213" i="8"/>
  <c r="H213" i="8"/>
  <c r="I212" i="8"/>
  <c r="H212" i="8"/>
  <c r="O211" i="8"/>
  <c r="N211" i="8"/>
  <c r="M211" i="8"/>
  <c r="L211" i="8"/>
  <c r="F240" i="8" s="1"/>
  <c r="K211" i="8"/>
  <c r="G240" i="8" s="1"/>
  <c r="J211" i="8"/>
  <c r="G211" i="8"/>
  <c r="F211" i="8"/>
  <c r="E211" i="8"/>
  <c r="D211" i="8"/>
  <c r="H211" i="8" s="1"/>
  <c r="C211" i="8"/>
  <c r="B211" i="8"/>
  <c r="O210" i="8"/>
  <c r="N210" i="8"/>
  <c r="M210" i="8"/>
  <c r="L210" i="8"/>
  <c r="K210" i="8"/>
  <c r="G239" i="8" s="1"/>
  <c r="J210" i="8"/>
  <c r="F239" i="8" s="1"/>
  <c r="G210" i="8"/>
  <c r="F210" i="8"/>
  <c r="E210" i="8"/>
  <c r="D210" i="8"/>
  <c r="C210" i="8"/>
  <c r="B210" i="8"/>
  <c r="N208" i="8"/>
  <c r="L208" i="8"/>
  <c r="J208" i="8"/>
  <c r="H208" i="8"/>
  <c r="F208" i="8"/>
  <c r="D208" i="8"/>
  <c r="B208" i="8"/>
  <c r="H207" i="8"/>
  <c r="E203" i="8"/>
  <c r="D203" i="8"/>
  <c r="E202" i="8"/>
  <c r="D202" i="8"/>
  <c r="E201" i="8"/>
  <c r="D201" i="8"/>
  <c r="E200" i="8"/>
  <c r="D200" i="8"/>
  <c r="E199" i="8"/>
  <c r="D199" i="8"/>
  <c r="E198" i="8"/>
  <c r="D198" i="8"/>
  <c r="E197" i="8"/>
  <c r="D197" i="8"/>
  <c r="E196" i="8"/>
  <c r="D196" i="8"/>
  <c r="E195" i="8"/>
  <c r="D195" i="8"/>
  <c r="E194" i="8"/>
  <c r="D194" i="8"/>
  <c r="E193" i="8"/>
  <c r="D193" i="8"/>
  <c r="E192" i="8"/>
  <c r="D192" i="8"/>
  <c r="E191" i="8"/>
  <c r="D191" i="8"/>
  <c r="E190" i="8"/>
  <c r="D190" i="8"/>
  <c r="E189" i="8"/>
  <c r="D189" i="8"/>
  <c r="E188" i="8"/>
  <c r="D188" i="8"/>
  <c r="E187" i="8"/>
  <c r="D187" i="8"/>
  <c r="E186" i="8"/>
  <c r="D186" i="8"/>
  <c r="E185" i="8"/>
  <c r="D185" i="8"/>
  <c r="E184" i="8"/>
  <c r="D184" i="8"/>
  <c r="D179" i="8" s="1"/>
  <c r="E183" i="8"/>
  <c r="D183" i="8"/>
  <c r="P182" i="8"/>
  <c r="O182" i="8"/>
  <c r="N182" i="8"/>
  <c r="M182" i="8"/>
  <c r="L182" i="8"/>
  <c r="K182" i="8"/>
  <c r="J182" i="8"/>
  <c r="I182" i="8"/>
  <c r="H182" i="8"/>
  <c r="G182" i="8"/>
  <c r="I211" i="8" s="1"/>
  <c r="F182" i="8"/>
  <c r="C182" i="8"/>
  <c r="B182" i="8"/>
  <c r="P181" i="8"/>
  <c r="O181" i="8"/>
  <c r="N181" i="8"/>
  <c r="M181" i="8"/>
  <c r="L181" i="8"/>
  <c r="K181" i="8"/>
  <c r="J181" i="8"/>
  <c r="I181" i="8"/>
  <c r="H181" i="8"/>
  <c r="G181" i="8"/>
  <c r="I210" i="8" s="1"/>
  <c r="F181" i="8"/>
  <c r="H210" i="8" s="1"/>
  <c r="C181" i="8"/>
  <c r="B181" i="8"/>
  <c r="N179" i="8"/>
  <c r="L179" i="8"/>
  <c r="J179" i="8"/>
  <c r="H179" i="8"/>
  <c r="F179" i="8"/>
  <c r="B179" i="8"/>
  <c r="D178" i="8"/>
  <c r="O153" i="8"/>
  <c r="N153" i="8"/>
  <c r="M153" i="8"/>
  <c r="L153" i="8"/>
  <c r="K153" i="8"/>
  <c r="J153" i="8"/>
  <c r="I153" i="8"/>
  <c r="H153" i="8"/>
  <c r="G153" i="8"/>
  <c r="F153" i="8"/>
  <c r="E153" i="8"/>
  <c r="D153" i="8"/>
  <c r="C153" i="8"/>
  <c r="B153" i="8"/>
  <c r="O152" i="8"/>
  <c r="N152" i="8"/>
  <c r="M152" i="8"/>
  <c r="L152" i="8"/>
  <c r="K152" i="8"/>
  <c r="J152" i="8"/>
  <c r="I152" i="8"/>
  <c r="H152" i="8"/>
  <c r="G152" i="8"/>
  <c r="F152" i="8"/>
  <c r="E152" i="8"/>
  <c r="D152" i="8"/>
  <c r="C152" i="8"/>
  <c r="B152" i="8"/>
  <c r="N150" i="8"/>
  <c r="L150" i="8"/>
  <c r="J150" i="8"/>
  <c r="H150" i="8"/>
  <c r="F150" i="8"/>
  <c r="D150" i="8"/>
  <c r="B150" i="8"/>
  <c r="M145" i="8"/>
  <c r="L145" i="8"/>
  <c r="I145" i="8"/>
  <c r="H145" i="8"/>
  <c r="M144" i="8"/>
  <c r="L144" i="8"/>
  <c r="I144" i="8"/>
  <c r="H144" i="8"/>
  <c r="M143" i="8"/>
  <c r="L143" i="8"/>
  <c r="I143" i="8"/>
  <c r="H143" i="8"/>
  <c r="M142" i="8"/>
  <c r="L142" i="8"/>
  <c r="I142" i="8"/>
  <c r="H142" i="8"/>
  <c r="M141" i="8"/>
  <c r="L141" i="8"/>
  <c r="I141" i="8"/>
  <c r="H141" i="8"/>
  <c r="M140" i="8"/>
  <c r="L140" i="8"/>
  <c r="I140" i="8"/>
  <c r="H140" i="8"/>
  <c r="M139" i="8"/>
  <c r="L139" i="8"/>
  <c r="I139" i="8"/>
  <c r="H139" i="8"/>
  <c r="M138" i="8"/>
  <c r="L138" i="8"/>
  <c r="I138" i="8"/>
  <c r="H138" i="8"/>
  <c r="M137" i="8"/>
  <c r="L137" i="8"/>
  <c r="I137" i="8"/>
  <c r="H137" i="8"/>
  <c r="M136" i="8"/>
  <c r="L136" i="8"/>
  <c r="I136" i="8"/>
  <c r="H136" i="8"/>
  <c r="M135" i="8"/>
  <c r="L135" i="8"/>
  <c r="I135" i="8"/>
  <c r="H135" i="8"/>
  <c r="M134" i="8"/>
  <c r="L134" i="8"/>
  <c r="I134" i="8"/>
  <c r="H134" i="8"/>
  <c r="M133" i="8"/>
  <c r="L133" i="8"/>
  <c r="I133" i="8"/>
  <c r="H133" i="8"/>
  <c r="M132" i="8"/>
  <c r="L132" i="8"/>
  <c r="I132" i="8"/>
  <c r="H132" i="8"/>
  <c r="M131" i="8"/>
  <c r="L131" i="8"/>
  <c r="I131" i="8"/>
  <c r="H131" i="8"/>
  <c r="M130" i="8"/>
  <c r="L130" i="8"/>
  <c r="I130" i="8"/>
  <c r="H130" i="8"/>
  <c r="M129" i="8"/>
  <c r="L129" i="8"/>
  <c r="I129" i="8"/>
  <c r="H129" i="8"/>
  <c r="M128" i="8"/>
  <c r="L128" i="8"/>
  <c r="I128" i="8"/>
  <c r="H128" i="8"/>
  <c r="M127" i="8"/>
  <c r="L127" i="8"/>
  <c r="I127" i="8"/>
  <c r="H127" i="8"/>
  <c r="M126" i="8"/>
  <c r="L126" i="8"/>
  <c r="I126" i="8"/>
  <c r="H126" i="8"/>
  <c r="M125" i="8"/>
  <c r="L121" i="8" s="1"/>
  <c r="L125" i="8"/>
  <c r="I125" i="8"/>
  <c r="H125" i="8"/>
  <c r="O124" i="8"/>
  <c r="E182" i="8" s="1"/>
  <c r="N124" i="8"/>
  <c r="D182" i="8" s="1"/>
  <c r="L124" i="8"/>
  <c r="K124" i="8"/>
  <c r="M124" i="8" s="1"/>
  <c r="J124" i="8"/>
  <c r="G124" i="8"/>
  <c r="F124" i="8"/>
  <c r="E124" i="8"/>
  <c r="D124" i="8"/>
  <c r="C124" i="8"/>
  <c r="B124" i="8"/>
  <c r="O123" i="8"/>
  <c r="E181" i="8" s="1"/>
  <c r="N123" i="8"/>
  <c r="D181" i="8" s="1"/>
  <c r="M123" i="8"/>
  <c r="K123" i="8"/>
  <c r="J123" i="8"/>
  <c r="L123" i="8" s="1"/>
  <c r="G123" i="8"/>
  <c r="F123" i="8"/>
  <c r="E123" i="8"/>
  <c r="D123" i="8"/>
  <c r="C123" i="8"/>
  <c r="B123" i="8"/>
  <c r="N121" i="8"/>
  <c r="J121" i="8"/>
  <c r="H121" i="8"/>
  <c r="F121" i="8"/>
  <c r="D121" i="8"/>
  <c r="B121" i="8"/>
  <c r="L120" i="8"/>
  <c r="H120" i="8"/>
  <c r="O95" i="8"/>
  <c r="N95" i="8"/>
  <c r="M95" i="8"/>
  <c r="L95" i="8"/>
  <c r="K95" i="8"/>
  <c r="J95" i="8"/>
  <c r="I95" i="8"/>
  <c r="H95" i="8"/>
  <c r="G95" i="8"/>
  <c r="F95" i="8"/>
  <c r="E95" i="8"/>
  <c r="D95" i="8"/>
  <c r="C95" i="8"/>
  <c r="B95" i="8"/>
  <c r="O94" i="8"/>
  <c r="N94" i="8"/>
  <c r="M94" i="8"/>
  <c r="L94" i="8"/>
  <c r="K94" i="8"/>
  <c r="J94" i="8"/>
  <c r="I94" i="8"/>
  <c r="H94" i="8"/>
  <c r="G94" i="8"/>
  <c r="F94" i="8"/>
  <c r="E94" i="8"/>
  <c r="D94" i="8"/>
  <c r="C94" i="8"/>
  <c r="B94" i="8"/>
  <c r="N92" i="8"/>
  <c r="L92" i="8"/>
  <c r="J92" i="8"/>
  <c r="H92" i="8"/>
  <c r="F92" i="8"/>
  <c r="D92" i="8"/>
  <c r="B92" i="8"/>
  <c r="M87" i="8"/>
  <c r="L87" i="8"/>
  <c r="M86" i="8"/>
  <c r="L86" i="8"/>
  <c r="M85" i="8"/>
  <c r="L85" i="8"/>
  <c r="M84" i="8"/>
  <c r="L84" i="8"/>
  <c r="M83" i="8"/>
  <c r="L83" i="8"/>
  <c r="M82" i="8"/>
  <c r="L82" i="8"/>
  <c r="M81" i="8"/>
  <c r="L81" i="8"/>
  <c r="M80" i="8"/>
  <c r="L80" i="8"/>
  <c r="M79" i="8"/>
  <c r="L79" i="8"/>
  <c r="M78" i="8"/>
  <c r="L78" i="8"/>
  <c r="M77" i="8"/>
  <c r="L77" i="8"/>
  <c r="M76" i="8"/>
  <c r="L76" i="8"/>
  <c r="M75" i="8"/>
  <c r="L75" i="8"/>
  <c r="M74" i="8"/>
  <c r="L74" i="8"/>
  <c r="M73" i="8"/>
  <c r="L73" i="8"/>
  <c r="M72" i="8"/>
  <c r="L72" i="8"/>
  <c r="M71" i="8"/>
  <c r="L71" i="8"/>
  <c r="M70" i="8"/>
  <c r="L70" i="8"/>
  <c r="M69" i="8"/>
  <c r="L69" i="8"/>
  <c r="M68" i="8"/>
  <c r="L68" i="8"/>
  <c r="M67" i="8"/>
  <c r="L63" i="8" s="1"/>
  <c r="L67" i="8"/>
  <c r="O66" i="8"/>
  <c r="I124" i="8" s="1"/>
  <c r="N66" i="8"/>
  <c r="H124" i="8" s="1"/>
  <c r="K66" i="8"/>
  <c r="J66" i="8"/>
  <c r="I66" i="8"/>
  <c r="H66" i="8"/>
  <c r="G66" i="8"/>
  <c r="F66" i="8"/>
  <c r="E66" i="8"/>
  <c r="D66" i="8"/>
  <c r="C66" i="8"/>
  <c r="B66" i="8"/>
  <c r="O65" i="8"/>
  <c r="I123" i="8" s="1"/>
  <c r="N65" i="8"/>
  <c r="H123" i="8" s="1"/>
  <c r="K65" i="8"/>
  <c r="J65" i="8"/>
  <c r="I65" i="8"/>
  <c r="H65" i="8"/>
  <c r="G65" i="8"/>
  <c r="F65" i="8"/>
  <c r="E65" i="8"/>
  <c r="D65" i="8"/>
  <c r="C65" i="8"/>
  <c r="B65" i="8"/>
  <c r="N63" i="8"/>
  <c r="J63" i="8"/>
  <c r="H63" i="8"/>
  <c r="F63" i="8"/>
  <c r="D63" i="8"/>
  <c r="B63" i="8"/>
  <c r="L62" i="8"/>
  <c r="I58" i="8"/>
  <c r="E1101" i="8" s="1"/>
  <c r="H58" i="8"/>
  <c r="D1101" i="8" s="1"/>
  <c r="I57" i="8"/>
  <c r="E1100" i="8" s="1"/>
  <c r="H57" i="8"/>
  <c r="D1100" i="8" s="1"/>
  <c r="I56" i="8"/>
  <c r="E1099" i="8" s="1"/>
  <c r="H56" i="8"/>
  <c r="D1099" i="8" s="1"/>
  <c r="I55" i="8"/>
  <c r="E1098" i="8" s="1"/>
  <c r="H55" i="8"/>
  <c r="D1098" i="8" s="1"/>
  <c r="I54" i="8"/>
  <c r="E1097" i="8" s="1"/>
  <c r="H54" i="8"/>
  <c r="D1097" i="8" s="1"/>
  <c r="I53" i="8"/>
  <c r="E1096" i="8" s="1"/>
  <c r="H53" i="8"/>
  <c r="D1096" i="8" s="1"/>
  <c r="I52" i="8"/>
  <c r="E1095" i="8" s="1"/>
  <c r="H52" i="8"/>
  <c r="D1095" i="8" s="1"/>
  <c r="I51" i="8"/>
  <c r="E1094" i="8" s="1"/>
  <c r="H51" i="8"/>
  <c r="D1094" i="8" s="1"/>
  <c r="I50" i="8"/>
  <c r="E1093" i="8" s="1"/>
  <c r="H50" i="8"/>
  <c r="D1093" i="8" s="1"/>
  <c r="I49" i="8"/>
  <c r="E1092" i="8" s="1"/>
  <c r="H49" i="8"/>
  <c r="D1092" i="8" s="1"/>
  <c r="I48" i="8"/>
  <c r="E1091" i="8" s="1"/>
  <c r="H48" i="8"/>
  <c r="D1091" i="8" s="1"/>
  <c r="I47" i="8"/>
  <c r="E1090" i="8" s="1"/>
  <c r="H47" i="8"/>
  <c r="D1090" i="8" s="1"/>
  <c r="I46" i="8"/>
  <c r="E1089" i="8" s="1"/>
  <c r="H46" i="8"/>
  <c r="D1089" i="8" s="1"/>
  <c r="I45" i="8"/>
  <c r="E1088" i="8" s="1"/>
  <c r="H45" i="8"/>
  <c r="D1088" i="8" s="1"/>
  <c r="I44" i="8"/>
  <c r="E1087" i="8" s="1"/>
  <c r="H44" i="8"/>
  <c r="D1087" i="8" s="1"/>
  <c r="I43" i="8"/>
  <c r="E1086" i="8" s="1"/>
  <c r="H43" i="8"/>
  <c r="D1086" i="8" s="1"/>
  <c r="I42" i="8"/>
  <c r="E1085" i="8" s="1"/>
  <c r="H42" i="8"/>
  <c r="D1085" i="8" s="1"/>
  <c r="D1079" i="8" s="1"/>
  <c r="I41" i="8"/>
  <c r="E1084" i="8" s="1"/>
  <c r="H41" i="8"/>
  <c r="D1084" i="8" s="1"/>
  <c r="I40" i="8"/>
  <c r="E1083" i="8" s="1"/>
  <c r="H40" i="8"/>
  <c r="D1083" i="8" s="1"/>
  <c r="I39" i="8"/>
  <c r="E1082" i="8" s="1"/>
  <c r="H39" i="8"/>
  <c r="D1082" i="8" s="1"/>
  <c r="I38" i="8"/>
  <c r="E1081" i="8" s="1"/>
  <c r="E1080" i="8" s="1"/>
  <c r="H38" i="8"/>
  <c r="D1081" i="8" s="1"/>
  <c r="O37" i="8"/>
  <c r="N37" i="8"/>
  <c r="M37" i="8"/>
  <c r="L37" i="8"/>
  <c r="K37" i="8"/>
  <c r="M66" i="8" s="1"/>
  <c r="J37" i="8"/>
  <c r="L66" i="8" s="1"/>
  <c r="G37" i="8"/>
  <c r="F37" i="8"/>
  <c r="E37" i="8"/>
  <c r="D37" i="8"/>
  <c r="C37" i="8"/>
  <c r="B37" i="8"/>
  <c r="O36" i="8"/>
  <c r="N36" i="8"/>
  <c r="M36" i="8"/>
  <c r="L36" i="8"/>
  <c r="K36" i="8"/>
  <c r="M65" i="8" s="1"/>
  <c r="J36" i="8"/>
  <c r="L65" i="8" s="1"/>
  <c r="G36" i="8"/>
  <c r="F36" i="8"/>
  <c r="E36" i="8"/>
  <c r="D36" i="8"/>
  <c r="C36" i="8"/>
  <c r="B36" i="8"/>
  <c r="N34" i="8"/>
  <c r="L34" i="8"/>
  <c r="J34" i="8"/>
  <c r="F34" i="8"/>
  <c r="D34" i="8"/>
  <c r="B34" i="8"/>
  <c r="H33" i="8"/>
  <c r="D1076" i="8" s="1"/>
  <c r="O8" i="8"/>
  <c r="N8" i="8"/>
  <c r="M8" i="8"/>
  <c r="L8" i="8"/>
  <c r="K8" i="8"/>
  <c r="J8" i="8"/>
  <c r="I8" i="8"/>
  <c r="H8" i="8"/>
  <c r="G8" i="8"/>
  <c r="F8" i="8"/>
  <c r="E8" i="8"/>
  <c r="D8" i="8"/>
  <c r="H37" i="8" s="1"/>
  <c r="C8" i="8"/>
  <c r="I37" i="8" s="1"/>
  <c r="B8" i="8"/>
  <c r="O7" i="8"/>
  <c r="N7" i="8"/>
  <c r="M7" i="8"/>
  <c r="L7" i="8"/>
  <c r="K7" i="8"/>
  <c r="J7" i="8"/>
  <c r="I7" i="8"/>
  <c r="H7" i="8"/>
  <c r="G7" i="8"/>
  <c r="F7" i="8"/>
  <c r="E7" i="8"/>
  <c r="I36" i="8" s="1"/>
  <c r="D7" i="8"/>
  <c r="C7" i="8"/>
  <c r="B7" i="8"/>
  <c r="H36" i="8" s="1"/>
  <c r="N5" i="8"/>
  <c r="L5" i="8"/>
  <c r="J5" i="8"/>
  <c r="H5" i="8"/>
  <c r="F5" i="8"/>
  <c r="D5" i="8"/>
  <c r="B5" i="8"/>
  <c r="H34" i="8" s="1"/>
  <c r="D41" i="7"/>
  <c r="G40" i="7"/>
  <c r="G41" i="7" s="1"/>
  <c r="F40" i="7"/>
  <c r="F41" i="7" s="1"/>
  <c r="E40" i="7"/>
  <c r="E41" i="7" s="1"/>
  <c r="D40" i="7"/>
  <c r="C40" i="7"/>
  <c r="C41" i="7" s="1"/>
  <c r="B40" i="7"/>
  <c r="L36" i="6"/>
  <c r="K36" i="6"/>
  <c r="I36" i="6"/>
  <c r="H36" i="6"/>
  <c r="F36" i="6"/>
  <c r="E36" i="6"/>
  <c r="M34" i="6"/>
  <c r="J34" i="6"/>
  <c r="G34" i="6"/>
  <c r="M33" i="6"/>
  <c r="J33" i="6"/>
  <c r="G33" i="6"/>
  <c r="J32" i="6"/>
  <c r="G32" i="6"/>
  <c r="M31" i="6"/>
  <c r="J31" i="6"/>
  <c r="G31" i="6"/>
  <c r="M30" i="6"/>
  <c r="J30" i="6"/>
  <c r="G30" i="6"/>
  <c r="M29" i="6"/>
  <c r="J29" i="6"/>
  <c r="G29" i="6"/>
  <c r="M28" i="6"/>
  <c r="J28" i="6"/>
  <c r="G28" i="6"/>
  <c r="M27" i="6"/>
  <c r="J27" i="6"/>
  <c r="G27" i="6"/>
  <c r="M26" i="6"/>
  <c r="J26" i="6"/>
  <c r="G26" i="6"/>
  <c r="M25" i="6"/>
  <c r="J25" i="6"/>
  <c r="G25" i="6"/>
  <c r="M24" i="6"/>
  <c r="J24" i="6"/>
  <c r="G24" i="6"/>
  <c r="M23" i="6"/>
  <c r="J23" i="6"/>
  <c r="G23" i="6"/>
  <c r="M22" i="6"/>
  <c r="J22" i="6"/>
  <c r="G22" i="6"/>
  <c r="M21" i="6"/>
  <c r="J21" i="6"/>
  <c r="G21" i="6"/>
  <c r="M20" i="6"/>
  <c r="J20" i="6"/>
  <c r="G20" i="6"/>
  <c r="M19" i="6"/>
  <c r="J19" i="6"/>
  <c r="G19" i="6"/>
  <c r="M18" i="6"/>
  <c r="J18" i="6"/>
  <c r="G18" i="6"/>
  <c r="M17" i="6"/>
  <c r="J17" i="6"/>
  <c r="G17" i="6"/>
  <c r="M16" i="6"/>
  <c r="J16" i="6"/>
  <c r="G16" i="6"/>
  <c r="M15" i="6"/>
  <c r="J15" i="6"/>
  <c r="G15" i="6"/>
  <c r="M14" i="6"/>
  <c r="J14" i="6"/>
  <c r="G14" i="6"/>
  <c r="M13" i="6"/>
  <c r="J13" i="6"/>
  <c r="G13" i="6"/>
  <c r="M12" i="6"/>
  <c r="J12" i="6"/>
  <c r="G12" i="6"/>
  <c r="M11" i="6"/>
  <c r="J11" i="6"/>
  <c r="G11" i="6"/>
  <c r="M10" i="6"/>
  <c r="J10" i="6"/>
  <c r="G10" i="6"/>
  <c r="M9" i="6"/>
  <c r="J9" i="6"/>
  <c r="G9" i="6"/>
  <c r="M8" i="6"/>
  <c r="J8" i="6"/>
  <c r="J36" i="6" s="1"/>
  <c r="G8" i="6"/>
  <c r="M7" i="6"/>
  <c r="J7" i="6"/>
  <c r="G7" i="6"/>
  <c r="M6" i="6"/>
  <c r="J6" i="6"/>
  <c r="G6" i="6"/>
  <c r="G36" i="6" s="1"/>
  <c r="M5" i="6"/>
  <c r="M36" i="6" s="1"/>
  <c r="J5" i="6"/>
  <c r="G5" i="6"/>
  <c r="W32" i="3"/>
  <c r="V32" i="3"/>
  <c r="R32" i="3"/>
  <c r="L32" i="3"/>
  <c r="M32" i="3" s="1"/>
  <c r="H32" i="3"/>
  <c r="G32" i="3"/>
  <c r="N32" i="3" s="1"/>
  <c r="X32" i="3" s="1"/>
  <c r="W31" i="3"/>
  <c r="V31" i="3"/>
  <c r="R31" i="3"/>
  <c r="L31" i="3"/>
  <c r="M31" i="3" s="1"/>
  <c r="H31" i="3"/>
  <c r="G31" i="3"/>
  <c r="N31" i="3" s="1"/>
  <c r="X31" i="3" s="1"/>
  <c r="V30" i="3"/>
  <c r="S30" i="3"/>
  <c r="O30" i="3"/>
  <c r="W30" i="3" s="1"/>
  <c r="K30" i="3"/>
  <c r="J30" i="3"/>
  <c r="I30" i="3"/>
  <c r="G30" i="3"/>
  <c r="F30" i="3"/>
  <c r="E30" i="3"/>
  <c r="D30" i="3"/>
  <c r="W29" i="3"/>
  <c r="V29" i="3"/>
  <c r="R29" i="3"/>
  <c r="M29" i="3"/>
  <c r="L29" i="3"/>
  <c r="G29" i="3"/>
  <c r="G27" i="3" s="1"/>
  <c r="W28" i="3"/>
  <c r="V28" i="3"/>
  <c r="R28" i="3"/>
  <c r="L28" i="3"/>
  <c r="N28" i="3" s="1"/>
  <c r="X28" i="3" s="1"/>
  <c r="H28" i="3"/>
  <c r="S27" i="3"/>
  <c r="V27" i="3" s="1"/>
  <c r="O27" i="3"/>
  <c r="R27" i="3" s="1"/>
  <c r="K27" i="3"/>
  <c r="J27" i="3"/>
  <c r="I27" i="3"/>
  <c r="F27" i="3"/>
  <c r="E27" i="3"/>
  <c r="D27" i="3"/>
  <c r="W26" i="3"/>
  <c r="V26" i="3"/>
  <c r="R26" i="3"/>
  <c r="L26" i="3"/>
  <c r="M26" i="3" s="1"/>
  <c r="H26" i="3"/>
  <c r="G26" i="3"/>
  <c r="N26" i="3" s="1"/>
  <c r="X26" i="3" s="1"/>
  <c r="W25" i="3"/>
  <c r="V25" i="3"/>
  <c r="R25" i="3"/>
  <c r="N25" i="3"/>
  <c r="X25" i="3" s="1"/>
  <c r="M25" i="3"/>
  <c r="L25" i="3"/>
  <c r="H25" i="3"/>
  <c r="V24" i="3"/>
  <c r="S24" i="3"/>
  <c r="O24" i="3"/>
  <c r="R24" i="3" s="1"/>
  <c r="K24" i="3"/>
  <c r="J24" i="3"/>
  <c r="I24" i="3"/>
  <c r="G24" i="3"/>
  <c r="F24" i="3"/>
  <c r="E24" i="3"/>
  <c r="D24" i="3"/>
  <c r="W23" i="3"/>
  <c r="V23" i="3"/>
  <c r="R23" i="3"/>
  <c r="M23" i="3"/>
  <c r="L23" i="3"/>
  <c r="G23" i="3"/>
  <c r="H23" i="3" s="1"/>
  <c r="W22" i="3"/>
  <c r="V22" i="3"/>
  <c r="R22" i="3"/>
  <c r="L22" i="3"/>
  <c r="M22" i="3" s="1"/>
  <c r="H22" i="3"/>
  <c r="G22" i="3"/>
  <c r="N22" i="3" s="1"/>
  <c r="X22" i="3" s="1"/>
  <c r="W21" i="3"/>
  <c r="V21" i="3"/>
  <c r="R21" i="3"/>
  <c r="L21" i="3"/>
  <c r="M21" i="3" s="1"/>
  <c r="H21" i="3"/>
  <c r="G21" i="3"/>
  <c r="N21" i="3" s="1"/>
  <c r="X21" i="3" s="1"/>
  <c r="W20" i="3"/>
  <c r="V20" i="3"/>
  <c r="R20" i="3"/>
  <c r="M20" i="3"/>
  <c r="L20" i="3"/>
  <c r="G20" i="3"/>
  <c r="H20" i="3" s="1"/>
  <c r="W19" i="3"/>
  <c r="V19" i="3"/>
  <c r="R19" i="3"/>
  <c r="M19" i="3"/>
  <c r="L19" i="3"/>
  <c r="G19" i="3"/>
  <c r="H19" i="3" s="1"/>
  <c r="H18" i="3"/>
  <c r="W17" i="3"/>
  <c r="V17" i="3"/>
  <c r="R17" i="3"/>
  <c r="H17" i="3"/>
  <c r="G17" i="3"/>
  <c r="W16" i="3"/>
  <c r="V16" i="3"/>
  <c r="R16" i="3"/>
  <c r="G16" i="3"/>
  <c r="H16" i="3" s="1"/>
  <c r="W15" i="3"/>
  <c r="V15" i="3"/>
  <c r="R15" i="3"/>
  <c r="G15" i="3"/>
  <c r="H15" i="3" s="1"/>
  <c r="W11" i="3"/>
  <c r="V11" i="3"/>
  <c r="R11" i="3"/>
  <c r="H11" i="3"/>
  <c r="W10" i="3"/>
  <c r="V10" i="3"/>
  <c r="R10" i="3"/>
  <c r="H10" i="3"/>
  <c r="G10" i="3"/>
  <c r="K44" i="2"/>
  <c r="J44" i="2"/>
  <c r="I44" i="2"/>
  <c r="F44" i="2"/>
  <c r="K43" i="2"/>
  <c r="J43" i="2"/>
  <c r="I43" i="2"/>
  <c r="F43" i="2"/>
  <c r="I42" i="2"/>
  <c r="H42" i="2"/>
  <c r="G42" i="2"/>
  <c r="F42" i="2"/>
  <c r="E42" i="2"/>
  <c r="K42" i="2" s="1"/>
  <c r="D42" i="2"/>
  <c r="K41" i="2"/>
  <c r="J41" i="2"/>
  <c r="I41" i="2"/>
  <c r="F41" i="2"/>
  <c r="K40" i="2"/>
  <c r="J40" i="2"/>
  <c r="I40" i="2"/>
  <c r="F40" i="2"/>
  <c r="I39" i="2"/>
  <c r="H39" i="2"/>
  <c r="G39" i="2"/>
  <c r="F39" i="2"/>
  <c r="E39" i="2"/>
  <c r="K39" i="2" s="1"/>
  <c r="D39" i="2"/>
  <c r="K38" i="2"/>
  <c r="J38" i="2"/>
  <c r="I38" i="2"/>
  <c r="F38" i="2"/>
  <c r="K37" i="2"/>
  <c r="J37" i="2"/>
  <c r="I37" i="2"/>
  <c r="F37" i="2"/>
  <c r="I36" i="2"/>
  <c r="H36" i="2"/>
  <c r="G36" i="2"/>
  <c r="F36" i="2"/>
  <c r="E36" i="2"/>
  <c r="K36" i="2" s="1"/>
  <c r="D36" i="2"/>
  <c r="K35" i="2"/>
  <c r="J35" i="2"/>
  <c r="I35" i="2"/>
  <c r="F35" i="2"/>
  <c r="K34" i="2"/>
  <c r="J34" i="2"/>
  <c r="I34" i="2"/>
  <c r="H33" i="2"/>
  <c r="I33" i="2" s="1"/>
  <c r="G33" i="2"/>
  <c r="F33" i="2"/>
  <c r="E33" i="2"/>
  <c r="K33" i="2" s="1"/>
  <c r="D33" i="2"/>
  <c r="J33" i="2" s="1"/>
  <c r="K32" i="2"/>
  <c r="I32" i="2"/>
  <c r="F32" i="2"/>
  <c r="K31" i="2"/>
  <c r="I31" i="2"/>
  <c r="F31" i="2"/>
  <c r="K30" i="2"/>
  <c r="I30" i="2"/>
  <c r="F30" i="2"/>
  <c r="K29" i="2"/>
  <c r="I29" i="2"/>
  <c r="F29" i="2"/>
  <c r="K28" i="2"/>
  <c r="J28" i="2"/>
  <c r="I28" i="2"/>
  <c r="F28" i="2"/>
  <c r="K27" i="2"/>
  <c r="I27" i="2"/>
  <c r="K26" i="2"/>
  <c r="I26" i="2"/>
  <c r="K25" i="2"/>
  <c r="J25" i="2"/>
  <c r="I25" i="2"/>
  <c r="F25" i="2"/>
  <c r="K24" i="2"/>
  <c r="I24" i="2"/>
  <c r="K23" i="2"/>
  <c r="I23" i="2"/>
  <c r="K22" i="2"/>
  <c r="J22" i="2"/>
  <c r="I22" i="2"/>
  <c r="F22" i="2"/>
  <c r="I21" i="2"/>
  <c r="I20" i="2"/>
  <c r="K19" i="2"/>
  <c r="J19" i="2"/>
  <c r="I19" i="2"/>
  <c r="E19" i="2"/>
  <c r="I18" i="2"/>
  <c r="K17" i="2"/>
  <c r="I17" i="2"/>
  <c r="E17" i="2"/>
  <c r="I16" i="2"/>
  <c r="E16" i="2"/>
  <c r="I15" i="2"/>
  <c r="E15" i="2"/>
  <c r="K14" i="2"/>
  <c r="J14" i="2"/>
  <c r="I14" i="2"/>
  <c r="J13" i="2"/>
  <c r="I13" i="2"/>
  <c r="E13" i="2"/>
  <c r="K13" i="2" s="1"/>
  <c r="I12" i="2"/>
  <c r="E12" i="2"/>
  <c r="I11" i="2"/>
  <c r="E11" i="2"/>
  <c r="I10" i="2"/>
  <c r="E10" i="2"/>
  <c r="I9" i="2"/>
  <c r="E9" i="2"/>
  <c r="I8" i="2"/>
  <c r="E8" i="2"/>
  <c r="I7" i="2"/>
  <c r="E7" i="2"/>
  <c r="I6" i="2"/>
  <c r="E6" i="2"/>
  <c r="E1079" i="8" l="1"/>
  <c r="D1077" i="8"/>
  <c r="D1080" i="8"/>
  <c r="H27" i="3"/>
  <c r="N24" i="3"/>
  <c r="X24" i="3" s="1"/>
  <c r="N19" i="3"/>
  <c r="X19" i="3" s="1"/>
  <c r="N23" i="3"/>
  <c r="X23" i="3" s="1"/>
  <c r="W24" i="3"/>
  <c r="N20" i="3"/>
  <c r="X20" i="3" s="1"/>
  <c r="H24" i="3"/>
  <c r="L24" i="3"/>
  <c r="M24" i="3" s="1"/>
  <c r="H29" i="3"/>
  <c r="H30" i="3"/>
  <c r="L30" i="3"/>
  <c r="M30" i="3" s="1"/>
  <c r="R30" i="3"/>
  <c r="N29" i="3"/>
  <c r="X29" i="3" s="1"/>
  <c r="W27" i="3"/>
  <c r="M28" i="3"/>
  <c r="L27" i="3"/>
  <c r="M27" i="3" s="1"/>
  <c r="J36" i="2"/>
  <c r="J39" i="2"/>
  <c r="J42" i="2"/>
  <c r="N27" i="3" l="1"/>
  <c r="X27" i="3" s="1"/>
  <c r="N30" i="3"/>
  <c r="X30" i="3" s="1"/>
</calcChain>
</file>

<file path=xl/sharedStrings.xml><?xml version="1.0" encoding="utf-8"?>
<sst xmlns="http://schemas.openxmlformats.org/spreadsheetml/2006/main" count="2108" uniqueCount="513">
  <si>
    <r>
      <t>１　人口及び世帯数の推移</t>
    </r>
    <r>
      <rPr>
        <sz val="12"/>
        <color indexed="8"/>
        <rFont val="ＭＳ ゴシック"/>
        <family val="3"/>
        <charset val="128"/>
      </rPr>
      <t xml:space="preserve">（住民基本台帳人口） </t>
    </r>
    <r>
      <rPr>
        <sz val="14"/>
        <color indexed="8"/>
        <rFont val="ＭＳ ゴシック"/>
        <family val="3"/>
        <charset val="128"/>
      </rPr>
      <t xml:space="preserve">                        </t>
    </r>
    <rPh sb="13" eb="15">
      <t>ジュウミン</t>
    </rPh>
    <rPh sb="15" eb="17">
      <t>キホン</t>
    </rPh>
    <rPh sb="17" eb="19">
      <t>ダイチョウ</t>
    </rPh>
    <rPh sb="19" eb="21">
      <t>ジンコウ</t>
    </rPh>
    <phoneticPr fontId="6"/>
  </si>
  <si>
    <t>（各年３月末現在）</t>
    <phoneticPr fontId="6"/>
  </si>
  <si>
    <t>年</t>
  </si>
  <si>
    <t>世帯数</t>
    <phoneticPr fontId="6"/>
  </si>
  <si>
    <t>人　　口　　　（人）</t>
    <rPh sb="8" eb="9">
      <t>ニン</t>
    </rPh>
    <phoneticPr fontId="6"/>
  </si>
  <si>
    <t>女100人</t>
    <phoneticPr fontId="6"/>
  </si>
  <si>
    <t>１ 世 帯</t>
    <phoneticPr fontId="6"/>
  </si>
  <si>
    <t>人口密度</t>
    <rPh sb="0" eb="2">
      <t>ジンコウ</t>
    </rPh>
    <rPh sb="2" eb="4">
      <t>ミツド</t>
    </rPh>
    <phoneticPr fontId="6"/>
  </si>
  <si>
    <t>に対する</t>
    <phoneticPr fontId="6"/>
  </si>
  <si>
    <t>当たり人口</t>
  </si>
  <si>
    <t>総数</t>
    <rPh sb="0" eb="2">
      <t>ソウスウ</t>
    </rPh>
    <phoneticPr fontId="6"/>
  </si>
  <si>
    <t>増加数</t>
    <phoneticPr fontId="6"/>
  </si>
  <si>
    <r>
      <rPr>
        <sz val="11"/>
        <color theme="1"/>
        <rFont val="ＭＳ Ｐゴシック"/>
        <family val="2"/>
        <scheme val="minor"/>
      </rPr>
      <t>男</t>
    </r>
    <r>
      <rPr>
        <sz val="11"/>
        <color theme="1"/>
        <rFont val="ＭＳ Ｐゴシック"/>
        <family val="2"/>
        <scheme val="minor"/>
      </rPr>
      <t xml:space="preserve">    </t>
    </r>
    <phoneticPr fontId="6"/>
  </si>
  <si>
    <r>
      <rPr>
        <sz val="11"/>
        <color theme="1"/>
        <rFont val="ＭＳ Ｐゴシック"/>
        <family val="2"/>
        <scheme val="minor"/>
      </rPr>
      <t>女</t>
    </r>
    <r>
      <rPr>
        <sz val="11"/>
        <color theme="1"/>
        <rFont val="ＭＳ Ｐゴシック"/>
        <family val="2"/>
        <scheme val="minor"/>
      </rPr>
      <t xml:space="preserve">   </t>
    </r>
    <phoneticPr fontId="6"/>
  </si>
  <si>
    <r>
      <rPr>
        <sz val="11"/>
        <color theme="1"/>
        <rFont val="ＭＳ Ｐゴシック"/>
        <family val="2"/>
        <scheme val="minor"/>
      </rPr>
      <t>男の割合</t>
    </r>
    <phoneticPr fontId="6"/>
  </si>
  <si>
    <r>
      <rPr>
        <sz val="11"/>
        <color theme="1"/>
        <rFont val="ＭＳ Ｐゴシック"/>
        <family val="2"/>
        <scheme val="minor"/>
      </rPr>
      <t xml:space="preserve"> （人）</t>
    </r>
    <r>
      <rPr>
        <sz val="11"/>
        <color theme="1"/>
        <rFont val="ＭＳ Ｐゴシック"/>
        <family val="2"/>
        <scheme val="minor"/>
      </rPr>
      <t xml:space="preserve"> </t>
    </r>
  </si>
  <si>
    <r>
      <t>（人/km</t>
    </r>
    <r>
      <rPr>
        <vertAlign val="superscript"/>
        <sz val="8"/>
        <color indexed="8"/>
        <rFont val="ＭＳ ゴシック"/>
        <family val="3"/>
        <charset val="128"/>
      </rPr>
      <t>2</t>
    </r>
    <r>
      <rPr>
        <sz val="11"/>
        <color theme="1"/>
        <rFont val="ＭＳ Ｐゴシック"/>
        <family val="2"/>
        <scheme val="minor"/>
      </rPr>
      <t>)</t>
    </r>
    <rPh sb="1" eb="2">
      <t>ヒト</t>
    </rPh>
    <phoneticPr fontId="6"/>
  </si>
  <si>
    <t>平成5</t>
    <rPh sb="0" eb="2">
      <t>ヘイセイ</t>
    </rPh>
    <phoneticPr fontId="6"/>
  </si>
  <si>
    <t>旧掛川市</t>
    <rPh sb="0" eb="1">
      <t>キュウ</t>
    </rPh>
    <rPh sb="1" eb="4">
      <t>カケガワシ</t>
    </rPh>
    <phoneticPr fontId="6"/>
  </si>
  <si>
    <t>－</t>
    <phoneticPr fontId="6"/>
  </si>
  <si>
    <t>旧大東町</t>
    <rPh sb="0" eb="1">
      <t>キュウ</t>
    </rPh>
    <rPh sb="1" eb="4">
      <t>ダイトウチョウ</t>
    </rPh>
    <phoneticPr fontId="6"/>
  </si>
  <si>
    <t>－</t>
    <phoneticPr fontId="6"/>
  </si>
  <si>
    <t>旧大須賀町</t>
    <rPh sb="0" eb="1">
      <t>キュウ</t>
    </rPh>
    <rPh sb="1" eb="5">
      <t>オオスカチョウ</t>
    </rPh>
    <phoneticPr fontId="6"/>
  </si>
  <si>
    <t>△ 142</t>
    <phoneticPr fontId="6"/>
  </si>
  <si>
    <r>
      <rPr>
        <sz val="11"/>
        <color theme="1"/>
        <rFont val="ＭＳ Ｐゴシック"/>
        <family val="2"/>
        <scheme val="minor"/>
      </rPr>
      <t xml:space="preserve"> </t>
    </r>
    <r>
      <rPr>
        <sz val="11"/>
        <color theme="1"/>
        <rFont val="ＭＳ Ｐゴシック"/>
        <family val="2"/>
        <scheme val="minor"/>
      </rPr>
      <t xml:space="preserve">  </t>
    </r>
    <r>
      <rPr>
        <sz val="11"/>
        <color theme="1"/>
        <rFont val="ＭＳ Ｐゴシック"/>
        <family val="2"/>
        <scheme val="minor"/>
      </rPr>
      <t xml:space="preserve"> 15</t>
    </r>
  </si>
  <si>
    <t>-</t>
    <phoneticPr fontId="6"/>
  </si>
  <si>
    <t>日本人</t>
    <rPh sb="0" eb="3">
      <t>ニホンジン</t>
    </rPh>
    <phoneticPr fontId="6"/>
  </si>
  <si>
    <t>-</t>
    <phoneticPr fontId="6"/>
  </si>
  <si>
    <t>外国人</t>
    <rPh sb="0" eb="2">
      <t>ガイコク</t>
    </rPh>
    <rPh sb="2" eb="3">
      <t>ジン</t>
    </rPh>
    <phoneticPr fontId="6"/>
  </si>
  <si>
    <t>265.63k㎡</t>
    <phoneticPr fontId="6"/>
  </si>
  <si>
    <t>265.69k㎡</t>
    <phoneticPr fontId="6"/>
  </si>
  <si>
    <t>265.69k㎡</t>
    <phoneticPr fontId="6"/>
  </si>
  <si>
    <t>　資料：市民課</t>
    <phoneticPr fontId="6"/>
  </si>
  <si>
    <t>　注：平成17年までは、日本人のみ記載</t>
    <rPh sb="1" eb="2">
      <t>チュウ</t>
    </rPh>
    <rPh sb="3" eb="5">
      <t>ヘイセイ</t>
    </rPh>
    <rPh sb="7" eb="8">
      <t>ネン</t>
    </rPh>
    <rPh sb="12" eb="15">
      <t>ニホンジン</t>
    </rPh>
    <rPh sb="17" eb="19">
      <t>キサイ</t>
    </rPh>
    <phoneticPr fontId="6"/>
  </si>
  <si>
    <t>２　人 口 動 態</t>
    <phoneticPr fontId="6"/>
  </si>
  <si>
    <t>社　　　会　　　動　　　態</t>
    <rPh sb="12" eb="13">
      <t>タイ</t>
    </rPh>
    <phoneticPr fontId="6"/>
  </si>
  <si>
    <t>自然動態</t>
    <phoneticPr fontId="6"/>
  </si>
  <si>
    <t>増 減</t>
    <rPh sb="0" eb="1">
      <t>ゾウ</t>
    </rPh>
    <rPh sb="2" eb="3">
      <t>ゲン</t>
    </rPh>
    <phoneticPr fontId="6"/>
  </si>
  <si>
    <t>年度</t>
    <phoneticPr fontId="6"/>
  </si>
  <si>
    <t>転入</t>
    <phoneticPr fontId="6"/>
  </si>
  <si>
    <t>転　　　　　　出</t>
    <rPh sb="0" eb="1">
      <t>テン</t>
    </rPh>
    <rPh sb="7" eb="8">
      <t>デ</t>
    </rPh>
    <phoneticPr fontId="6"/>
  </si>
  <si>
    <t>増減</t>
    <rPh sb="0" eb="2">
      <t>ゾウゲン</t>
    </rPh>
    <phoneticPr fontId="6"/>
  </si>
  <si>
    <t>出生</t>
    <phoneticPr fontId="6"/>
  </si>
  <si>
    <t>死亡</t>
    <phoneticPr fontId="6"/>
  </si>
  <si>
    <t>県内</t>
    <phoneticPr fontId="6"/>
  </si>
  <si>
    <t>県外</t>
    <phoneticPr fontId="6"/>
  </si>
  <si>
    <t>職権記載</t>
    <phoneticPr fontId="6"/>
  </si>
  <si>
    <t>計</t>
    <phoneticPr fontId="6"/>
  </si>
  <si>
    <t>一日平均</t>
    <phoneticPr fontId="6"/>
  </si>
  <si>
    <t>県内</t>
    <phoneticPr fontId="6"/>
  </si>
  <si>
    <t>職権消除</t>
    <rPh sb="2" eb="3">
      <t>ケ</t>
    </rPh>
    <phoneticPr fontId="6"/>
  </si>
  <si>
    <t>計</t>
    <phoneticPr fontId="6"/>
  </si>
  <si>
    <t xml:space="preserve">… </t>
    <phoneticPr fontId="6"/>
  </si>
  <si>
    <t xml:space="preserve">… </t>
    <phoneticPr fontId="6"/>
  </si>
  <si>
    <t>△ 61</t>
    <phoneticPr fontId="6"/>
  </si>
  <si>
    <t>△ 17</t>
    <phoneticPr fontId="6"/>
  </si>
  <si>
    <t>△ 78</t>
    <phoneticPr fontId="6"/>
  </si>
  <si>
    <t>△ 11</t>
    <phoneticPr fontId="6"/>
  </si>
  <si>
    <t xml:space="preserve">      -</t>
    <phoneticPr fontId="6"/>
  </si>
  <si>
    <t>△ 87</t>
    <phoneticPr fontId="6"/>
  </si>
  <si>
    <t xml:space="preserve">   資料：市民課</t>
    <phoneticPr fontId="6"/>
  </si>
  <si>
    <t xml:space="preserve">   　注：旧大須賀町の転入・転出数の一部は「その他の増減」を含まないため人口増加数と一致しない。</t>
    <rPh sb="4" eb="5">
      <t>チュウ</t>
    </rPh>
    <phoneticPr fontId="6"/>
  </si>
  <si>
    <t>　　　　平成24年度までは、日本人のみ記載</t>
    <rPh sb="4" eb="6">
      <t>ヘイセイ</t>
    </rPh>
    <rPh sb="8" eb="10">
      <t>ネンド</t>
    </rPh>
    <rPh sb="14" eb="17">
      <t>ニホンジン</t>
    </rPh>
    <rPh sb="19" eb="21">
      <t>キサイ</t>
    </rPh>
    <phoneticPr fontId="6"/>
  </si>
  <si>
    <t>３　結婚・離婚件数</t>
    <phoneticPr fontId="6"/>
  </si>
  <si>
    <t>　（単位：件）</t>
    <phoneticPr fontId="6"/>
  </si>
  <si>
    <t>総数</t>
    <phoneticPr fontId="6"/>
  </si>
  <si>
    <t>結婚</t>
    <phoneticPr fontId="6"/>
  </si>
  <si>
    <t>離婚</t>
    <phoneticPr fontId="6"/>
  </si>
  <si>
    <t xml:space="preserve">  本籍人届出数</t>
    <phoneticPr fontId="6"/>
  </si>
  <si>
    <t>非本籍人届出数</t>
    <rPh sb="3" eb="4">
      <t>ニン</t>
    </rPh>
    <rPh sb="4" eb="6">
      <t>トドケデ</t>
    </rPh>
    <rPh sb="6" eb="7">
      <t>スウ</t>
    </rPh>
    <phoneticPr fontId="6"/>
  </si>
  <si>
    <t>本籍人届出数</t>
    <rPh sb="0" eb="2">
      <t>ホンセキ</t>
    </rPh>
    <rPh sb="2" eb="3">
      <t>ニン</t>
    </rPh>
    <rPh sb="3" eb="5">
      <t>トドケデ</t>
    </rPh>
    <rPh sb="5" eb="6">
      <t>スウ</t>
    </rPh>
    <phoneticPr fontId="6"/>
  </si>
  <si>
    <t>非本籍人届出数</t>
    <rPh sb="0" eb="1">
      <t>ヒ</t>
    </rPh>
    <rPh sb="1" eb="3">
      <t>ホンセキ</t>
    </rPh>
    <rPh sb="3" eb="4">
      <t>ニン</t>
    </rPh>
    <rPh sb="4" eb="6">
      <t>トドケデ</t>
    </rPh>
    <rPh sb="6" eb="7">
      <t>スウ</t>
    </rPh>
    <phoneticPr fontId="6"/>
  </si>
  <si>
    <t>年　度</t>
    <rPh sb="0" eb="1">
      <t>トシ</t>
    </rPh>
    <rPh sb="2" eb="3">
      <t>ド</t>
    </rPh>
    <phoneticPr fontId="6"/>
  </si>
  <si>
    <t>受理</t>
  </si>
  <si>
    <t>他市町
村から
の送付</t>
    <rPh sb="0" eb="1">
      <t>タ</t>
    </rPh>
    <rPh sb="1" eb="3">
      <t>シチョウ</t>
    </rPh>
    <rPh sb="4" eb="5">
      <t>ムラ</t>
    </rPh>
    <rPh sb="9" eb="11">
      <t>ソウフ</t>
    </rPh>
    <phoneticPr fontId="6"/>
  </si>
  <si>
    <t>受理</t>
    <phoneticPr fontId="6"/>
  </si>
  <si>
    <t>他市町村からの送付</t>
    <rPh sb="0" eb="1">
      <t>タ</t>
    </rPh>
    <rPh sb="1" eb="3">
      <t>シチョウ</t>
    </rPh>
    <rPh sb="3" eb="4">
      <t>ムラ</t>
    </rPh>
    <rPh sb="7" eb="9">
      <t>ソウフ</t>
    </rPh>
    <phoneticPr fontId="6"/>
  </si>
  <si>
    <t xml:space="preserve">… </t>
    <phoneticPr fontId="6"/>
  </si>
  <si>
    <t xml:space="preserve">… </t>
    <phoneticPr fontId="6"/>
  </si>
  <si>
    <t xml:space="preserve">   -</t>
    <phoneticPr fontId="6"/>
  </si>
  <si>
    <t>　資料：市民課</t>
    <rPh sb="1" eb="3">
      <t>シリョウ</t>
    </rPh>
    <rPh sb="4" eb="6">
      <t>シミン</t>
    </rPh>
    <rPh sb="6" eb="7">
      <t>カ</t>
    </rPh>
    <phoneticPr fontId="6"/>
  </si>
  <si>
    <t>４　年齢別・男女別人口</t>
    <phoneticPr fontId="6"/>
  </si>
  <si>
    <t>（平成28年3月31日現在）</t>
    <rPh sb="10" eb="11">
      <t>ヒ</t>
    </rPh>
    <phoneticPr fontId="6"/>
  </si>
  <si>
    <t>年齢</t>
  </si>
  <si>
    <t>人　口</t>
  </si>
  <si>
    <t>日本人</t>
  </si>
  <si>
    <t>外国人</t>
    <phoneticPr fontId="6"/>
  </si>
  <si>
    <t>（歳）</t>
  </si>
  <si>
    <t>合　計</t>
  </si>
  <si>
    <t>男</t>
  </si>
  <si>
    <t>女</t>
  </si>
  <si>
    <t>0～4</t>
  </si>
  <si>
    <t>5～9</t>
  </si>
  <si>
    <t>10～14</t>
  </si>
  <si>
    <t>15～19</t>
  </si>
  <si>
    <t>20～24</t>
  </si>
  <si>
    <t>25～29</t>
  </si>
  <si>
    <t>30～34</t>
  </si>
  <si>
    <t>外国人</t>
    <phoneticPr fontId="6"/>
  </si>
  <si>
    <t>35～39</t>
  </si>
  <si>
    <t>40～44</t>
  </si>
  <si>
    <t>45～49</t>
  </si>
  <si>
    <t>50～54</t>
  </si>
  <si>
    <t>55～59</t>
  </si>
  <si>
    <t>60～64</t>
  </si>
  <si>
    <t>65～69</t>
  </si>
  <si>
    <t>70～74</t>
  </si>
  <si>
    <t>75～79</t>
  </si>
  <si>
    <t>80～84</t>
  </si>
  <si>
    <t>85～89</t>
  </si>
  <si>
    <t>90～94</t>
  </si>
  <si>
    <t>95～99</t>
  </si>
  <si>
    <t>100～105</t>
    <phoneticPr fontId="6"/>
  </si>
  <si>
    <t>105～106</t>
    <phoneticPr fontId="6"/>
  </si>
  <si>
    <t>合計</t>
  </si>
  <si>
    <t>　資料：市民課</t>
    <rPh sb="1" eb="3">
      <t>シリョウ</t>
    </rPh>
    <rPh sb="4" eb="7">
      <t>シミンカ</t>
    </rPh>
    <phoneticPr fontId="6"/>
  </si>
  <si>
    <t>注：最高齢は106歳。</t>
    <phoneticPr fontId="6"/>
  </si>
  <si>
    <t>５　外国人住民の推移</t>
    <rPh sb="5" eb="7">
      <t>ジュウミン</t>
    </rPh>
    <phoneticPr fontId="6"/>
  </si>
  <si>
    <t>（各年３月末現在） （単位：人）</t>
    <rPh sb="1" eb="3">
      <t>カクネン</t>
    </rPh>
    <rPh sb="4" eb="5">
      <t>ツキ</t>
    </rPh>
    <rPh sb="5" eb="6">
      <t>マツ</t>
    </rPh>
    <rPh sb="6" eb="8">
      <t>ゲンザイ</t>
    </rPh>
    <phoneticPr fontId="6"/>
  </si>
  <si>
    <t>大陸</t>
    <phoneticPr fontId="6"/>
  </si>
  <si>
    <t>No.</t>
    <phoneticPr fontId="6"/>
  </si>
  <si>
    <t>国籍 ・ 地域</t>
    <rPh sb="5" eb="7">
      <t>チイキ</t>
    </rPh>
    <phoneticPr fontId="6"/>
  </si>
  <si>
    <t>平成26</t>
    <rPh sb="0" eb="2">
      <t>ヘイセイ</t>
    </rPh>
    <phoneticPr fontId="6"/>
  </si>
  <si>
    <t>名　称</t>
    <rPh sb="0" eb="1">
      <t>ナ</t>
    </rPh>
    <rPh sb="2" eb="3">
      <t>ショウ</t>
    </rPh>
    <phoneticPr fontId="6"/>
  </si>
  <si>
    <t>合 計</t>
  </si>
  <si>
    <t>アジア</t>
    <phoneticPr fontId="6"/>
  </si>
  <si>
    <t>インドネシア</t>
  </si>
  <si>
    <t>韓国・朝鮮</t>
  </si>
  <si>
    <t>スリランカ</t>
  </si>
  <si>
    <t>タイ</t>
  </si>
  <si>
    <t>台湾</t>
    <rPh sb="0" eb="2">
      <t>タイワン</t>
    </rPh>
    <phoneticPr fontId="6"/>
  </si>
  <si>
    <t>中国</t>
  </si>
  <si>
    <t>バングラデシュ</t>
    <phoneticPr fontId="6"/>
  </si>
  <si>
    <t>フィリピン</t>
    <phoneticPr fontId="6"/>
  </si>
  <si>
    <t>ブータン</t>
  </si>
  <si>
    <t>マレーシア</t>
    <phoneticPr fontId="6"/>
  </si>
  <si>
    <t>大洋州</t>
    <phoneticPr fontId="6"/>
  </si>
  <si>
    <t>オーストラリア</t>
  </si>
  <si>
    <t>ニュージランド</t>
    <phoneticPr fontId="6"/>
  </si>
  <si>
    <t>北米</t>
    <phoneticPr fontId="6"/>
  </si>
  <si>
    <t>米国</t>
    <rPh sb="0" eb="2">
      <t>ベイコク</t>
    </rPh>
    <phoneticPr fontId="6"/>
  </si>
  <si>
    <t>カナダ</t>
    <phoneticPr fontId="6"/>
  </si>
  <si>
    <t>中南米</t>
    <phoneticPr fontId="6"/>
  </si>
  <si>
    <t>アルゼンチン</t>
    <phoneticPr fontId="6"/>
  </si>
  <si>
    <t>コロンビア</t>
    <phoneticPr fontId="6"/>
  </si>
  <si>
    <t>チリ</t>
    <phoneticPr fontId="6"/>
  </si>
  <si>
    <t>パラグアイ</t>
    <phoneticPr fontId="6"/>
  </si>
  <si>
    <t>ブラジル</t>
  </si>
  <si>
    <t>ペルー</t>
    <phoneticPr fontId="6"/>
  </si>
  <si>
    <t>ボリビア</t>
    <phoneticPr fontId="6"/>
  </si>
  <si>
    <t>メキシコ</t>
    <phoneticPr fontId="6"/>
  </si>
  <si>
    <t>欧州</t>
    <phoneticPr fontId="6"/>
  </si>
  <si>
    <t>英国</t>
    <rPh sb="0" eb="2">
      <t>エイコク</t>
    </rPh>
    <phoneticPr fontId="6"/>
  </si>
  <si>
    <t>オーストリア</t>
    <phoneticPr fontId="6"/>
  </si>
  <si>
    <t>ドイツ</t>
    <phoneticPr fontId="6"/>
  </si>
  <si>
    <t>中東</t>
    <phoneticPr fontId="6"/>
  </si>
  <si>
    <t>イラン</t>
    <phoneticPr fontId="6"/>
  </si>
  <si>
    <t>アフリカ</t>
    <phoneticPr fontId="6"/>
  </si>
  <si>
    <t>ガーナ</t>
  </si>
  <si>
    <t>ケニア</t>
  </si>
  <si>
    <t>コートジボワール</t>
    <phoneticPr fontId="6"/>
  </si>
  <si>
    <t>その他</t>
  </si>
  <si>
    <t>合　　　　計</t>
  </si>
  <si>
    <t>　資料：市民課</t>
  </si>
  <si>
    <r>
      <t>７　地区別・年齢階級別人口</t>
    </r>
    <r>
      <rPr>
        <b/>
        <sz val="11.95"/>
        <rFont val="ＭＳ ゴシック"/>
        <family val="3"/>
        <charset val="128"/>
      </rPr>
      <t>（外国人を含む）</t>
    </r>
    <phoneticPr fontId="6"/>
  </si>
  <si>
    <t>（平成28年3月31日現在）</t>
    <rPh sb="10" eb="11">
      <t>ニチ</t>
    </rPh>
    <phoneticPr fontId="6"/>
  </si>
  <si>
    <t>（単位：人）</t>
  </si>
  <si>
    <t>区　分</t>
    <rPh sb="0" eb="1">
      <t>ク</t>
    </rPh>
    <rPh sb="2" eb="3">
      <t>ブン</t>
    </rPh>
    <phoneticPr fontId="6"/>
  </si>
  <si>
    <t>地区別人口
計</t>
    <rPh sb="6" eb="7">
      <t>ケイ</t>
    </rPh>
    <phoneticPr fontId="6"/>
  </si>
  <si>
    <t>乳幼児人口</t>
    <phoneticPr fontId="6"/>
  </si>
  <si>
    <t>年少人口</t>
  </si>
  <si>
    <t>　労働力人口 （16～64歳）</t>
  </si>
  <si>
    <t>老年人口</t>
  </si>
  <si>
    <t>義務教育就学人口</t>
  </si>
  <si>
    <t>高等教育対象人口</t>
  </si>
  <si>
    <t>地　区</t>
    <rPh sb="0" eb="1">
      <t>チ</t>
    </rPh>
    <rPh sb="2" eb="3">
      <t>ク</t>
    </rPh>
    <phoneticPr fontId="6"/>
  </si>
  <si>
    <t>（０～５歳）</t>
  </si>
  <si>
    <t>（６～15歳）</t>
  </si>
  <si>
    <t>（16～22歳）</t>
  </si>
  <si>
    <t>(65歳以上)</t>
    <phoneticPr fontId="6"/>
  </si>
  <si>
    <t>第一地区</t>
  </si>
  <si>
    <t>第二地区</t>
  </si>
  <si>
    <t>第三地区</t>
  </si>
  <si>
    <t>第四地区</t>
  </si>
  <si>
    <t>第五地区</t>
  </si>
  <si>
    <t>南郷地区</t>
  </si>
  <si>
    <t>西南郷地区</t>
  </si>
  <si>
    <t>上内田地区</t>
  </si>
  <si>
    <t>西山口地区</t>
  </si>
  <si>
    <t>東山口地区</t>
  </si>
  <si>
    <t>日坂地区</t>
  </si>
  <si>
    <t>東山地区</t>
  </si>
  <si>
    <t>粟本地区</t>
  </si>
  <si>
    <t>城北地区</t>
  </si>
  <si>
    <t>倉真地区</t>
  </si>
  <si>
    <t>西郷地区</t>
  </si>
  <si>
    <t>原泉地区</t>
  </si>
  <si>
    <t>原田地区</t>
  </si>
  <si>
    <t>原谷地区</t>
  </si>
  <si>
    <t>桜木地区</t>
  </si>
  <si>
    <t>和田岡地区</t>
  </si>
  <si>
    <t>曽我地区</t>
  </si>
  <si>
    <t>千浜地区</t>
    <rPh sb="0" eb="1">
      <t>チ</t>
    </rPh>
    <rPh sb="1" eb="2">
      <t>ハマ</t>
    </rPh>
    <rPh sb="2" eb="4">
      <t>チク</t>
    </rPh>
    <phoneticPr fontId="6"/>
  </si>
  <si>
    <t>睦浜地区</t>
    <rPh sb="0" eb="1">
      <t>ムツ</t>
    </rPh>
    <rPh sb="1" eb="2">
      <t>ハマ</t>
    </rPh>
    <rPh sb="2" eb="4">
      <t>チク</t>
    </rPh>
    <phoneticPr fontId="6"/>
  </si>
  <si>
    <t>大坂地区</t>
    <rPh sb="0" eb="2">
      <t>オオサカ</t>
    </rPh>
    <rPh sb="2" eb="4">
      <t>チク</t>
    </rPh>
    <phoneticPr fontId="6"/>
  </si>
  <si>
    <t>土方地区</t>
    <rPh sb="0" eb="2">
      <t>ヒジカタ</t>
    </rPh>
    <rPh sb="2" eb="4">
      <t>チク</t>
    </rPh>
    <phoneticPr fontId="6"/>
  </si>
  <si>
    <t>佐束地区</t>
    <rPh sb="0" eb="1">
      <t>サ</t>
    </rPh>
    <rPh sb="1" eb="2">
      <t>ツカ</t>
    </rPh>
    <rPh sb="2" eb="4">
      <t>チク</t>
    </rPh>
    <phoneticPr fontId="6"/>
  </si>
  <si>
    <t xml:space="preserve"> 中 地区</t>
    <rPh sb="1" eb="2">
      <t>ナカ</t>
    </rPh>
    <rPh sb="3" eb="5">
      <t>チク</t>
    </rPh>
    <phoneticPr fontId="6"/>
  </si>
  <si>
    <t>大須賀第一地区</t>
    <rPh sb="0" eb="3">
      <t>オオスカ</t>
    </rPh>
    <rPh sb="3" eb="5">
      <t>ダイイチ</t>
    </rPh>
    <rPh sb="5" eb="7">
      <t>チク</t>
    </rPh>
    <phoneticPr fontId="6"/>
  </si>
  <si>
    <t>大須賀第二地区</t>
    <rPh sb="0" eb="3">
      <t>オオスカ</t>
    </rPh>
    <rPh sb="3" eb="5">
      <t>ダイニ</t>
    </rPh>
    <rPh sb="5" eb="7">
      <t>チク</t>
    </rPh>
    <phoneticPr fontId="6"/>
  </si>
  <si>
    <t>大須賀第三地区</t>
    <rPh sb="0" eb="3">
      <t>オオスカ</t>
    </rPh>
    <rPh sb="3" eb="5">
      <t>ダイサン</t>
    </rPh>
    <rPh sb="5" eb="7">
      <t>チク</t>
    </rPh>
    <phoneticPr fontId="6"/>
  </si>
  <si>
    <t>大渕地区</t>
    <rPh sb="0" eb="2">
      <t>オオブチ</t>
    </rPh>
    <rPh sb="2" eb="4">
      <t>チク</t>
    </rPh>
    <phoneticPr fontId="6"/>
  </si>
  <si>
    <t>構成比（％）</t>
    <rPh sb="0" eb="3">
      <t>コウセイヒ</t>
    </rPh>
    <phoneticPr fontId="6"/>
  </si>
  <si>
    <t>-</t>
    <phoneticPr fontId="6"/>
  </si>
  <si>
    <t>　資料：企画政策課</t>
    <rPh sb="4" eb="6">
      <t>キカク</t>
    </rPh>
    <rPh sb="6" eb="8">
      <t>セイサク</t>
    </rPh>
    <rPh sb="8" eb="9">
      <t>カ</t>
    </rPh>
    <phoneticPr fontId="6"/>
  </si>
  <si>
    <t>　　</t>
    <phoneticPr fontId="6"/>
  </si>
  <si>
    <t>６　行政区別世帯数・５歳階級別人口（外国人を含む）</t>
    <phoneticPr fontId="6"/>
  </si>
  <si>
    <t>（平成28年3月31日現在）</t>
    <rPh sb="1" eb="3">
      <t>ヘイセイ</t>
    </rPh>
    <rPh sb="5" eb="6">
      <t>ネン</t>
    </rPh>
    <rPh sb="7" eb="8">
      <t>ガツ</t>
    </rPh>
    <rPh sb="10" eb="11">
      <t>ヒ</t>
    </rPh>
    <rPh sb="11" eb="13">
      <t>ゲンザイ</t>
    </rPh>
    <phoneticPr fontId="6"/>
  </si>
  <si>
    <t>行政区</t>
  </si>
  <si>
    <t>仁藤町</t>
  </si>
  <si>
    <t>肴町</t>
    <phoneticPr fontId="6"/>
  </si>
  <si>
    <t>塩町</t>
  </si>
  <si>
    <t>喜町</t>
  </si>
  <si>
    <t>新町</t>
  </si>
  <si>
    <t>道神町</t>
  </si>
  <si>
    <t>六軒町</t>
  </si>
  <si>
    <t>世帯数</t>
  </si>
  <si>
    <t>人口総数</t>
  </si>
  <si>
    <t>20歳以上</t>
    <phoneticPr fontId="6"/>
  </si>
  <si>
    <t>計</t>
  </si>
  <si>
    <t xml:space="preserve"> 0～4 </t>
    <phoneticPr fontId="6"/>
  </si>
  <si>
    <t xml:space="preserve"> 5～9 </t>
    <phoneticPr fontId="6"/>
  </si>
  <si>
    <t>100～</t>
  </si>
  <si>
    <t>神明町</t>
  </si>
  <si>
    <t>旭町</t>
  </si>
  <si>
    <t>旭ヶ丘</t>
    <phoneticPr fontId="6"/>
  </si>
  <si>
    <t>掛川第一地区</t>
    <phoneticPr fontId="6"/>
  </si>
  <si>
    <t>栄町</t>
  </si>
  <si>
    <t>紺屋町</t>
  </si>
  <si>
    <t>中町</t>
  </si>
  <si>
    <t xml:space="preserve"> 0～4 </t>
    <phoneticPr fontId="6"/>
  </si>
  <si>
    <t>緑町</t>
  </si>
  <si>
    <t>連雀</t>
  </si>
  <si>
    <t>大手町</t>
  </si>
  <si>
    <t>松尾</t>
    <phoneticPr fontId="6"/>
  </si>
  <si>
    <t>城内</t>
  </si>
  <si>
    <t>掛川第二地区</t>
  </si>
  <si>
    <t>研屋町</t>
  </si>
  <si>
    <t>20歳以上</t>
    <phoneticPr fontId="6"/>
  </si>
  <si>
    <t xml:space="preserve"> 5～9 </t>
    <phoneticPr fontId="6"/>
  </si>
  <si>
    <t>西町</t>
  </si>
  <si>
    <t>瓦町</t>
  </si>
  <si>
    <t>十王</t>
  </si>
  <si>
    <t>下俣町</t>
  </si>
  <si>
    <t>十九首</t>
  </si>
  <si>
    <t>小鷹町</t>
  </si>
  <si>
    <t>中央一丁目</t>
  </si>
  <si>
    <t>20歳以上</t>
    <phoneticPr fontId="6"/>
  </si>
  <si>
    <t xml:space="preserve"> 0～4 </t>
    <phoneticPr fontId="6"/>
  </si>
  <si>
    <t xml:space="preserve"> 5～9 </t>
    <phoneticPr fontId="6"/>
  </si>
  <si>
    <t>中央二丁目</t>
  </si>
  <si>
    <t>中央三丁目</t>
  </si>
  <si>
    <t>中央高町</t>
  </si>
  <si>
    <t>掛川第三地区</t>
  </si>
  <si>
    <t>城西</t>
  </si>
  <si>
    <t>掛川第四地区</t>
  </si>
  <si>
    <t>二瀬川</t>
    <rPh sb="0" eb="3">
      <t>フタセガワ</t>
    </rPh>
    <phoneticPr fontId="6"/>
  </si>
  <si>
    <t>20歳以上</t>
    <phoneticPr fontId="6"/>
  </si>
  <si>
    <t xml:space="preserve"> 0～4 </t>
    <phoneticPr fontId="6"/>
  </si>
  <si>
    <t>上屋敷</t>
  </si>
  <si>
    <t>秋葉通り</t>
  </si>
  <si>
    <t>鳥居町</t>
  </si>
  <si>
    <t>橘町</t>
  </si>
  <si>
    <t>末広町</t>
  </si>
  <si>
    <t>長谷</t>
  </si>
  <si>
    <t>七日町</t>
  </si>
  <si>
    <t>男</t>
    <rPh sb="0" eb="1">
      <t>オトコ</t>
    </rPh>
    <phoneticPr fontId="6"/>
  </si>
  <si>
    <t>20歳以上</t>
    <phoneticPr fontId="6"/>
  </si>
  <si>
    <t xml:space="preserve"> 0～4 </t>
    <phoneticPr fontId="6"/>
  </si>
  <si>
    <t xml:space="preserve"> 5～9 </t>
    <phoneticPr fontId="6"/>
  </si>
  <si>
    <t>秋葉路</t>
    <rPh sb="0" eb="3">
      <t>アキハミチ</t>
    </rPh>
    <phoneticPr fontId="6"/>
  </si>
  <si>
    <t>掛川第五地区</t>
  </si>
  <si>
    <t>杉谷</t>
  </si>
  <si>
    <t>杉谷南</t>
    <rPh sb="0" eb="2">
      <t>スギヤ</t>
    </rPh>
    <rPh sb="2" eb="3">
      <t>ミナミ</t>
    </rPh>
    <phoneticPr fontId="6"/>
  </si>
  <si>
    <t>上張</t>
  </si>
  <si>
    <t>新道</t>
  </si>
  <si>
    <t>緑ヶ丘第一</t>
    <rPh sb="3" eb="4">
      <t>ダイ</t>
    </rPh>
    <phoneticPr fontId="6"/>
  </si>
  <si>
    <t>緑ヶ丘第二</t>
    <rPh sb="3" eb="4">
      <t>ダイ</t>
    </rPh>
    <phoneticPr fontId="6"/>
  </si>
  <si>
    <t>矢崎</t>
  </si>
  <si>
    <t>葵町</t>
    <rPh sb="0" eb="2">
      <t>アオイチョウ</t>
    </rPh>
    <phoneticPr fontId="6"/>
  </si>
  <si>
    <t>南郷地区</t>
    <phoneticPr fontId="6"/>
  </si>
  <si>
    <t>下俣</t>
  </si>
  <si>
    <t>久保</t>
  </si>
  <si>
    <t>亀の甲</t>
  </si>
  <si>
    <t>20歳以上</t>
    <phoneticPr fontId="6"/>
  </si>
  <si>
    <t xml:space="preserve"> 0～4 </t>
    <phoneticPr fontId="6"/>
  </si>
  <si>
    <t xml:space="preserve"> 5～9 </t>
    <phoneticPr fontId="6"/>
  </si>
  <si>
    <t>神代地</t>
  </si>
  <si>
    <t>結縁寺</t>
  </si>
  <si>
    <t>西南郷地区</t>
    <phoneticPr fontId="6"/>
  </si>
  <si>
    <t>桶田</t>
  </si>
  <si>
    <t>五百済</t>
  </si>
  <si>
    <t>段金谷</t>
  </si>
  <si>
    <t>下板沢</t>
  </si>
  <si>
    <t xml:space="preserve"> 0～4 </t>
    <phoneticPr fontId="6"/>
  </si>
  <si>
    <t>上板沢</t>
  </si>
  <si>
    <t>和田</t>
  </si>
  <si>
    <t>子隣</t>
  </si>
  <si>
    <t>岩井寺</t>
  </si>
  <si>
    <t>大谷</t>
  </si>
  <si>
    <t>城山</t>
  </si>
  <si>
    <t>上内田地区</t>
    <phoneticPr fontId="6"/>
  </si>
  <si>
    <t>満水</t>
  </si>
  <si>
    <t>薗ヶ谷</t>
  </si>
  <si>
    <t>宮脇</t>
  </si>
  <si>
    <t>成滝</t>
  </si>
  <si>
    <t>葛川</t>
  </si>
  <si>
    <t>青葉台</t>
  </si>
  <si>
    <t>金城</t>
  </si>
  <si>
    <t>宮村</t>
  </si>
  <si>
    <t>海老名</t>
  </si>
  <si>
    <t>影森</t>
  </si>
  <si>
    <t>塩井川原</t>
  </si>
  <si>
    <t>寺ヶ谷</t>
  </si>
  <si>
    <t>伊達方</t>
  </si>
  <si>
    <t>本所</t>
  </si>
  <si>
    <t>新田</t>
    <rPh sb="0" eb="2">
      <t>シンデン</t>
    </rPh>
    <phoneticPr fontId="6"/>
  </si>
  <si>
    <t>原子</t>
    <rPh sb="0" eb="2">
      <t>ハラコ</t>
    </rPh>
    <phoneticPr fontId="6"/>
  </si>
  <si>
    <t>池下</t>
    <rPh sb="0" eb="2">
      <t>イケシタ</t>
    </rPh>
    <phoneticPr fontId="6"/>
  </si>
  <si>
    <t>牛頭</t>
    <rPh sb="0" eb="1">
      <t>ウシ</t>
    </rPh>
    <rPh sb="1" eb="2">
      <t>アタマ</t>
    </rPh>
    <phoneticPr fontId="6"/>
  </si>
  <si>
    <t>山鼻</t>
    <rPh sb="0" eb="2">
      <t>ヤマハナ</t>
    </rPh>
    <phoneticPr fontId="6"/>
  </si>
  <si>
    <t>千羽</t>
    <rPh sb="0" eb="2">
      <t>センバ</t>
    </rPh>
    <phoneticPr fontId="6"/>
  </si>
  <si>
    <t>20歳以上</t>
    <phoneticPr fontId="6"/>
  </si>
  <si>
    <t xml:space="preserve"> 0～4 </t>
    <phoneticPr fontId="6"/>
  </si>
  <si>
    <t xml:space="preserve"> 5～9 </t>
    <phoneticPr fontId="6"/>
  </si>
  <si>
    <t>木割</t>
    <rPh sb="0" eb="1">
      <t>キ</t>
    </rPh>
    <rPh sb="1" eb="2">
      <t>ワリ</t>
    </rPh>
    <phoneticPr fontId="6"/>
  </si>
  <si>
    <t>池下雇用促進</t>
  </si>
  <si>
    <t>古宮</t>
  </si>
  <si>
    <t>下町</t>
  </si>
  <si>
    <t>本町</t>
  </si>
  <si>
    <t>沓掛</t>
  </si>
  <si>
    <t>御林</t>
  </si>
  <si>
    <t>川向</t>
  </si>
  <si>
    <t>大野</t>
  </si>
  <si>
    <t>佐夜鹿</t>
    <phoneticPr fontId="6"/>
  </si>
  <si>
    <t>東山</t>
  </si>
  <si>
    <t>水垂</t>
  </si>
  <si>
    <t>初馬</t>
  </si>
  <si>
    <t>葛ヶ丘</t>
    <phoneticPr fontId="6"/>
  </si>
  <si>
    <t>北門</t>
  </si>
  <si>
    <t>下西郷雇用促進</t>
    <phoneticPr fontId="6"/>
  </si>
  <si>
    <t>城北町</t>
    <rPh sb="0" eb="3">
      <t>ジョウホクチョウ</t>
    </rPh>
    <phoneticPr fontId="6"/>
  </si>
  <si>
    <t>20歳以上</t>
    <phoneticPr fontId="6"/>
  </si>
  <si>
    <t xml:space="preserve"> 0～4 </t>
    <phoneticPr fontId="6"/>
  </si>
  <si>
    <t>弥生町</t>
    <rPh sb="0" eb="3">
      <t>ヤヨイチョウ</t>
    </rPh>
    <phoneticPr fontId="6"/>
  </si>
  <si>
    <t>下西郷</t>
    <rPh sb="0" eb="3">
      <t>シモサイゴウ</t>
    </rPh>
    <phoneticPr fontId="6"/>
  </si>
  <si>
    <t>下西郷西</t>
    <rPh sb="0" eb="3">
      <t>シモサイゴウ</t>
    </rPh>
    <rPh sb="3" eb="4">
      <t>ニシ</t>
    </rPh>
    <phoneticPr fontId="6"/>
  </si>
  <si>
    <t>倉真１区</t>
    <phoneticPr fontId="6"/>
  </si>
  <si>
    <t>倉真２区</t>
    <phoneticPr fontId="6"/>
  </si>
  <si>
    <t>倉真３区</t>
    <phoneticPr fontId="6"/>
  </si>
  <si>
    <t>倉真４区</t>
    <phoneticPr fontId="6"/>
  </si>
  <si>
    <t>倉真５区</t>
    <phoneticPr fontId="6"/>
  </si>
  <si>
    <t>倉真６区</t>
    <phoneticPr fontId="6"/>
  </si>
  <si>
    <t>倉真７区</t>
    <phoneticPr fontId="6"/>
  </si>
  <si>
    <t>小市</t>
  </si>
  <si>
    <t>方の橋</t>
    <phoneticPr fontId="6"/>
  </si>
  <si>
    <t>構江</t>
  </si>
  <si>
    <t>石畑</t>
  </si>
  <si>
    <t>石ヶ谷</t>
    <phoneticPr fontId="6"/>
  </si>
  <si>
    <t>美人ヶ谷</t>
  </si>
  <si>
    <t>滝ノ谷</t>
  </si>
  <si>
    <t>長間</t>
  </si>
  <si>
    <t>五明</t>
  </si>
  <si>
    <t xml:space="preserve"> 5～9 </t>
    <phoneticPr fontId="6"/>
  </si>
  <si>
    <t>花屋敷</t>
    <rPh sb="0" eb="3">
      <t>ハナヤシキ</t>
    </rPh>
    <phoneticPr fontId="6"/>
  </si>
  <si>
    <t>大和田</t>
  </si>
  <si>
    <t>萩間</t>
    <rPh sb="0" eb="2">
      <t>ハギマ</t>
    </rPh>
    <phoneticPr fontId="6"/>
  </si>
  <si>
    <t>居尻</t>
    <rPh sb="0" eb="2">
      <t>イジリ</t>
    </rPh>
    <phoneticPr fontId="6"/>
  </si>
  <si>
    <t>泉</t>
    <rPh sb="0" eb="1">
      <t>イズミ</t>
    </rPh>
    <phoneticPr fontId="6"/>
  </si>
  <si>
    <t>孕丹</t>
    <rPh sb="0" eb="1">
      <t>ハラ</t>
    </rPh>
    <rPh sb="1" eb="2">
      <t>タン</t>
    </rPh>
    <phoneticPr fontId="6"/>
  </si>
  <si>
    <t>20歳以上</t>
    <phoneticPr fontId="6"/>
  </si>
  <si>
    <t xml:space="preserve"> 0～4 </t>
    <phoneticPr fontId="6"/>
  </si>
  <si>
    <t xml:space="preserve"> 5～9 </t>
    <phoneticPr fontId="6"/>
  </si>
  <si>
    <t>寺島</t>
    <rPh sb="0" eb="2">
      <t>テラシマ</t>
    </rPh>
    <phoneticPr fontId="6"/>
  </si>
  <si>
    <t>桑地</t>
    <rPh sb="0" eb="1">
      <t>クワ</t>
    </rPh>
    <rPh sb="1" eb="2">
      <t>チ</t>
    </rPh>
    <phoneticPr fontId="6"/>
  </si>
  <si>
    <t>栃原</t>
    <rPh sb="0" eb="2">
      <t>トチバラ</t>
    </rPh>
    <phoneticPr fontId="6"/>
  </si>
  <si>
    <t>高山</t>
    <rPh sb="0" eb="2">
      <t>タカヤマ</t>
    </rPh>
    <phoneticPr fontId="6"/>
  </si>
  <si>
    <t>正道</t>
    <rPh sb="0" eb="2">
      <t>マサミチ</t>
    </rPh>
    <phoneticPr fontId="6"/>
  </si>
  <si>
    <t>平島</t>
    <rPh sb="0" eb="2">
      <t>ヒラシマ</t>
    </rPh>
    <phoneticPr fontId="6"/>
  </si>
  <si>
    <t>久居島</t>
    <rPh sb="0" eb="3">
      <t>ヒサイジマ</t>
    </rPh>
    <phoneticPr fontId="6"/>
  </si>
  <si>
    <t>中西之谷</t>
    <rPh sb="0" eb="4">
      <t>ナカニシノヤ</t>
    </rPh>
    <phoneticPr fontId="6"/>
  </si>
  <si>
    <t>上西之谷</t>
    <rPh sb="0" eb="4">
      <t>カミニシノヤ</t>
    </rPh>
    <phoneticPr fontId="6"/>
  </si>
  <si>
    <t>田代・柚葉・明ヶ島</t>
    <rPh sb="0" eb="2">
      <t>タシロ</t>
    </rPh>
    <rPh sb="3" eb="4">
      <t>ユズ</t>
    </rPh>
    <rPh sb="4" eb="5">
      <t>ハ</t>
    </rPh>
    <rPh sb="6" eb="7">
      <t>ミョウ</t>
    </rPh>
    <rPh sb="8" eb="9">
      <t>シマ</t>
    </rPh>
    <phoneticPr fontId="6"/>
  </si>
  <si>
    <t>原田地区</t>
    <rPh sb="0" eb="2">
      <t>ハラダ</t>
    </rPh>
    <rPh sb="2" eb="4">
      <t>チク</t>
    </rPh>
    <phoneticPr fontId="6"/>
  </si>
  <si>
    <t>本郷西</t>
    <rPh sb="0" eb="2">
      <t>ホンゴウ</t>
    </rPh>
    <rPh sb="2" eb="3">
      <t>ニシ</t>
    </rPh>
    <phoneticPr fontId="6"/>
  </si>
  <si>
    <t>本郷東</t>
    <rPh sb="0" eb="2">
      <t>ホンゴウ</t>
    </rPh>
    <rPh sb="2" eb="3">
      <t>ヒガシ</t>
    </rPh>
    <phoneticPr fontId="6"/>
  </si>
  <si>
    <t xml:space="preserve"> 0～4 </t>
    <phoneticPr fontId="6"/>
  </si>
  <si>
    <t>細谷</t>
    <rPh sb="0" eb="2">
      <t>ホソヤ</t>
    </rPh>
    <phoneticPr fontId="6"/>
  </si>
  <si>
    <t>幡鎌</t>
    <rPh sb="0" eb="2">
      <t>ハタカマ</t>
    </rPh>
    <phoneticPr fontId="6"/>
  </si>
  <si>
    <t>西山</t>
    <rPh sb="0" eb="2">
      <t>ニシヤマ</t>
    </rPh>
    <phoneticPr fontId="6"/>
  </si>
  <si>
    <t>本 郷 南</t>
    <rPh sb="0" eb="1">
      <t>ホン</t>
    </rPh>
    <rPh sb="2" eb="3">
      <t>ゴウ</t>
    </rPh>
    <rPh sb="4" eb="5">
      <t>ミナミ</t>
    </rPh>
    <phoneticPr fontId="6"/>
  </si>
  <si>
    <t>サングリーン</t>
    <phoneticPr fontId="6"/>
  </si>
  <si>
    <t>原谷地区</t>
    <rPh sb="0" eb="2">
      <t>ハラヤ</t>
    </rPh>
    <rPh sb="2" eb="4">
      <t>チク</t>
    </rPh>
    <phoneticPr fontId="6"/>
  </si>
  <si>
    <t>上垂木</t>
    <rPh sb="0" eb="1">
      <t>カミ</t>
    </rPh>
    <rPh sb="1" eb="2">
      <t>タ</t>
    </rPh>
    <rPh sb="2" eb="3">
      <t>キ</t>
    </rPh>
    <phoneticPr fontId="6"/>
  </si>
  <si>
    <t>女</t>
    <phoneticPr fontId="6"/>
  </si>
  <si>
    <t>20歳以上</t>
    <phoneticPr fontId="6"/>
  </si>
  <si>
    <t>家代</t>
    <rPh sb="0" eb="2">
      <t>イエシロ</t>
    </rPh>
    <phoneticPr fontId="6"/>
  </si>
  <si>
    <t>遊家</t>
    <rPh sb="0" eb="2">
      <t>ユケ</t>
    </rPh>
    <phoneticPr fontId="6"/>
  </si>
  <si>
    <t>下垂木１区</t>
    <rPh sb="0" eb="1">
      <t>シモ</t>
    </rPh>
    <rPh sb="1" eb="2">
      <t>タ</t>
    </rPh>
    <rPh sb="2" eb="3">
      <t>キ</t>
    </rPh>
    <rPh sb="4" eb="5">
      <t>ク</t>
    </rPh>
    <phoneticPr fontId="6"/>
  </si>
  <si>
    <t>森平</t>
    <rPh sb="0" eb="1">
      <t>モリ</t>
    </rPh>
    <rPh sb="1" eb="2">
      <t>タイ</t>
    </rPh>
    <phoneticPr fontId="6"/>
  </si>
  <si>
    <t>富   部</t>
    <rPh sb="0" eb="1">
      <t>トミ</t>
    </rPh>
    <rPh sb="4" eb="5">
      <t>ブ</t>
    </rPh>
    <phoneticPr fontId="6"/>
  </si>
  <si>
    <t>下垂木２区</t>
    <phoneticPr fontId="6"/>
  </si>
  <si>
    <t>下垂木３区</t>
    <phoneticPr fontId="6"/>
  </si>
  <si>
    <t xml:space="preserve"> 5～9 </t>
    <phoneticPr fontId="6"/>
  </si>
  <si>
    <t>家代の里</t>
    <rPh sb="0" eb="2">
      <t>イエシロ</t>
    </rPh>
    <rPh sb="3" eb="4">
      <t>サト</t>
    </rPh>
    <phoneticPr fontId="6"/>
  </si>
  <si>
    <t>下垂木南</t>
    <rPh sb="0" eb="1">
      <t>シモ</t>
    </rPh>
    <rPh sb="1" eb="3">
      <t>タルキ</t>
    </rPh>
    <rPh sb="3" eb="4">
      <t>ミナミ</t>
    </rPh>
    <phoneticPr fontId="6"/>
  </si>
  <si>
    <t>桜木地区</t>
    <rPh sb="0" eb="2">
      <t>サクラギ</t>
    </rPh>
    <rPh sb="2" eb="4">
      <t>チク</t>
    </rPh>
    <phoneticPr fontId="6"/>
  </si>
  <si>
    <t>吉岡</t>
    <rPh sb="0" eb="2">
      <t>ヨシオカ</t>
    </rPh>
    <phoneticPr fontId="6"/>
  </si>
  <si>
    <t>高田</t>
    <rPh sb="0" eb="2">
      <t>タカダ</t>
    </rPh>
    <phoneticPr fontId="6"/>
  </si>
  <si>
    <t>各和</t>
    <rPh sb="0" eb="2">
      <t>カクワ</t>
    </rPh>
    <phoneticPr fontId="6"/>
  </si>
  <si>
    <t>吉岡市営住宅団地</t>
    <rPh sb="0" eb="2">
      <t>ヨシオカ</t>
    </rPh>
    <rPh sb="2" eb="4">
      <t>シエイ</t>
    </rPh>
    <rPh sb="4" eb="6">
      <t>ジュウタク</t>
    </rPh>
    <rPh sb="6" eb="8">
      <t>ダンチ</t>
    </rPh>
    <phoneticPr fontId="6"/>
  </si>
  <si>
    <t>20歳以上</t>
    <phoneticPr fontId="6"/>
  </si>
  <si>
    <t xml:space="preserve"> 0～4 </t>
    <phoneticPr fontId="6"/>
  </si>
  <si>
    <t xml:space="preserve"> 5～9 </t>
    <phoneticPr fontId="6"/>
  </si>
  <si>
    <t>つくし野</t>
    <rPh sb="3" eb="4">
      <t>ノ</t>
    </rPh>
    <phoneticPr fontId="6"/>
  </si>
  <si>
    <t>和田岡地区</t>
    <rPh sb="0" eb="2">
      <t>ワダ</t>
    </rPh>
    <rPh sb="2" eb="3">
      <t>オカ</t>
    </rPh>
    <rPh sb="3" eb="5">
      <t>チク</t>
    </rPh>
    <phoneticPr fontId="6"/>
  </si>
  <si>
    <t>岡津</t>
    <rPh sb="0" eb="2">
      <t>オカツ</t>
    </rPh>
    <phoneticPr fontId="6"/>
  </si>
  <si>
    <t>原川</t>
    <rPh sb="0" eb="1">
      <t>ハラ</t>
    </rPh>
    <rPh sb="1" eb="2">
      <t>カワ</t>
    </rPh>
    <phoneticPr fontId="6"/>
  </si>
  <si>
    <t>徳泉</t>
    <rPh sb="0" eb="1">
      <t>トク</t>
    </rPh>
    <rPh sb="1" eb="2">
      <t>イズミ</t>
    </rPh>
    <phoneticPr fontId="6"/>
  </si>
  <si>
    <t>領家</t>
    <rPh sb="0" eb="2">
      <t>リョウケ</t>
    </rPh>
    <phoneticPr fontId="6"/>
  </si>
  <si>
    <t>高御所</t>
    <rPh sb="0" eb="1">
      <t>コウ</t>
    </rPh>
    <rPh sb="1" eb="2">
      <t>ゴ</t>
    </rPh>
    <rPh sb="2" eb="3">
      <t>ショ</t>
    </rPh>
    <phoneticPr fontId="6"/>
  </si>
  <si>
    <t>篠場</t>
    <rPh sb="0" eb="2">
      <t>シノバ</t>
    </rPh>
    <phoneticPr fontId="6"/>
  </si>
  <si>
    <t>平野</t>
    <rPh sb="0" eb="2">
      <t>ヒラノ</t>
    </rPh>
    <phoneticPr fontId="6"/>
  </si>
  <si>
    <t>梅橋</t>
    <rPh sb="0" eb="1">
      <t>ウメ</t>
    </rPh>
    <rPh sb="1" eb="2">
      <t>ハシ</t>
    </rPh>
    <phoneticPr fontId="6"/>
  </si>
  <si>
    <t>細沢</t>
    <rPh sb="0" eb="1">
      <t>サイ</t>
    </rPh>
    <rPh sb="1" eb="2">
      <t>サワ</t>
    </rPh>
    <phoneticPr fontId="6"/>
  </si>
  <si>
    <t>曽我地区</t>
    <rPh sb="0" eb="2">
      <t>ソガ</t>
    </rPh>
    <rPh sb="2" eb="4">
      <t>チク</t>
    </rPh>
    <phoneticPr fontId="6"/>
  </si>
  <si>
    <t>千浜東</t>
    <rPh sb="0" eb="1">
      <t>チ</t>
    </rPh>
    <rPh sb="1" eb="2">
      <t>ハマ</t>
    </rPh>
    <rPh sb="2" eb="3">
      <t>ヒガシ</t>
    </rPh>
    <phoneticPr fontId="6"/>
  </si>
  <si>
    <t>千浜西</t>
    <rPh sb="0" eb="1">
      <t>チ</t>
    </rPh>
    <rPh sb="1" eb="2">
      <t>ハマ</t>
    </rPh>
    <rPh sb="2" eb="3">
      <t>ニシ</t>
    </rPh>
    <phoneticPr fontId="6"/>
  </si>
  <si>
    <t>国浜</t>
    <rPh sb="0" eb="1">
      <t>クニ</t>
    </rPh>
    <rPh sb="1" eb="2">
      <t>ハマ</t>
    </rPh>
    <phoneticPr fontId="6"/>
  </si>
  <si>
    <t>千浜雇用促進</t>
    <rPh sb="0" eb="1">
      <t>チ</t>
    </rPh>
    <rPh sb="1" eb="2">
      <t>ハマ</t>
    </rPh>
    <rPh sb="2" eb="4">
      <t>コヨウ</t>
    </rPh>
    <rPh sb="4" eb="6">
      <t>ソクシン</t>
    </rPh>
    <phoneticPr fontId="6"/>
  </si>
  <si>
    <t>三浜</t>
    <rPh sb="0" eb="1">
      <t>ミツ</t>
    </rPh>
    <rPh sb="1" eb="2">
      <t>ハマ</t>
    </rPh>
    <phoneticPr fontId="6"/>
  </si>
  <si>
    <t>浜野</t>
    <rPh sb="0" eb="2">
      <t>ハマノ</t>
    </rPh>
    <phoneticPr fontId="6"/>
  </si>
  <si>
    <t>大坂</t>
    <rPh sb="0" eb="2">
      <t>オオサカ</t>
    </rPh>
    <phoneticPr fontId="6"/>
  </si>
  <si>
    <t>三井</t>
    <rPh sb="0" eb="2">
      <t>ミツイ</t>
    </rPh>
    <phoneticPr fontId="6"/>
  </si>
  <si>
    <t>東 大 坂</t>
    <rPh sb="0" eb="1">
      <t>ヒガシ</t>
    </rPh>
    <rPh sb="2" eb="3">
      <t>ダイ</t>
    </rPh>
    <rPh sb="4" eb="5">
      <t>サカ</t>
    </rPh>
    <phoneticPr fontId="6"/>
  </si>
  <si>
    <t>大坂雇用促進</t>
    <rPh sb="0" eb="2">
      <t>オオサカ</t>
    </rPh>
    <rPh sb="2" eb="4">
      <t>コヨウ</t>
    </rPh>
    <rPh sb="4" eb="6">
      <t>ソクシン</t>
    </rPh>
    <phoneticPr fontId="6"/>
  </si>
  <si>
    <t>下土方</t>
    <rPh sb="0" eb="1">
      <t>シモ</t>
    </rPh>
    <rPh sb="1" eb="3">
      <t>ヒジカタ</t>
    </rPh>
    <phoneticPr fontId="6"/>
  </si>
  <si>
    <t>土方</t>
    <rPh sb="0" eb="2">
      <t>ヒジカタ</t>
    </rPh>
    <phoneticPr fontId="6"/>
  </si>
  <si>
    <t>上土方</t>
    <rPh sb="0" eb="3">
      <t>カミヒジカタ</t>
    </rPh>
    <phoneticPr fontId="6"/>
  </si>
  <si>
    <t>井崎雇用促進</t>
    <rPh sb="0" eb="2">
      <t>イサキ</t>
    </rPh>
    <rPh sb="2" eb="4">
      <t>コヨウ</t>
    </rPh>
    <rPh sb="4" eb="6">
      <t>ソクシン</t>
    </rPh>
    <phoneticPr fontId="6"/>
  </si>
  <si>
    <t>高瀬</t>
    <rPh sb="0" eb="2">
      <t>タカセ</t>
    </rPh>
    <phoneticPr fontId="6"/>
  </si>
  <si>
    <t>小貫</t>
    <rPh sb="0" eb="2">
      <t>オヌキ</t>
    </rPh>
    <phoneticPr fontId="6"/>
  </si>
  <si>
    <t>中方</t>
    <rPh sb="0" eb="1">
      <t>ナカ</t>
    </rPh>
    <rPh sb="1" eb="2">
      <t>ホウ</t>
    </rPh>
    <phoneticPr fontId="6"/>
  </si>
  <si>
    <t>岩滑</t>
    <rPh sb="0" eb="1">
      <t>イワ</t>
    </rPh>
    <rPh sb="1" eb="2">
      <t>スベ</t>
    </rPh>
    <phoneticPr fontId="6"/>
  </si>
  <si>
    <t>佐束地区</t>
    <rPh sb="0" eb="2">
      <t>サツカ</t>
    </rPh>
    <rPh sb="2" eb="4">
      <t>チク</t>
    </rPh>
    <phoneticPr fontId="6"/>
  </si>
  <si>
    <t>睦三</t>
    <rPh sb="0" eb="1">
      <t>ムツ</t>
    </rPh>
    <rPh sb="1" eb="2">
      <t>ミ</t>
    </rPh>
    <phoneticPr fontId="6"/>
  </si>
  <si>
    <t>中</t>
    <rPh sb="0" eb="1">
      <t>ナカ</t>
    </rPh>
    <phoneticPr fontId="6"/>
  </si>
  <si>
    <t>中雇用促進</t>
    <rPh sb="0" eb="1">
      <t>ナカ</t>
    </rPh>
    <rPh sb="1" eb="3">
      <t>コヨウ</t>
    </rPh>
    <rPh sb="3" eb="5">
      <t>ソクシン</t>
    </rPh>
    <phoneticPr fontId="6"/>
  </si>
  <si>
    <t>中地区</t>
    <rPh sb="0" eb="2">
      <t>ナカチ</t>
    </rPh>
    <rPh sb="2" eb="3">
      <t>ク</t>
    </rPh>
    <phoneticPr fontId="6"/>
  </si>
  <si>
    <t>川原町</t>
    <rPh sb="0" eb="2">
      <t>カワハラ</t>
    </rPh>
    <rPh sb="2" eb="3">
      <t>マチ</t>
    </rPh>
    <phoneticPr fontId="6"/>
  </si>
  <si>
    <t>十六軒町</t>
    <rPh sb="0" eb="2">
      <t>ジュウロッ</t>
    </rPh>
    <rPh sb="2" eb="3">
      <t>ケン</t>
    </rPh>
    <rPh sb="3" eb="4">
      <t>チョウ</t>
    </rPh>
    <phoneticPr fontId="6"/>
  </si>
  <si>
    <t>大谷町</t>
    <rPh sb="0" eb="3">
      <t>オオヤチョウ</t>
    </rPh>
    <phoneticPr fontId="6"/>
  </si>
  <si>
    <t>新屋町</t>
    <rPh sb="0" eb="3">
      <t>アラヤマチ</t>
    </rPh>
    <phoneticPr fontId="6"/>
  </si>
  <si>
    <t>西大谷</t>
    <rPh sb="0" eb="3">
      <t>ニシオオヤ</t>
    </rPh>
    <phoneticPr fontId="6"/>
  </si>
  <si>
    <t>東本町</t>
    <rPh sb="0" eb="1">
      <t>ヒガシ</t>
    </rPh>
    <rPh sb="1" eb="3">
      <t>ホンマチ</t>
    </rPh>
    <phoneticPr fontId="6"/>
  </si>
  <si>
    <t>中本町</t>
    <rPh sb="0" eb="3">
      <t>ナカホンマチ</t>
    </rPh>
    <phoneticPr fontId="6"/>
  </si>
  <si>
    <t>西 本 町</t>
    <rPh sb="0" eb="1">
      <t>ニシ</t>
    </rPh>
    <rPh sb="2" eb="3">
      <t>ホン</t>
    </rPh>
    <rPh sb="4" eb="5">
      <t>マチ</t>
    </rPh>
    <phoneticPr fontId="6"/>
  </si>
  <si>
    <t>汐 見 ヶ 丘</t>
    <rPh sb="0" eb="1">
      <t>シオ</t>
    </rPh>
    <rPh sb="2" eb="3">
      <t>ケン</t>
    </rPh>
    <rPh sb="6" eb="7">
      <t>オカ</t>
    </rPh>
    <phoneticPr fontId="6"/>
  </si>
  <si>
    <t>柏平</t>
    <rPh sb="0" eb="1">
      <t>カシワ</t>
    </rPh>
    <rPh sb="1" eb="2">
      <t>タイ</t>
    </rPh>
    <phoneticPr fontId="6"/>
  </si>
  <si>
    <t xml:space="preserve"> 5～9 </t>
    <phoneticPr fontId="6"/>
  </si>
  <si>
    <t>西番町</t>
    <rPh sb="0" eb="3">
      <t>ニシバンチョウ</t>
    </rPh>
    <phoneticPr fontId="6"/>
  </si>
  <si>
    <t>中 番 町</t>
    <rPh sb="0" eb="1">
      <t>ナカ</t>
    </rPh>
    <rPh sb="2" eb="3">
      <t>バン</t>
    </rPh>
    <rPh sb="4" eb="5">
      <t>マチ</t>
    </rPh>
    <phoneticPr fontId="6"/>
  </si>
  <si>
    <t>東番町</t>
    <rPh sb="0" eb="1">
      <t>ヒガシ</t>
    </rPh>
    <rPh sb="1" eb="2">
      <t>バン</t>
    </rPh>
    <rPh sb="2" eb="3">
      <t>チョウ</t>
    </rPh>
    <phoneticPr fontId="6"/>
  </si>
  <si>
    <t>南番町</t>
    <rPh sb="0" eb="1">
      <t>ミナミ</t>
    </rPh>
    <rPh sb="1" eb="2">
      <t>バン</t>
    </rPh>
    <rPh sb="2" eb="3">
      <t>マチ</t>
    </rPh>
    <phoneticPr fontId="6"/>
  </si>
  <si>
    <t>大須賀第一地区</t>
    <rPh sb="0" eb="3">
      <t>オオスカ</t>
    </rPh>
    <rPh sb="3" eb="4">
      <t>ダイ</t>
    </rPh>
    <rPh sb="4" eb="5">
      <t>イチ</t>
    </rPh>
    <rPh sb="5" eb="7">
      <t>チク</t>
    </rPh>
    <phoneticPr fontId="6"/>
  </si>
  <si>
    <t>軍全町</t>
    <rPh sb="0" eb="1">
      <t>グン</t>
    </rPh>
    <rPh sb="1" eb="2">
      <t>ゼン</t>
    </rPh>
    <rPh sb="2" eb="3">
      <t>チョウ</t>
    </rPh>
    <phoneticPr fontId="6"/>
  </si>
  <si>
    <t>沢上町</t>
    <rPh sb="0" eb="2">
      <t>サワカミ</t>
    </rPh>
    <rPh sb="2" eb="3">
      <t>チョウ</t>
    </rPh>
    <phoneticPr fontId="6"/>
  </si>
  <si>
    <t xml:space="preserve"> 0～4 </t>
    <phoneticPr fontId="6"/>
  </si>
  <si>
    <t>東新町</t>
    <rPh sb="0" eb="1">
      <t>ヒガシ</t>
    </rPh>
    <rPh sb="1" eb="3">
      <t>シンマチ</t>
    </rPh>
    <phoneticPr fontId="6"/>
  </si>
  <si>
    <t>西新町</t>
    <rPh sb="0" eb="1">
      <t>ニシ</t>
    </rPh>
    <rPh sb="1" eb="3">
      <t>シンマチ</t>
    </rPh>
    <phoneticPr fontId="6"/>
  </si>
  <si>
    <t>松尾町</t>
    <rPh sb="0" eb="2">
      <t>マツオ</t>
    </rPh>
    <rPh sb="2" eb="3">
      <t>チョウ</t>
    </rPh>
    <phoneticPr fontId="6"/>
  </si>
  <si>
    <t>西田町</t>
    <rPh sb="0" eb="2">
      <t>ニシダ</t>
    </rPh>
    <rPh sb="2" eb="3">
      <t>マチ</t>
    </rPh>
    <phoneticPr fontId="6"/>
  </si>
  <si>
    <t>東田町</t>
    <rPh sb="0" eb="1">
      <t>ヒガシ</t>
    </rPh>
    <rPh sb="1" eb="3">
      <t>タマチ</t>
    </rPh>
    <phoneticPr fontId="6"/>
  </si>
  <si>
    <t>大工町</t>
    <rPh sb="0" eb="2">
      <t>ダイク</t>
    </rPh>
    <rPh sb="2" eb="3">
      <t>チョウ</t>
    </rPh>
    <phoneticPr fontId="6"/>
  </si>
  <si>
    <t>石津</t>
    <rPh sb="0" eb="2">
      <t>イシヅ</t>
    </rPh>
    <phoneticPr fontId="6"/>
  </si>
  <si>
    <t xml:space="preserve"> 5～9 </t>
    <phoneticPr fontId="6"/>
  </si>
  <si>
    <t>横砂</t>
    <rPh sb="0" eb="2">
      <t>ヨコスナ</t>
    </rPh>
    <phoneticPr fontId="6"/>
  </si>
  <si>
    <t>小谷田</t>
    <rPh sb="0" eb="1">
      <t>コ</t>
    </rPh>
    <rPh sb="1" eb="3">
      <t>タニダ</t>
    </rPh>
    <phoneticPr fontId="6"/>
  </si>
  <si>
    <t>清ヶ谷</t>
    <rPh sb="0" eb="1">
      <t>キヨシ</t>
    </rPh>
    <rPh sb="2" eb="3">
      <t>タニ</t>
    </rPh>
    <phoneticPr fontId="6"/>
  </si>
  <si>
    <t>本谷</t>
    <rPh sb="0" eb="1">
      <t>モト</t>
    </rPh>
    <rPh sb="1" eb="2">
      <t>タニ</t>
    </rPh>
    <phoneticPr fontId="6"/>
  </si>
  <si>
    <t>大須賀第二地区</t>
    <rPh sb="0" eb="3">
      <t>オオスカ</t>
    </rPh>
    <rPh sb="3" eb="4">
      <t>ダイ</t>
    </rPh>
    <rPh sb="4" eb="5">
      <t>ニ</t>
    </rPh>
    <rPh sb="5" eb="7">
      <t>チク</t>
    </rPh>
    <phoneticPr fontId="6"/>
  </si>
  <si>
    <t>西大渕</t>
    <rPh sb="0" eb="1">
      <t>ニシ</t>
    </rPh>
    <rPh sb="1" eb="3">
      <t>オオブチ</t>
    </rPh>
    <phoneticPr fontId="6"/>
  </si>
  <si>
    <t>今沢</t>
    <rPh sb="0" eb="1">
      <t>イマ</t>
    </rPh>
    <rPh sb="1" eb="2">
      <t>サワ</t>
    </rPh>
    <phoneticPr fontId="6"/>
  </si>
  <si>
    <t>20歳以上</t>
    <phoneticPr fontId="6"/>
  </si>
  <si>
    <t>川原崎</t>
    <rPh sb="0" eb="3">
      <t>カワラザキ</t>
    </rPh>
    <phoneticPr fontId="6"/>
  </si>
  <si>
    <t>沖之須</t>
    <rPh sb="0" eb="1">
      <t>オキ</t>
    </rPh>
    <rPh sb="1" eb="2">
      <t>ノ</t>
    </rPh>
    <rPh sb="2" eb="3">
      <t>ス</t>
    </rPh>
    <phoneticPr fontId="6"/>
  </si>
  <si>
    <t>雇用促進第１</t>
    <rPh sb="0" eb="2">
      <t>コヨウ</t>
    </rPh>
    <rPh sb="2" eb="4">
      <t>ソクシン</t>
    </rPh>
    <rPh sb="4" eb="5">
      <t>ダイ</t>
    </rPh>
    <phoneticPr fontId="6"/>
  </si>
  <si>
    <t>城前団地</t>
    <rPh sb="0" eb="2">
      <t>シロマエ</t>
    </rPh>
    <rPh sb="2" eb="4">
      <t>ダンチ</t>
    </rPh>
    <phoneticPr fontId="6"/>
  </si>
  <si>
    <t>大須賀第三地区</t>
    <rPh sb="0" eb="3">
      <t>オオスカ</t>
    </rPh>
    <rPh sb="3" eb="4">
      <t>ダイ</t>
    </rPh>
    <rPh sb="4" eb="5">
      <t>サン</t>
    </rPh>
    <rPh sb="5" eb="7">
      <t>チク</t>
    </rPh>
    <phoneticPr fontId="6"/>
  </si>
  <si>
    <t>野賀</t>
    <rPh sb="0" eb="1">
      <t>ノ</t>
    </rPh>
    <rPh sb="1" eb="2">
      <t>ガ</t>
    </rPh>
    <phoneticPr fontId="6"/>
  </si>
  <si>
    <t>新井</t>
    <rPh sb="0" eb="2">
      <t>アライ</t>
    </rPh>
    <phoneticPr fontId="6"/>
  </si>
  <si>
    <t>中新井</t>
    <rPh sb="0" eb="1">
      <t>ナカ</t>
    </rPh>
    <rPh sb="1" eb="3">
      <t>アライ</t>
    </rPh>
    <phoneticPr fontId="6"/>
  </si>
  <si>
    <t>岡原</t>
    <rPh sb="0" eb="2">
      <t>オカハラ</t>
    </rPh>
    <phoneticPr fontId="6"/>
  </si>
  <si>
    <t>浜</t>
    <rPh sb="0" eb="1">
      <t>ハマ</t>
    </rPh>
    <phoneticPr fontId="6"/>
  </si>
  <si>
    <t>東大谷</t>
    <rPh sb="0" eb="1">
      <t>ヒガシ</t>
    </rPh>
    <rPh sb="1" eb="3">
      <t>オオヤ</t>
    </rPh>
    <phoneticPr fontId="6"/>
  </si>
  <si>
    <t>野中</t>
    <rPh sb="0" eb="2">
      <t>ノナカ</t>
    </rPh>
    <phoneticPr fontId="6"/>
  </si>
  <si>
    <t>藤塚</t>
    <rPh sb="0" eb="2">
      <t>フジツカ</t>
    </rPh>
    <phoneticPr fontId="6"/>
  </si>
  <si>
    <t>雨垂</t>
    <rPh sb="0" eb="2">
      <t>アマダ</t>
    </rPh>
    <phoneticPr fontId="6"/>
  </si>
  <si>
    <t xml:space="preserve"> 0～4 </t>
    <phoneticPr fontId="6"/>
  </si>
  <si>
    <t xml:space="preserve"> 5～9 </t>
    <phoneticPr fontId="6"/>
  </si>
  <si>
    <t>合計</t>
    <rPh sb="0" eb="2">
      <t>ゴウケイ</t>
    </rPh>
    <phoneticPr fontId="6"/>
  </si>
  <si>
    <t xml:space="preserve"> 5～9 </t>
    <phoneticPr fontId="6"/>
  </si>
  <si>
    <t xml:space="preserve"> 資料：企画政策課 （住民基本台帳）</t>
    <rPh sb="1" eb="3">
      <t>シリョウ</t>
    </rPh>
    <rPh sb="4" eb="6">
      <t>キカク</t>
    </rPh>
    <rPh sb="6" eb="8">
      <t>セイサク</t>
    </rPh>
    <rPh sb="8" eb="9">
      <t>カ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</si>
</sst>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_);[Red]\(#,##0\)"/>
    <numFmt numFmtId="177" formatCode="#,##0.0_ "/>
    <numFmt numFmtId="178" formatCode="0_);[Red]\(0\)"/>
    <numFmt numFmtId="179" formatCode="#,##0_ "/>
    <numFmt numFmtId="180" formatCode="0;&quot;△ &quot;0"/>
    <numFmt numFmtId="181" formatCode="#,##0;&quot;△ &quot;#,##0"/>
    <numFmt numFmtId="182" formatCode="#,##0.0_ ;[Red]\-#,##0.0\ "/>
    <numFmt numFmtId="183" formatCode="#,##0.0_);[Red]\(#,##0.0\)"/>
    <numFmt numFmtId="184" formatCode="#,##0.0_);\(#,##0.0\)"/>
    <numFmt numFmtId="185" formatCode="#,##0.0;&quot;△ &quot;#,##0.0"/>
  </numFmts>
  <fonts count="28">
    <font>
      <sz val="11"/>
      <color theme="1"/>
      <name val="ＭＳ Ｐゴシック"/>
      <family val="2"/>
      <scheme val="minor"/>
    </font>
    <font>
      <sz val="10.45"/>
      <color indexed="8"/>
      <name val="ＭＳ ゴシック"/>
      <family val="3"/>
      <charset val="128"/>
    </font>
    <font>
      <b/>
      <sz val="14"/>
      <color indexed="8"/>
      <name val="ＭＳ ゴシック"/>
      <family val="3"/>
      <charset val="128"/>
    </font>
    <font>
      <sz val="12"/>
      <color indexed="8"/>
      <name val="ＭＳ ゴシック"/>
      <family val="3"/>
      <charset val="128"/>
    </font>
    <font>
      <sz val="14"/>
      <color indexed="8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9"/>
      <color indexed="8"/>
      <name val="ＭＳ ゴシック"/>
      <family val="3"/>
      <charset val="128"/>
    </font>
    <font>
      <vertAlign val="superscript"/>
      <sz val="8"/>
      <color indexed="8"/>
      <name val="ＭＳ ゴシック"/>
      <family val="3"/>
      <charset val="128"/>
    </font>
    <font>
      <sz val="10"/>
      <name val="ＭＳ ゴシック"/>
      <family val="3"/>
      <charset val="128"/>
    </font>
    <font>
      <sz val="10.45"/>
      <name val="ＭＳ ゴシック"/>
      <family val="3"/>
      <charset val="128"/>
    </font>
    <font>
      <sz val="10.45"/>
      <color indexed="10"/>
      <name val="ＭＳ ゴシック"/>
      <family val="3"/>
      <charset val="128"/>
    </font>
    <font>
      <sz val="10.45"/>
      <color indexed="12"/>
      <name val="ＭＳ ゴシック"/>
      <family val="3"/>
      <charset val="128"/>
    </font>
    <font>
      <sz val="9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Verdana"/>
      <family val="2"/>
    </font>
    <font>
      <sz val="10.050000000000001"/>
      <name val="ＭＳ Ｐゴシック"/>
      <family val="3"/>
      <charset val="128"/>
    </font>
    <font>
      <sz val="10.45"/>
      <name val="Verdana"/>
      <family val="2"/>
    </font>
    <font>
      <sz val="8"/>
      <name val="ＭＳ ゴシック"/>
      <family val="3"/>
      <charset val="128"/>
    </font>
    <font>
      <b/>
      <sz val="11.95"/>
      <name val="ＭＳ ゴシック"/>
      <family val="3"/>
      <charset val="128"/>
    </font>
    <font>
      <sz val="10.5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10.45"/>
      <name val="ＭＳ ゴシック"/>
      <family val="3"/>
      <charset val="128"/>
    </font>
    <font>
      <b/>
      <sz val="10.45"/>
      <color indexed="8"/>
      <name val="ＭＳ ゴシック"/>
      <family val="3"/>
      <charset val="128"/>
    </font>
    <font>
      <sz val="6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10"/>
      <name val="HGPｺﾞｼｯｸE"/>
      <family val="3"/>
      <charset val="128"/>
    </font>
  </fonts>
  <fills count="2">
    <fill>
      <patternFill patternType="none"/>
    </fill>
    <fill>
      <patternFill patternType="gray125"/>
    </fill>
  </fills>
  <borders count="29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dotted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8"/>
      </right>
      <top style="hair">
        <color indexed="64"/>
      </top>
      <bottom/>
      <diagonal/>
    </border>
    <border>
      <left style="thin">
        <color indexed="8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dotted">
        <color indexed="8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8"/>
      </right>
      <top style="hair">
        <color indexed="64"/>
      </top>
      <bottom/>
      <diagonal/>
    </border>
    <border>
      <left/>
      <right style="dashed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/>
      <top/>
      <bottom/>
      <diagonal/>
    </border>
    <border>
      <left style="dotted">
        <color indexed="8"/>
      </left>
      <right/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tted">
        <color indexed="8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dotted">
        <color indexed="8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/>
      <right style="dashed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8"/>
      </right>
      <top style="hair">
        <color indexed="64"/>
      </top>
      <bottom/>
      <diagonal/>
    </border>
    <border>
      <left style="dotted">
        <color indexed="8"/>
      </left>
      <right style="thin">
        <color indexed="64"/>
      </right>
      <top style="hair">
        <color indexed="64"/>
      </top>
      <bottom/>
      <diagonal/>
    </border>
    <border>
      <left style="thin">
        <color indexed="8"/>
      </left>
      <right style="thin">
        <color indexed="8"/>
      </right>
      <top style="hair">
        <color indexed="64"/>
      </top>
      <bottom/>
      <diagonal/>
    </border>
    <border>
      <left style="hair">
        <color indexed="64"/>
      </left>
      <right style="thin">
        <color indexed="8"/>
      </right>
      <top/>
      <bottom style="thin">
        <color indexed="64"/>
      </bottom>
      <diagonal/>
    </border>
    <border>
      <left style="dotted">
        <color indexed="8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dotted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tted">
        <color indexed="8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 style="dotted">
        <color indexed="8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8"/>
      </left>
      <right/>
      <top style="hair">
        <color indexed="8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tted">
        <color indexed="8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8"/>
      </left>
      <right/>
      <top style="medium">
        <color indexed="8"/>
      </top>
      <bottom style="thin">
        <color indexed="64"/>
      </bottom>
      <diagonal/>
    </border>
    <border>
      <left/>
      <right/>
      <top style="medium">
        <color indexed="8"/>
      </top>
      <bottom style="thin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dotted">
        <color indexed="8"/>
      </left>
      <right style="thin">
        <color indexed="8"/>
      </right>
      <top/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hair">
        <color indexed="8"/>
      </top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dotted">
        <color indexed="8"/>
      </left>
      <right style="thin">
        <color indexed="8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ashed">
        <color indexed="64"/>
      </left>
      <right/>
      <top/>
      <bottom/>
      <diagonal/>
    </border>
    <border>
      <left style="dotted">
        <color indexed="64"/>
      </left>
      <right/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 style="thin">
        <color indexed="8"/>
      </left>
      <right style="thin">
        <color indexed="64"/>
      </right>
      <top/>
      <bottom style="hair">
        <color indexed="8"/>
      </bottom>
      <diagonal/>
    </border>
    <border>
      <left style="thin">
        <color indexed="64"/>
      </left>
      <right/>
      <top/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ashed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hair">
        <color indexed="64"/>
      </top>
      <bottom/>
      <diagonal/>
    </border>
    <border>
      <left style="dotted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dotted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dotted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dotted">
        <color indexed="64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dotted">
        <color indexed="64"/>
      </bottom>
      <diagonal/>
    </border>
    <border>
      <left/>
      <right style="thin">
        <color indexed="8"/>
      </right>
      <top/>
      <bottom style="dotted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8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dotted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8"/>
      </right>
      <top style="dotted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dotted">
        <color indexed="64"/>
      </left>
      <right style="thin">
        <color indexed="64"/>
      </right>
      <top style="thin">
        <color indexed="8"/>
      </top>
      <bottom/>
      <diagonal/>
    </border>
    <border>
      <left/>
      <right style="dotted">
        <color indexed="8"/>
      </right>
      <top/>
      <bottom style="dotted">
        <color indexed="8"/>
      </bottom>
      <diagonal/>
    </border>
    <border>
      <left style="thin">
        <color indexed="8"/>
      </left>
      <right/>
      <top style="dotted">
        <color indexed="8"/>
      </top>
      <bottom style="double">
        <color indexed="8"/>
      </bottom>
      <diagonal/>
    </border>
    <border>
      <left/>
      <right style="dotted">
        <color indexed="64"/>
      </right>
      <top style="dotted">
        <color indexed="8"/>
      </top>
      <bottom style="double">
        <color indexed="8"/>
      </bottom>
      <diagonal/>
    </border>
    <border>
      <left style="dotted">
        <color indexed="64"/>
      </left>
      <right style="thin">
        <color indexed="64"/>
      </right>
      <top style="dotted">
        <color indexed="8"/>
      </top>
      <bottom style="double">
        <color indexed="8"/>
      </bottom>
      <diagonal/>
    </border>
    <border>
      <left/>
      <right/>
      <top style="dotted">
        <color indexed="8"/>
      </top>
      <bottom style="double">
        <color indexed="8"/>
      </bottom>
      <diagonal/>
    </border>
    <border>
      <left/>
      <right style="thin">
        <color indexed="8"/>
      </right>
      <top style="dotted">
        <color indexed="8"/>
      </top>
      <bottom style="double">
        <color indexed="8"/>
      </bottom>
      <diagonal/>
    </border>
    <border>
      <left style="thin">
        <color indexed="8"/>
      </left>
      <right/>
      <top style="double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 style="thin">
        <color indexed="64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dashed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dashed">
        <color indexed="64"/>
      </right>
      <top style="thin">
        <color indexed="64"/>
      </top>
      <bottom style="double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dashed">
        <color indexed="64"/>
      </right>
      <top style="double">
        <color indexed="64"/>
      </top>
      <bottom style="double">
        <color indexed="64"/>
      </bottom>
      <diagonal/>
    </border>
    <border>
      <left style="dashed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ashed">
        <color indexed="64"/>
      </right>
      <top/>
      <bottom style="double">
        <color indexed="8"/>
      </bottom>
      <diagonal/>
    </border>
    <border>
      <left style="dashed">
        <color indexed="64"/>
      </left>
      <right style="medium">
        <color indexed="64"/>
      </right>
      <top/>
      <bottom style="double">
        <color indexed="8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8"/>
      </top>
      <bottom style="medium">
        <color indexed="64"/>
      </bottom>
      <diagonal/>
    </border>
    <border>
      <left/>
      <right style="dashed">
        <color indexed="64"/>
      </right>
      <top style="double">
        <color indexed="8"/>
      </top>
      <bottom style="medium">
        <color indexed="64"/>
      </bottom>
      <diagonal/>
    </border>
    <border>
      <left/>
      <right/>
      <top style="double">
        <color indexed="8"/>
      </top>
      <bottom style="medium">
        <color indexed="64"/>
      </bottom>
      <diagonal/>
    </border>
    <border>
      <left style="dashed">
        <color indexed="8"/>
      </left>
      <right style="medium">
        <color indexed="64"/>
      </right>
      <top style="double">
        <color indexed="8"/>
      </top>
      <bottom style="medium">
        <color indexed="64"/>
      </bottom>
      <diagonal/>
    </border>
    <border>
      <left style="dashed">
        <color indexed="8"/>
      </left>
      <right style="thin">
        <color indexed="64"/>
      </right>
      <top style="double">
        <color indexed="8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/>
      <top/>
      <bottom style="double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dotted">
        <color indexed="64"/>
      </right>
      <top style="thin">
        <color indexed="64"/>
      </top>
      <bottom style="thin">
        <color indexed="8"/>
      </bottom>
      <diagonal/>
    </border>
    <border>
      <left style="dotted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dotted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8"/>
      </top>
      <bottom style="dotted">
        <color indexed="8"/>
      </bottom>
      <diagonal/>
    </border>
    <border>
      <left/>
      <right style="thin">
        <color indexed="64"/>
      </right>
      <top style="dotted">
        <color indexed="8"/>
      </top>
      <bottom/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dotted">
        <color indexed="8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dotted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/>
      <right style="dotted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/>
      <top style="thin">
        <color indexed="8"/>
      </top>
      <bottom style="dotted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8"/>
      </bottom>
      <diagonal/>
    </border>
    <border>
      <left style="double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dotted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38" fontId="6" fillId="0" borderId="0" applyFont="0" applyFill="0" applyBorder="0" applyAlignment="0" applyProtection="0"/>
    <xf numFmtId="0" fontId="6" fillId="0" borderId="0">
      <alignment vertical="center"/>
    </xf>
  </cellStyleXfs>
  <cellXfs count="1147">
    <xf numFmtId="0" fontId="0" fillId="0" borderId="0" xfId="0"/>
    <xf numFmtId="0" fontId="2" fillId="0" borderId="0" xfId="1" applyFont="1" applyFill="1"/>
    <xf numFmtId="0" fontId="1" fillId="0" borderId="0" xfId="1" applyFill="1"/>
    <xf numFmtId="0" fontId="7" fillId="0" borderId="0" xfId="1" applyFont="1" applyFill="1"/>
    <xf numFmtId="0" fontId="7" fillId="0" borderId="1" xfId="1" applyFont="1" applyFill="1" applyBorder="1"/>
    <xf numFmtId="0" fontId="7" fillId="0" borderId="1" xfId="1" applyFont="1" applyFill="1" applyBorder="1" applyAlignment="1">
      <alignment horizontal="right"/>
    </xf>
    <xf numFmtId="0" fontId="1" fillId="0" borderId="2" xfId="1" applyFill="1" applyBorder="1" applyAlignment="1">
      <alignment horizontal="center" vertical="center"/>
    </xf>
    <xf numFmtId="0" fontId="1" fillId="0" borderId="2" xfId="1" applyFill="1" applyBorder="1" applyAlignment="1">
      <alignment horizontal="center"/>
    </xf>
    <xf numFmtId="0" fontId="1" fillId="0" borderId="3" xfId="1" applyFill="1" applyBorder="1" applyAlignment="1">
      <alignment horizontal="distributed" vertical="center" justifyLastLine="1"/>
    </xf>
    <xf numFmtId="0" fontId="1" fillId="0" borderId="4" xfId="1" applyFill="1" applyBorder="1" applyAlignment="1">
      <alignment horizontal="center" vertical="center"/>
    </xf>
    <xf numFmtId="0" fontId="1" fillId="0" borderId="0" xfId="1" applyFill="1" applyAlignment="1">
      <alignment horizontal="center" vertical="center"/>
    </xf>
    <xf numFmtId="0" fontId="1" fillId="0" borderId="4" xfId="1" applyFill="1" applyBorder="1" applyAlignment="1">
      <alignment horizontal="center"/>
    </xf>
    <xf numFmtId="0" fontId="1" fillId="0" borderId="5" xfId="1" applyFill="1" applyBorder="1" applyAlignment="1">
      <alignment horizontal="center"/>
    </xf>
    <xf numFmtId="0" fontId="1" fillId="0" borderId="5" xfId="1" applyFill="1" applyBorder="1" applyAlignment="1">
      <alignment horizontal="center" vertical="center"/>
    </xf>
    <xf numFmtId="0" fontId="1" fillId="0" borderId="0" xfId="1" applyFill="1" applyBorder="1" applyAlignment="1">
      <alignment horizontal="center"/>
    </xf>
    <xf numFmtId="0" fontId="1" fillId="0" borderId="0" xfId="1" applyFill="1" applyAlignment="1">
      <alignment horizontal="center"/>
    </xf>
    <xf numFmtId="0" fontId="1" fillId="0" borderId="6" xfId="1" applyFill="1" applyBorder="1" applyAlignment="1">
      <alignment horizontal="distributed" vertical="center" justifyLastLine="1"/>
    </xf>
    <xf numFmtId="0" fontId="1" fillId="0" borderId="7" xfId="1" applyFill="1" applyBorder="1" applyAlignment="1">
      <alignment horizontal="center" vertical="center"/>
    </xf>
    <xf numFmtId="0" fontId="1" fillId="0" borderId="8" xfId="1" applyFill="1" applyBorder="1" applyAlignment="1">
      <alignment horizontal="center" vertical="center"/>
    </xf>
    <xf numFmtId="0" fontId="7" fillId="0" borderId="4" xfId="1" applyFont="1" applyFill="1" applyBorder="1" applyAlignment="1">
      <alignment horizontal="center"/>
    </xf>
    <xf numFmtId="0" fontId="1" fillId="0" borderId="9" xfId="1" applyFill="1" applyBorder="1" applyAlignment="1">
      <alignment horizontal="center" vertical="center"/>
    </xf>
    <xf numFmtId="0" fontId="1" fillId="0" borderId="9" xfId="1" applyFill="1" applyBorder="1" applyAlignment="1">
      <alignment horizontal="center"/>
    </xf>
    <xf numFmtId="0" fontId="1" fillId="0" borderId="10" xfId="1" applyFill="1" applyBorder="1" applyAlignment="1">
      <alignment horizontal="distributed" vertical="center" justifyLastLine="1"/>
    </xf>
    <xf numFmtId="0" fontId="1" fillId="0" borderId="11" xfId="1" applyFill="1" applyBorder="1" applyAlignment="1">
      <alignment horizontal="distributed" justifyLastLine="1"/>
    </xf>
    <xf numFmtId="0" fontId="1" fillId="0" borderId="12" xfId="1" applyFill="1" applyBorder="1" applyAlignment="1">
      <alignment horizontal="distributed" justifyLastLine="1"/>
    </xf>
    <xf numFmtId="0" fontId="1" fillId="0" borderId="11" xfId="1" applyFill="1" applyBorder="1" applyAlignment="1">
      <alignment horizontal="center"/>
    </xf>
    <xf numFmtId="0" fontId="1" fillId="0" borderId="13" xfId="1" applyFill="1" applyBorder="1" applyAlignment="1">
      <alignment horizontal="center"/>
    </xf>
    <xf numFmtId="49" fontId="1" fillId="0" borderId="14" xfId="1" applyNumberFormat="1" applyFill="1" applyBorder="1" applyAlignment="1">
      <alignment horizontal="right"/>
    </xf>
    <xf numFmtId="49" fontId="1" fillId="0" borderId="15" xfId="1" applyNumberFormat="1" applyFill="1" applyBorder="1" applyAlignment="1">
      <alignment horizontal="right"/>
    </xf>
    <xf numFmtId="0" fontId="9" fillId="0" borderId="16" xfId="1" applyFont="1" applyFill="1" applyBorder="1"/>
    <xf numFmtId="176" fontId="10" fillId="0" borderId="17" xfId="1" applyNumberFormat="1" applyFont="1" applyFill="1" applyBorder="1" applyAlignment="1">
      <alignment horizontal="right"/>
    </xf>
    <xf numFmtId="176" fontId="10" fillId="0" borderId="18" xfId="1" applyNumberFormat="1" applyFont="1" applyFill="1" applyBorder="1" applyAlignment="1">
      <alignment horizontal="right"/>
    </xf>
    <xf numFmtId="38" fontId="10" fillId="0" borderId="19" xfId="2" applyFont="1" applyFill="1" applyBorder="1" applyAlignment="1">
      <alignment horizontal="right"/>
    </xf>
    <xf numFmtId="177" fontId="10" fillId="0" borderId="18" xfId="1" applyNumberFormat="1" applyFont="1" applyFill="1" applyBorder="1" applyAlignment="1">
      <alignment horizontal="right"/>
    </xf>
    <xf numFmtId="177" fontId="10" fillId="0" borderId="20" xfId="1" applyNumberFormat="1" applyFont="1" applyFill="1" applyBorder="1" applyAlignment="1">
      <alignment horizontal="right"/>
    </xf>
    <xf numFmtId="178" fontId="10" fillId="0" borderId="17" xfId="1" applyNumberFormat="1" applyFont="1" applyFill="1" applyBorder="1" applyAlignment="1">
      <alignment horizontal="right"/>
    </xf>
    <xf numFmtId="179" fontId="10" fillId="0" borderId="0" xfId="1" applyNumberFormat="1" applyFont="1" applyFill="1" applyBorder="1" applyAlignment="1">
      <alignment horizontal="right"/>
    </xf>
    <xf numFmtId="0" fontId="11" fillId="0" borderId="21" xfId="1" applyFont="1" applyFill="1" applyBorder="1"/>
    <xf numFmtId="0" fontId="11" fillId="0" borderId="0" xfId="1" applyFont="1" applyFill="1" applyBorder="1"/>
    <xf numFmtId="0" fontId="9" fillId="0" borderId="22" xfId="1" applyFont="1" applyFill="1" applyBorder="1"/>
    <xf numFmtId="176" fontId="10" fillId="0" borderId="4" xfId="1" applyNumberFormat="1" applyFont="1" applyFill="1" applyBorder="1" applyAlignment="1">
      <alignment horizontal="right"/>
    </xf>
    <xf numFmtId="176" fontId="10" fillId="0" borderId="23" xfId="1" applyNumberFormat="1" applyFont="1" applyFill="1" applyBorder="1" applyAlignment="1">
      <alignment horizontal="right"/>
    </xf>
    <xf numFmtId="180" fontId="10" fillId="0" borderId="24" xfId="1" applyNumberFormat="1" applyFont="1" applyFill="1" applyBorder="1" applyAlignment="1">
      <alignment horizontal="right"/>
    </xf>
    <xf numFmtId="177" fontId="10" fillId="0" borderId="23" xfId="1" applyNumberFormat="1" applyFont="1" applyFill="1" applyBorder="1" applyAlignment="1">
      <alignment horizontal="right"/>
    </xf>
    <xf numFmtId="177" fontId="10" fillId="0" borderId="25" xfId="1" applyNumberFormat="1" applyFont="1" applyFill="1" applyBorder="1" applyAlignment="1">
      <alignment horizontal="right"/>
    </xf>
    <xf numFmtId="178" fontId="10" fillId="0" borderId="4" xfId="1" applyNumberFormat="1" applyFont="1" applyFill="1" applyBorder="1" applyAlignment="1">
      <alignment horizontal="right"/>
    </xf>
    <xf numFmtId="0" fontId="11" fillId="0" borderId="0" xfId="1" applyFont="1" applyFill="1"/>
    <xf numFmtId="0" fontId="12" fillId="0" borderId="21" xfId="1" applyFont="1" applyFill="1" applyBorder="1"/>
    <xf numFmtId="0" fontId="12" fillId="0" borderId="9" xfId="1" applyFont="1" applyFill="1" applyBorder="1"/>
    <xf numFmtId="0" fontId="9" fillId="0" borderId="26" xfId="1" applyFont="1" applyFill="1" applyBorder="1" applyAlignment="1">
      <alignment shrinkToFit="1"/>
    </xf>
    <xf numFmtId="176" fontId="10" fillId="0" borderId="13" xfId="1" applyNumberFormat="1" applyFont="1" applyFill="1" applyBorder="1" applyAlignment="1">
      <alignment horizontal="right"/>
    </xf>
    <xf numFmtId="176" fontId="10" fillId="0" borderId="27" xfId="1" applyNumberFormat="1" applyFont="1" applyFill="1" applyBorder="1" applyAlignment="1">
      <alignment horizontal="right"/>
    </xf>
    <xf numFmtId="180" fontId="10" fillId="0" borderId="28" xfId="1" applyNumberFormat="1" applyFont="1" applyFill="1" applyBorder="1" applyAlignment="1">
      <alignment horizontal="right"/>
    </xf>
    <xf numFmtId="177" fontId="10" fillId="0" borderId="27" xfId="1" applyNumberFormat="1" applyFont="1" applyFill="1" applyBorder="1" applyAlignment="1">
      <alignment horizontal="right"/>
    </xf>
    <xf numFmtId="177" fontId="10" fillId="0" borderId="29" xfId="1" applyNumberFormat="1" applyFont="1" applyFill="1" applyBorder="1" applyAlignment="1">
      <alignment horizontal="right"/>
    </xf>
    <xf numFmtId="178" fontId="10" fillId="0" borderId="13" xfId="1" applyNumberFormat="1" applyFont="1" applyFill="1" applyBorder="1" applyAlignment="1">
      <alignment horizontal="right"/>
    </xf>
    <xf numFmtId="0" fontId="12" fillId="0" borderId="0" xfId="1" applyFont="1" applyFill="1"/>
    <xf numFmtId="0" fontId="1" fillId="0" borderId="14" xfId="1" applyFill="1" applyBorder="1" applyAlignment="1">
      <alignment horizontal="right"/>
    </xf>
    <xf numFmtId="0" fontId="1" fillId="0" borderId="0" xfId="1" applyFill="1" applyBorder="1" applyAlignment="1">
      <alignment horizontal="right"/>
    </xf>
    <xf numFmtId="181" fontId="10" fillId="0" borderId="24" xfId="2" applyNumberFormat="1" applyFont="1" applyFill="1" applyBorder="1" applyAlignment="1">
      <alignment horizontal="right"/>
    </xf>
    <xf numFmtId="181" fontId="10" fillId="0" borderId="24" xfId="1" applyNumberFormat="1" applyFont="1" applyFill="1" applyBorder="1" applyAlignment="1">
      <alignment horizontal="right"/>
    </xf>
    <xf numFmtId="181" fontId="10" fillId="0" borderId="28" xfId="1" applyNumberFormat="1" applyFont="1" applyFill="1" applyBorder="1" applyAlignment="1">
      <alignment horizontal="right"/>
    </xf>
    <xf numFmtId="0" fontId="9" fillId="0" borderId="15" xfId="1" applyFont="1" applyFill="1" applyBorder="1"/>
    <xf numFmtId="181" fontId="10" fillId="0" borderId="19" xfId="2" applyNumberFormat="1" applyFont="1" applyFill="1" applyBorder="1" applyAlignment="1">
      <alignment horizontal="right"/>
    </xf>
    <xf numFmtId="0" fontId="9" fillId="0" borderId="0" xfId="1" applyFont="1" applyFill="1" applyBorder="1"/>
    <xf numFmtId="0" fontId="12" fillId="0" borderId="0" xfId="1" applyFont="1" applyFill="1" applyBorder="1"/>
    <xf numFmtId="0" fontId="9" fillId="0" borderId="0" xfId="1" applyFont="1" applyFill="1" applyBorder="1" applyAlignment="1">
      <alignment shrinkToFit="1"/>
    </xf>
    <xf numFmtId="176" fontId="10" fillId="0" borderId="30" xfId="1" applyNumberFormat="1" applyFont="1" applyFill="1" applyBorder="1" applyAlignment="1">
      <alignment horizontal="right"/>
    </xf>
    <xf numFmtId="177" fontId="10" fillId="0" borderId="0" xfId="1" applyNumberFormat="1" applyFont="1" applyFill="1" applyBorder="1" applyAlignment="1">
      <alignment horizontal="right"/>
    </xf>
    <xf numFmtId="0" fontId="1" fillId="0" borderId="31" xfId="1" applyFill="1" applyBorder="1" applyAlignment="1">
      <alignment horizontal="right"/>
    </xf>
    <xf numFmtId="0" fontId="9" fillId="0" borderId="31" xfId="1" applyFont="1" applyFill="1" applyBorder="1"/>
    <xf numFmtId="176" fontId="10" fillId="0" borderId="32" xfId="1" applyNumberFormat="1" applyFont="1" applyFill="1" applyBorder="1" applyAlignment="1">
      <alignment horizontal="right"/>
    </xf>
    <xf numFmtId="181" fontId="10" fillId="0" borderId="33" xfId="2" applyNumberFormat="1" applyFont="1" applyFill="1" applyBorder="1" applyAlignment="1">
      <alignment horizontal="right"/>
    </xf>
    <xf numFmtId="177" fontId="10" fillId="0" borderId="32" xfId="1" applyNumberFormat="1" applyFont="1" applyFill="1" applyBorder="1" applyAlignment="1">
      <alignment horizontal="right"/>
    </xf>
    <xf numFmtId="177" fontId="10" fillId="0" borderId="34" xfId="1" applyNumberFormat="1" applyFont="1" applyFill="1" applyBorder="1" applyAlignment="1">
      <alignment horizontal="right"/>
    </xf>
    <xf numFmtId="178" fontId="10" fillId="0" borderId="32" xfId="1" applyNumberFormat="1" applyFont="1" applyFill="1" applyBorder="1" applyAlignment="1">
      <alignment horizontal="right"/>
    </xf>
    <xf numFmtId="0" fontId="12" fillId="0" borderId="35" xfId="1" applyFont="1" applyFill="1" applyBorder="1"/>
    <xf numFmtId="0" fontId="9" fillId="0" borderId="9" xfId="1" applyFont="1" applyFill="1" applyBorder="1" applyAlignment="1">
      <alignment shrinkToFit="1"/>
    </xf>
    <xf numFmtId="176" fontId="10" fillId="0" borderId="10" xfId="1" applyNumberFormat="1" applyFont="1" applyFill="1" applyBorder="1" applyAlignment="1">
      <alignment horizontal="right"/>
    </xf>
    <xf numFmtId="177" fontId="10" fillId="0" borderId="10" xfId="1" applyNumberFormat="1" applyFont="1" applyFill="1" applyBorder="1" applyAlignment="1">
      <alignment horizontal="right"/>
    </xf>
    <xf numFmtId="0" fontId="10" fillId="0" borderId="21" xfId="1" applyFont="1" applyFill="1" applyBorder="1"/>
    <xf numFmtId="177" fontId="10" fillId="0" borderId="6" xfId="1" applyNumberFormat="1" applyFont="1" applyFill="1" applyBorder="1" applyAlignment="1">
      <alignment horizontal="right"/>
    </xf>
    <xf numFmtId="38" fontId="10" fillId="0" borderId="21" xfId="2" applyFont="1" applyFill="1" applyBorder="1" applyAlignment="1">
      <alignment horizontal="right"/>
    </xf>
    <xf numFmtId="38" fontId="10" fillId="0" borderId="0" xfId="2" applyFont="1" applyFill="1" applyBorder="1" applyAlignment="1">
      <alignment horizontal="center"/>
    </xf>
    <xf numFmtId="38" fontId="10" fillId="0" borderId="36" xfId="2" applyFont="1" applyFill="1" applyBorder="1" applyAlignment="1">
      <alignment horizontal="center"/>
    </xf>
    <xf numFmtId="181" fontId="10" fillId="0" borderId="37" xfId="2" applyNumberFormat="1" applyFont="1" applyFill="1" applyBorder="1" applyAlignment="1">
      <alignment horizontal="right"/>
    </xf>
    <xf numFmtId="177" fontId="10" fillId="0" borderId="38" xfId="1" applyNumberFormat="1" applyFont="1" applyFill="1" applyBorder="1" applyAlignment="1">
      <alignment horizontal="right"/>
    </xf>
    <xf numFmtId="182" fontId="10" fillId="0" borderId="38" xfId="2" applyNumberFormat="1" applyFont="1" applyFill="1" applyBorder="1" applyAlignment="1">
      <alignment horizontal="right"/>
    </xf>
    <xf numFmtId="38" fontId="10" fillId="0" borderId="9" xfId="2" applyFont="1" applyFill="1" applyBorder="1" applyAlignment="1">
      <alignment horizontal="center"/>
    </xf>
    <xf numFmtId="38" fontId="10" fillId="0" borderId="39" xfId="2" applyFont="1" applyFill="1" applyBorder="1" applyAlignment="1">
      <alignment horizontal="center"/>
    </xf>
    <xf numFmtId="181" fontId="10" fillId="0" borderId="40" xfId="2" applyNumberFormat="1" applyFont="1" applyFill="1" applyBorder="1" applyAlignment="1">
      <alignment horizontal="right"/>
    </xf>
    <xf numFmtId="182" fontId="10" fillId="0" borderId="10" xfId="2" applyNumberFormat="1" applyFont="1" applyFill="1" applyBorder="1" applyAlignment="1">
      <alignment horizontal="right"/>
    </xf>
    <xf numFmtId="38" fontId="10" fillId="0" borderId="14" xfId="2" applyFont="1" applyFill="1" applyBorder="1" applyAlignment="1">
      <alignment horizontal="right"/>
    </xf>
    <xf numFmtId="38" fontId="10" fillId="0" borderId="31" xfId="2" applyFont="1" applyFill="1" applyBorder="1" applyAlignment="1">
      <alignment horizontal="center"/>
    </xf>
    <xf numFmtId="38" fontId="10" fillId="0" borderId="41" xfId="2" applyFont="1" applyFill="1" applyBorder="1" applyAlignment="1">
      <alignment horizontal="center"/>
    </xf>
    <xf numFmtId="181" fontId="10" fillId="0" borderId="42" xfId="2" applyNumberFormat="1" applyFont="1" applyFill="1" applyBorder="1" applyAlignment="1">
      <alignment horizontal="right"/>
    </xf>
    <xf numFmtId="177" fontId="10" fillId="0" borderId="43" xfId="1" applyNumberFormat="1" applyFont="1" applyFill="1" applyBorder="1" applyAlignment="1">
      <alignment horizontal="right"/>
    </xf>
    <xf numFmtId="182" fontId="10" fillId="0" borderId="43" xfId="2" applyNumberFormat="1" applyFont="1" applyFill="1" applyBorder="1" applyAlignment="1">
      <alignment horizontal="right"/>
    </xf>
    <xf numFmtId="38" fontId="10" fillId="0" borderId="35" xfId="2" applyFont="1" applyFill="1" applyBorder="1" applyAlignment="1">
      <alignment horizontal="right"/>
    </xf>
    <xf numFmtId="38" fontId="10" fillId="0" borderId="44" xfId="2" applyFont="1" applyFill="1" applyBorder="1" applyAlignment="1">
      <alignment horizontal="center"/>
    </xf>
    <xf numFmtId="176" fontId="10" fillId="0" borderId="45" xfId="1" applyNumberFormat="1" applyFont="1" applyFill="1" applyBorder="1" applyAlignment="1">
      <alignment horizontal="right"/>
    </xf>
    <xf numFmtId="176" fontId="10" fillId="0" borderId="9" xfId="1" applyNumberFormat="1" applyFont="1" applyFill="1" applyBorder="1" applyAlignment="1">
      <alignment horizontal="right"/>
    </xf>
    <xf numFmtId="177" fontId="10" fillId="0" borderId="45" xfId="1" applyNumberFormat="1" applyFont="1" applyFill="1" applyBorder="1" applyAlignment="1">
      <alignment horizontal="right"/>
    </xf>
    <xf numFmtId="182" fontId="10" fillId="0" borderId="45" xfId="2" applyNumberFormat="1" applyFont="1" applyFill="1" applyBorder="1" applyAlignment="1">
      <alignment horizontal="right"/>
    </xf>
    <xf numFmtId="178" fontId="10" fillId="0" borderId="23" xfId="1" applyNumberFormat="1" applyFont="1" applyFill="1" applyBorder="1" applyAlignment="1">
      <alignment horizontal="right"/>
    </xf>
    <xf numFmtId="176" fontId="10" fillId="0" borderId="46" xfId="1" applyNumberFormat="1" applyFont="1" applyFill="1" applyBorder="1" applyAlignment="1">
      <alignment horizontal="right"/>
    </xf>
    <xf numFmtId="176" fontId="10" fillId="0" borderId="31" xfId="1" applyNumberFormat="1" applyFont="1" applyFill="1" applyBorder="1" applyAlignment="1">
      <alignment horizontal="right"/>
    </xf>
    <xf numFmtId="177" fontId="10" fillId="0" borderId="46" xfId="1" applyNumberFormat="1" applyFont="1" applyFill="1" applyBorder="1" applyAlignment="1">
      <alignment horizontal="right"/>
    </xf>
    <xf numFmtId="182" fontId="10" fillId="0" borderId="31" xfId="2" applyNumberFormat="1" applyFont="1" applyFill="1" applyBorder="1" applyAlignment="1">
      <alignment horizontal="right"/>
    </xf>
    <xf numFmtId="38" fontId="10" fillId="0" borderId="47" xfId="2" applyFont="1" applyFill="1" applyBorder="1" applyAlignment="1">
      <alignment horizontal="center"/>
    </xf>
    <xf numFmtId="176" fontId="10" fillId="0" borderId="48" xfId="1" applyNumberFormat="1" applyFont="1" applyFill="1" applyBorder="1" applyAlignment="1">
      <alignment horizontal="right"/>
    </xf>
    <xf numFmtId="177" fontId="10" fillId="0" borderId="48" xfId="1" applyNumberFormat="1" applyFont="1" applyFill="1" applyBorder="1" applyAlignment="1">
      <alignment horizontal="right"/>
    </xf>
    <xf numFmtId="182" fontId="10" fillId="0" borderId="48" xfId="2" applyNumberFormat="1" applyFont="1" applyFill="1" applyBorder="1" applyAlignment="1">
      <alignment horizontal="right"/>
    </xf>
    <xf numFmtId="38" fontId="10" fillId="0" borderId="49" xfId="2" applyFont="1" applyFill="1" applyBorder="1" applyAlignment="1">
      <alignment horizontal="center"/>
    </xf>
    <xf numFmtId="178" fontId="10" fillId="0" borderId="27" xfId="1" applyNumberFormat="1" applyFont="1" applyFill="1" applyBorder="1" applyAlignment="1">
      <alignment horizontal="right"/>
    </xf>
    <xf numFmtId="38" fontId="10" fillId="0" borderId="50" xfId="2" applyFont="1" applyFill="1" applyBorder="1" applyAlignment="1">
      <alignment horizontal="center"/>
    </xf>
    <xf numFmtId="176" fontId="10" fillId="0" borderId="51" xfId="1" applyNumberFormat="1" applyFont="1" applyFill="1" applyBorder="1" applyAlignment="1">
      <alignment horizontal="right"/>
    </xf>
    <xf numFmtId="176" fontId="10" fillId="0" borderId="52" xfId="1" applyNumberFormat="1" applyFont="1" applyFill="1" applyBorder="1" applyAlignment="1">
      <alignment horizontal="right"/>
    </xf>
    <xf numFmtId="177" fontId="10" fillId="0" borderId="51" xfId="1" applyNumberFormat="1" applyFont="1" applyFill="1" applyBorder="1" applyAlignment="1">
      <alignment horizontal="right"/>
    </xf>
    <xf numFmtId="182" fontId="10" fillId="0" borderId="51" xfId="2" applyNumberFormat="1" applyFont="1" applyFill="1" applyBorder="1" applyAlignment="1">
      <alignment horizontal="right"/>
    </xf>
    <xf numFmtId="181" fontId="10" fillId="0" borderId="53" xfId="2" applyNumberFormat="1" applyFont="1" applyFill="1" applyBorder="1" applyAlignment="1">
      <alignment horizontal="right"/>
    </xf>
    <xf numFmtId="38" fontId="10" fillId="0" borderId="54" xfId="2" applyFont="1" applyFill="1" applyBorder="1" applyAlignment="1">
      <alignment horizontal="center"/>
    </xf>
    <xf numFmtId="176" fontId="10" fillId="0" borderId="0" xfId="1" applyNumberFormat="1" applyFont="1" applyFill="1" applyBorder="1" applyAlignment="1">
      <alignment horizontal="right"/>
    </xf>
    <xf numFmtId="181" fontId="10" fillId="0" borderId="55" xfId="2" applyNumberFormat="1" applyFont="1" applyFill="1" applyBorder="1" applyAlignment="1">
      <alignment horizontal="right"/>
    </xf>
    <xf numFmtId="177" fontId="10" fillId="0" borderId="30" xfId="1" applyNumberFormat="1" applyFont="1" applyFill="1" applyBorder="1" applyAlignment="1">
      <alignment horizontal="right"/>
    </xf>
    <xf numFmtId="182" fontId="10" fillId="0" borderId="30" xfId="2" applyNumberFormat="1" applyFont="1" applyFill="1" applyBorder="1" applyAlignment="1">
      <alignment horizontal="right"/>
    </xf>
    <xf numFmtId="178" fontId="10" fillId="0" borderId="56" xfId="1" applyNumberFormat="1" applyFont="1" applyFill="1" applyBorder="1" applyAlignment="1">
      <alignment horizontal="right"/>
    </xf>
    <xf numFmtId="178" fontId="10" fillId="0" borderId="52" xfId="1" applyNumberFormat="1" applyFont="1" applyFill="1" applyBorder="1" applyAlignment="1">
      <alignment horizontal="right"/>
    </xf>
    <xf numFmtId="182" fontId="10" fillId="0" borderId="18" xfId="2" applyNumberFormat="1" applyFont="1" applyFill="1" applyBorder="1" applyAlignment="1">
      <alignment horizontal="right"/>
    </xf>
    <xf numFmtId="178" fontId="10" fillId="0" borderId="57" xfId="1" applyNumberFormat="1" applyFont="1" applyFill="1" applyBorder="1" applyAlignment="1">
      <alignment horizontal="right"/>
    </xf>
    <xf numFmtId="182" fontId="10" fillId="0" borderId="27" xfId="2" applyNumberFormat="1" applyFont="1" applyFill="1" applyBorder="1" applyAlignment="1">
      <alignment horizontal="right"/>
    </xf>
    <xf numFmtId="178" fontId="10" fillId="0" borderId="7" xfId="1" applyNumberFormat="1" applyFont="1" applyFill="1" applyBorder="1" applyAlignment="1">
      <alignment horizontal="right"/>
    </xf>
    <xf numFmtId="38" fontId="10" fillId="0" borderId="0" xfId="2" applyFont="1" applyFill="1" applyBorder="1"/>
    <xf numFmtId="38" fontId="10" fillId="0" borderId="0" xfId="2" applyFont="1" applyFill="1"/>
    <xf numFmtId="182" fontId="10" fillId="0" borderId="20" xfId="2" applyNumberFormat="1" applyFont="1" applyFill="1" applyBorder="1" applyAlignment="1">
      <alignment horizontal="right"/>
    </xf>
    <xf numFmtId="182" fontId="10" fillId="0" borderId="29" xfId="2" applyNumberFormat="1" applyFont="1" applyFill="1" applyBorder="1" applyAlignment="1">
      <alignment horizontal="right"/>
    </xf>
    <xf numFmtId="38" fontId="10" fillId="0" borderId="58" xfId="2" applyFont="1" applyFill="1" applyBorder="1" applyAlignment="1">
      <alignment horizontal="center"/>
    </xf>
    <xf numFmtId="38" fontId="10" fillId="0" borderId="59" xfId="2" applyFont="1" applyFill="1" applyBorder="1" applyAlignment="1">
      <alignment horizontal="right"/>
    </xf>
    <xf numFmtId="38" fontId="10" fillId="0" borderId="1" xfId="2" applyFont="1" applyFill="1" applyBorder="1" applyAlignment="1">
      <alignment horizontal="center"/>
    </xf>
    <xf numFmtId="38" fontId="10" fillId="0" borderId="60" xfId="2" applyFont="1" applyFill="1" applyBorder="1" applyAlignment="1">
      <alignment horizontal="center"/>
    </xf>
    <xf numFmtId="176" fontId="10" fillId="0" borderId="61" xfId="1" applyNumberFormat="1" applyFont="1" applyFill="1" applyBorder="1" applyAlignment="1">
      <alignment horizontal="right"/>
    </xf>
    <xf numFmtId="176" fontId="10" fillId="0" borderId="62" xfId="1" applyNumberFormat="1" applyFont="1" applyFill="1" applyBorder="1" applyAlignment="1">
      <alignment horizontal="right"/>
    </xf>
    <xf numFmtId="181" fontId="10" fillId="0" borderId="63" xfId="2" applyNumberFormat="1" applyFont="1" applyFill="1" applyBorder="1" applyAlignment="1">
      <alignment horizontal="right"/>
    </xf>
    <xf numFmtId="177" fontId="10" fillId="0" borderId="61" xfId="1" applyNumberFormat="1" applyFont="1" applyFill="1" applyBorder="1" applyAlignment="1">
      <alignment horizontal="right"/>
    </xf>
    <xf numFmtId="182" fontId="10" fillId="0" borderId="64" xfId="2" applyNumberFormat="1" applyFont="1" applyFill="1" applyBorder="1" applyAlignment="1">
      <alignment horizontal="right"/>
    </xf>
    <xf numFmtId="178" fontId="10" fillId="0" borderId="65" xfId="1" applyNumberFormat="1" applyFont="1" applyFill="1" applyBorder="1" applyAlignment="1">
      <alignment horizontal="right"/>
    </xf>
    <xf numFmtId="0" fontId="7" fillId="0" borderId="0" xfId="1" applyFont="1" applyFill="1" applyAlignment="1">
      <alignment vertical="center"/>
    </xf>
    <xf numFmtId="0" fontId="1" fillId="0" borderId="0" xfId="1" applyFill="1" applyBorder="1" applyAlignment="1"/>
    <xf numFmtId="0" fontId="1" fillId="0" borderId="0" xfId="1" applyFill="1" applyAlignment="1"/>
    <xf numFmtId="180" fontId="1" fillId="0" borderId="0" xfId="1" applyNumberFormat="1" applyFill="1" applyBorder="1" applyAlignment="1"/>
    <xf numFmtId="0" fontId="1" fillId="0" borderId="2" xfId="1" applyFill="1" applyBorder="1"/>
    <xf numFmtId="0" fontId="7" fillId="0" borderId="66" xfId="1" applyFont="1" applyFill="1" applyBorder="1" applyAlignment="1">
      <alignment horizontal="center" vertical="center" justifyLastLine="1"/>
    </xf>
    <xf numFmtId="0" fontId="7" fillId="0" borderId="67" xfId="1" applyFont="1" applyFill="1" applyBorder="1" applyAlignment="1">
      <alignment horizontal="center" vertical="center" justifyLastLine="1"/>
    </xf>
    <xf numFmtId="0" fontId="1" fillId="0" borderId="67" xfId="1" applyFill="1" applyBorder="1" applyAlignment="1">
      <alignment horizontal="distributed" vertical="center" justifyLastLine="1"/>
    </xf>
    <xf numFmtId="0" fontId="1" fillId="0" borderId="68" xfId="1" applyFill="1" applyBorder="1" applyAlignment="1">
      <alignment horizontal="distributed" vertical="center" justifyLastLine="1"/>
    </xf>
    <xf numFmtId="0" fontId="7" fillId="0" borderId="66" xfId="1" applyFont="1" applyFill="1" applyBorder="1" applyAlignment="1">
      <alignment horizontal="distributed" vertical="center" indent="2"/>
    </xf>
    <xf numFmtId="0" fontId="7" fillId="0" borderId="67" xfId="1" applyFont="1" applyFill="1" applyBorder="1" applyAlignment="1">
      <alignment horizontal="distributed" vertical="center" indent="2"/>
    </xf>
    <xf numFmtId="0" fontId="7" fillId="0" borderId="69" xfId="1" applyFont="1" applyFill="1" applyBorder="1" applyAlignment="1">
      <alignment horizontal="distributed" vertical="center" indent="2"/>
    </xf>
    <xf numFmtId="0" fontId="1" fillId="0" borderId="70" xfId="1" applyFill="1" applyBorder="1" applyAlignment="1">
      <alignment horizontal="center" vertical="center"/>
    </xf>
    <xf numFmtId="0" fontId="1" fillId="0" borderId="0" xfId="1" applyFill="1" applyBorder="1" applyAlignment="1">
      <alignment vertical="center" justifyLastLine="1"/>
    </xf>
    <xf numFmtId="0" fontId="1" fillId="0" borderId="0" xfId="1" applyFill="1" applyBorder="1" applyAlignment="1">
      <alignment horizontal="distributed" justifyLastLine="1"/>
    </xf>
    <xf numFmtId="0" fontId="1" fillId="0" borderId="0" xfId="1" applyFill="1" applyBorder="1"/>
    <xf numFmtId="0" fontId="1" fillId="0" borderId="71" xfId="1" applyFill="1" applyBorder="1" applyAlignment="1">
      <alignment horizontal="distributed" vertical="center" justifyLastLine="1"/>
    </xf>
    <xf numFmtId="0" fontId="1" fillId="0" borderId="72" xfId="1" applyFill="1" applyBorder="1" applyAlignment="1">
      <alignment horizontal="distributed" vertical="center" justifyLastLine="1"/>
    </xf>
    <xf numFmtId="0" fontId="1" fillId="0" borderId="73" xfId="1" applyFill="1" applyBorder="1" applyAlignment="1">
      <alignment horizontal="distributed" vertical="center" justifyLastLine="1"/>
    </xf>
    <xf numFmtId="0" fontId="1" fillId="0" borderId="74" xfId="1" applyFill="1" applyBorder="1" applyAlignment="1">
      <alignment horizontal="center" vertical="center" justifyLastLine="1"/>
    </xf>
    <xf numFmtId="0" fontId="1" fillId="0" borderId="75" xfId="1" applyFill="1" applyBorder="1" applyAlignment="1">
      <alignment horizontal="center" vertical="center" justifyLastLine="1"/>
    </xf>
    <xf numFmtId="0" fontId="1" fillId="0" borderId="76" xfId="1" applyFill="1" applyBorder="1" applyAlignment="1">
      <alignment horizontal="center" vertical="center" justifyLastLine="1"/>
    </xf>
    <xf numFmtId="0" fontId="1" fillId="0" borderId="34" xfId="1" applyFill="1" applyBorder="1" applyAlignment="1">
      <alignment horizontal="distributed" vertical="center" justifyLastLine="1"/>
    </xf>
    <xf numFmtId="0" fontId="1" fillId="0" borderId="32" xfId="1" applyFill="1" applyBorder="1" applyAlignment="1">
      <alignment horizontal="distributed" vertical="center" indent="2"/>
    </xf>
    <xf numFmtId="0" fontId="1" fillId="0" borderId="31" xfId="1" applyFill="1" applyBorder="1" applyAlignment="1">
      <alignment horizontal="distributed" vertical="center" indent="2"/>
    </xf>
    <xf numFmtId="0" fontId="1" fillId="0" borderId="50" xfId="1" applyFill="1" applyBorder="1" applyAlignment="1">
      <alignment horizontal="distributed" vertical="center" indent="2"/>
    </xf>
    <xf numFmtId="0" fontId="1" fillId="0" borderId="52" xfId="1" applyFill="1" applyBorder="1" applyAlignment="1">
      <alignment horizontal="distributed" vertical="center" wrapText="1" indent="2"/>
    </xf>
    <xf numFmtId="0" fontId="1" fillId="0" borderId="31" xfId="1" applyFill="1" applyBorder="1" applyAlignment="1">
      <alignment horizontal="distributed" vertical="center" wrapText="1" indent="2"/>
    </xf>
    <xf numFmtId="0" fontId="1" fillId="0" borderId="50" xfId="1" applyFill="1" applyBorder="1" applyAlignment="1">
      <alignment horizontal="distributed" vertical="center" wrapText="1" indent="2"/>
    </xf>
    <xf numFmtId="0" fontId="1" fillId="0" borderId="51" xfId="1" applyFill="1" applyBorder="1" applyAlignment="1">
      <alignment horizontal="distributed" vertical="center" justifyLastLine="1"/>
    </xf>
    <xf numFmtId="0" fontId="1" fillId="0" borderId="23" xfId="1" applyFill="1" applyBorder="1" applyAlignment="1">
      <alignment horizontal="center" vertical="center"/>
    </xf>
    <xf numFmtId="0" fontId="1" fillId="0" borderId="9" xfId="1" applyFill="1" applyBorder="1"/>
    <xf numFmtId="0" fontId="1" fillId="0" borderId="11" xfId="1" applyFill="1" applyBorder="1" applyAlignment="1">
      <alignment horizontal="distributed" vertical="center" justifyLastLine="1"/>
    </xf>
    <xf numFmtId="0" fontId="1" fillId="0" borderId="11" xfId="1" applyFill="1" applyBorder="1" applyAlignment="1">
      <alignment horizontal="center" vertical="center"/>
    </xf>
    <xf numFmtId="0" fontId="1" fillId="0" borderId="77" xfId="1" applyFill="1" applyBorder="1" applyAlignment="1">
      <alignment horizontal="center" vertical="center"/>
    </xf>
    <xf numFmtId="0" fontId="1" fillId="0" borderId="78" xfId="1" applyFill="1" applyBorder="1" applyAlignment="1">
      <alignment horizontal="distributed" vertical="center" justifyLastLine="1"/>
    </xf>
    <xf numFmtId="0" fontId="1" fillId="0" borderId="79" xfId="1" applyFill="1" applyBorder="1" applyAlignment="1">
      <alignment horizontal="distributed" vertical="center" justifyLastLine="1"/>
    </xf>
    <xf numFmtId="0" fontId="1" fillId="0" borderId="74" xfId="1" applyFill="1" applyBorder="1" applyAlignment="1">
      <alignment horizontal="center" vertical="center"/>
    </xf>
    <xf numFmtId="0" fontId="1" fillId="0" borderId="80" xfId="1" applyFill="1" applyBorder="1" applyAlignment="1">
      <alignment horizontal="center" vertical="center"/>
    </xf>
    <xf numFmtId="0" fontId="1" fillId="0" borderId="9" xfId="1" applyFill="1" applyBorder="1" applyAlignment="1">
      <alignment horizontal="center" vertical="center"/>
    </xf>
    <xf numFmtId="0" fontId="1" fillId="0" borderId="29" xfId="1" applyFill="1" applyBorder="1" applyAlignment="1">
      <alignment horizontal="distributed" vertical="center" justifyLastLine="1"/>
    </xf>
    <xf numFmtId="0" fontId="1" fillId="0" borderId="13" xfId="1" applyFill="1" applyBorder="1" applyAlignment="1">
      <alignment vertical="center"/>
    </xf>
    <xf numFmtId="0" fontId="1" fillId="0" borderId="9" xfId="1" applyFill="1" applyBorder="1" applyAlignment="1">
      <alignment vertical="center"/>
    </xf>
    <xf numFmtId="0" fontId="1" fillId="0" borderId="11" xfId="1" applyFill="1" applyBorder="1" applyAlignment="1">
      <alignment horizontal="center" vertical="center"/>
    </xf>
    <xf numFmtId="0" fontId="1" fillId="0" borderId="81" xfId="1" applyFill="1" applyBorder="1" applyAlignment="1">
      <alignment horizontal="center" vertical="center"/>
    </xf>
    <xf numFmtId="0" fontId="1" fillId="0" borderId="82" xfId="1" applyFill="1" applyBorder="1" applyAlignment="1">
      <alignment horizontal="center" vertical="center"/>
    </xf>
    <xf numFmtId="0" fontId="1" fillId="0" borderId="45" xfId="1" applyFill="1" applyBorder="1" applyAlignment="1">
      <alignment horizontal="distributed" vertical="center" justifyLastLine="1"/>
    </xf>
    <xf numFmtId="0" fontId="1" fillId="0" borderId="27" xfId="1" applyFill="1" applyBorder="1" applyAlignment="1">
      <alignment horizontal="center" vertical="center"/>
    </xf>
    <xf numFmtId="38" fontId="0" fillId="0" borderId="14" xfId="2" applyFont="1" applyFill="1" applyBorder="1" applyAlignment="1">
      <alignment horizontal="right"/>
    </xf>
    <xf numFmtId="38" fontId="0" fillId="0" borderId="0" xfId="2" applyFont="1" applyFill="1" applyBorder="1" applyAlignment="1"/>
    <xf numFmtId="38" fontId="9" fillId="0" borderId="15" xfId="2" applyFont="1" applyFill="1" applyBorder="1" applyAlignment="1"/>
    <xf numFmtId="176" fontId="0" fillId="0" borderId="4" xfId="2" applyNumberFormat="1" applyFont="1" applyFill="1" applyBorder="1" applyAlignment="1">
      <alignment horizontal="right"/>
    </xf>
    <xf numFmtId="176" fontId="0" fillId="0" borderId="0" xfId="2" applyNumberFormat="1" applyFont="1" applyFill="1" applyBorder="1" applyAlignment="1">
      <alignment horizontal="right"/>
    </xf>
    <xf numFmtId="176" fontId="0" fillId="0" borderId="83" xfId="2" applyNumberFormat="1" applyFont="1" applyFill="1" applyBorder="1" applyAlignment="1">
      <alignment horizontal="right"/>
    </xf>
    <xf numFmtId="183" fontId="0" fillId="0" borderId="4" xfId="2" applyNumberFormat="1" applyFont="1" applyFill="1" applyBorder="1" applyAlignment="1">
      <alignment horizontal="right"/>
    </xf>
    <xf numFmtId="176" fontId="0" fillId="0" borderId="23" xfId="2" applyNumberFormat="1" applyFont="1" applyFill="1" applyBorder="1" applyAlignment="1">
      <alignment horizontal="right"/>
    </xf>
    <xf numFmtId="38" fontId="0" fillId="0" borderId="84" xfId="2" applyFont="1" applyFill="1" applyBorder="1" applyAlignment="1">
      <alignment horizontal="right"/>
    </xf>
    <xf numFmtId="184" fontId="0" fillId="0" borderId="51" xfId="2" applyNumberFormat="1" applyFont="1" applyFill="1" applyBorder="1" applyAlignment="1">
      <alignment horizontal="right"/>
    </xf>
    <xf numFmtId="38" fontId="0" fillId="0" borderId="0" xfId="2" applyFont="1" applyFill="1" applyBorder="1" applyAlignment="1">
      <alignment horizontal="right"/>
    </xf>
    <xf numFmtId="176" fontId="10" fillId="0" borderId="32" xfId="1" applyNumberFormat="1" applyFont="1" applyFill="1" applyBorder="1" applyAlignment="1">
      <alignment horizontal="right"/>
    </xf>
    <xf numFmtId="176" fontId="10" fillId="0" borderId="41" xfId="1" applyNumberFormat="1" applyFont="1" applyFill="1" applyBorder="1" applyAlignment="1">
      <alignment horizontal="right"/>
    </xf>
    <xf numFmtId="38" fontId="0" fillId="0" borderId="32" xfId="2" applyFont="1" applyFill="1" applyBorder="1" applyAlignment="1"/>
    <xf numFmtId="184" fontId="0" fillId="0" borderId="31" xfId="2" applyNumberFormat="1" applyFont="1" applyFill="1" applyBorder="1" applyAlignment="1"/>
    <xf numFmtId="176" fontId="10" fillId="0" borderId="57" xfId="1" applyNumberFormat="1" applyFont="1" applyFill="1" applyBorder="1" applyAlignment="1">
      <alignment horizontal="right"/>
    </xf>
    <xf numFmtId="176" fontId="10" fillId="0" borderId="85" xfId="1" applyNumberFormat="1" applyFont="1" applyFill="1" applyBorder="1" applyAlignment="1">
      <alignment horizontal="right"/>
    </xf>
    <xf numFmtId="38" fontId="0" fillId="0" borderId="52" xfId="2" applyFont="1" applyFill="1" applyBorder="1" applyAlignment="1">
      <alignment horizontal="right"/>
    </xf>
    <xf numFmtId="184" fontId="0" fillId="0" borderId="50" xfId="2" applyNumberFormat="1" applyFont="1" applyFill="1" applyBorder="1" applyAlignment="1">
      <alignment horizontal="right"/>
    </xf>
    <xf numFmtId="38" fontId="0" fillId="0" borderId="54" xfId="2" applyFont="1" applyFill="1" applyBorder="1" applyAlignment="1">
      <alignment horizontal="right"/>
    </xf>
    <xf numFmtId="38" fontId="0" fillId="0" borderId="23" xfId="2" applyFont="1" applyFill="1" applyBorder="1" applyAlignment="1">
      <alignment horizontal="right"/>
    </xf>
    <xf numFmtId="38" fontId="0" fillId="0" borderId="0" xfId="2" applyFont="1" applyFill="1" applyBorder="1" applyAlignment="1">
      <alignment vertical="center" justifyLastLine="1"/>
    </xf>
    <xf numFmtId="38" fontId="0" fillId="0" borderId="21" xfId="2" applyFont="1" applyFill="1" applyBorder="1" applyAlignment="1"/>
    <xf numFmtId="38" fontId="9" fillId="0" borderId="0" xfId="2" applyFont="1" applyFill="1" applyBorder="1" applyAlignment="1"/>
    <xf numFmtId="38" fontId="0" fillId="0" borderId="86" xfId="2" applyFont="1" applyFill="1" applyBorder="1" applyAlignment="1">
      <alignment horizontal="right"/>
    </xf>
    <xf numFmtId="184" fontId="0" fillId="0" borderId="30" xfId="2" applyNumberFormat="1" applyFont="1" applyFill="1" applyBorder="1" applyAlignment="1">
      <alignment horizontal="right"/>
    </xf>
    <xf numFmtId="176" fontId="10" fillId="0" borderId="4" xfId="1" applyNumberFormat="1" applyFont="1" applyFill="1" applyBorder="1" applyAlignment="1">
      <alignment horizontal="right"/>
    </xf>
    <xf numFmtId="176" fontId="10" fillId="0" borderId="22" xfId="1" applyNumberFormat="1" applyFont="1" applyFill="1" applyBorder="1" applyAlignment="1">
      <alignment horizontal="right"/>
    </xf>
    <xf numFmtId="184" fontId="0" fillId="0" borderId="4" xfId="2" applyNumberFormat="1" applyFont="1" applyFill="1" applyBorder="1" applyAlignment="1"/>
    <xf numFmtId="184" fontId="0" fillId="0" borderId="0" xfId="2" applyNumberFormat="1" applyFont="1" applyFill="1" applyBorder="1" applyAlignment="1"/>
    <xf numFmtId="184" fontId="0" fillId="0" borderId="23" xfId="2" applyNumberFormat="1" applyFont="1" applyFill="1" applyBorder="1" applyAlignment="1">
      <alignment horizontal="right"/>
    </xf>
    <xf numFmtId="184" fontId="0" fillId="0" borderId="54" xfId="2" applyNumberFormat="1" applyFont="1" applyFill="1" applyBorder="1" applyAlignment="1">
      <alignment horizontal="right"/>
    </xf>
    <xf numFmtId="38" fontId="0" fillId="0" borderId="0" xfId="2" applyFont="1" applyFill="1" applyBorder="1"/>
    <xf numFmtId="38" fontId="0" fillId="0" borderId="0" xfId="2" applyFont="1" applyFill="1"/>
    <xf numFmtId="38" fontId="0" fillId="0" borderId="9" xfId="2" applyFont="1" applyFill="1" applyBorder="1" applyAlignment="1"/>
    <xf numFmtId="38" fontId="9" fillId="0" borderId="9" xfId="2" applyFont="1" applyFill="1" applyBorder="1" applyAlignment="1">
      <alignment shrinkToFit="1"/>
    </xf>
    <xf numFmtId="176" fontId="0" fillId="0" borderId="87" xfId="2" applyNumberFormat="1" applyFont="1" applyFill="1" applyBorder="1" applyAlignment="1">
      <alignment horizontal="right"/>
    </xf>
    <xf numFmtId="183" fontId="0" fillId="0" borderId="13" xfId="2" applyNumberFormat="1" applyFont="1" applyFill="1" applyBorder="1" applyAlignment="1">
      <alignment horizontal="right"/>
    </xf>
    <xf numFmtId="38" fontId="0" fillId="0" borderId="88" xfId="2" applyFont="1" applyFill="1" applyBorder="1" applyAlignment="1">
      <alignment horizontal="right"/>
    </xf>
    <xf numFmtId="184" fontId="0" fillId="0" borderId="45" xfId="2" applyNumberFormat="1" applyFont="1" applyFill="1" applyBorder="1" applyAlignment="1">
      <alignment horizontal="right"/>
    </xf>
    <xf numFmtId="38" fontId="0" fillId="0" borderId="9" xfId="2" applyFont="1" applyFill="1" applyBorder="1" applyAlignment="1">
      <alignment horizontal="right"/>
    </xf>
    <xf numFmtId="176" fontId="10" fillId="0" borderId="13" xfId="1" applyNumberFormat="1" applyFont="1" applyFill="1" applyBorder="1" applyAlignment="1">
      <alignment horizontal="right"/>
    </xf>
    <xf numFmtId="176" fontId="10" fillId="0" borderId="26" xfId="1" applyNumberFormat="1" applyFont="1" applyFill="1" applyBorder="1" applyAlignment="1">
      <alignment horizontal="right"/>
    </xf>
    <xf numFmtId="38" fontId="0" fillId="0" borderId="13" xfId="2" applyFont="1" applyFill="1" applyBorder="1" applyAlignment="1"/>
    <xf numFmtId="184" fontId="0" fillId="0" borderId="9" xfId="2" applyNumberFormat="1" applyFont="1" applyFill="1" applyBorder="1" applyAlignment="1"/>
    <xf numFmtId="184" fontId="0" fillId="0" borderId="27" xfId="2" applyNumberFormat="1" applyFont="1" applyFill="1" applyBorder="1" applyAlignment="1">
      <alignment horizontal="right"/>
    </xf>
    <xf numFmtId="184" fontId="0" fillId="0" borderId="89" xfId="2" applyNumberFormat="1" applyFont="1" applyFill="1" applyBorder="1" applyAlignment="1">
      <alignment horizontal="right"/>
    </xf>
    <xf numFmtId="38" fontId="0" fillId="0" borderId="89" xfId="2" applyFont="1" applyFill="1" applyBorder="1" applyAlignment="1">
      <alignment horizontal="right"/>
    </xf>
    <xf numFmtId="38" fontId="0" fillId="0" borderId="27" xfId="2" applyFont="1" applyFill="1" applyBorder="1" applyAlignment="1">
      <alignment horizontal="right"/>
    </xf>
    <xf numFmtId="0" fontId="1" fillId="0" borderId="21" xfId="1" applyFill="1" applyBorder="1" applyAlignment="1">
      <alignment horizontal="right"/>
    </xf>
    <xf numFmtId="0" fontId="1" fillId="0" borderId="90" xfId="1" applyFill="1" applyBorder="1" applyAlignment="1"/>
    <xf numFmtId="0" fontId="9" fillId="0" borderId="22" xfId="1" applyFont="1" applyFill="1" applyBorder="1" applyAlignment="1"/>
    <xf numFmtId="176" fontId="10" fillId="0" borderId="83" xfId="1" applyNumberFormat="1" applyFont="1" applyFill="1" applyBorder="1" applyAlignment="1">
      <alignment horizontal="right"/>
    </xf>
    <xf numFmtId="183" fontId="10" fillId="0" borderId="4" xfId="1" applyNumberFormat="1" applyFont="1" applyFill="1" applyBorder="1" applyAlignment="1">
      <alignment horizontal="right"/>
    </xf>
    <xf numFmtId="3" fontId="1" fillId="0" borderId="91" xfId="1" applyNumberFormat="1" applyFill="1" applyBorder="1" applyAlignment="1">
      <alignment horizontal="right"/>
    </xf>
    <xf numFmtId="183" fontId="1" fillId="0" borderId="6" xfId="1" applyNumberFormat="1" applyFill="1" applyBorder="1" applyAlignment="1">
      <alignment horizontal="right"/>
    </xf>
    <xf numFmtId="181" fontId="1" fillId="0" borderId="4" xfId="1" applyNumberFormat="1" applyFill="1" applyBorder="1" applyAlignment="1">
      <alignment horizontal="right"/>
    </xf>
    <xf numFmtId="176" fontId="10" fillId="0" borderId="4" xfId="1" applyNumberFormat="1" applyFont="1" applyFill="1" applyBorder="1" applyAlignment="1"/>
    <xf numFmtId="183" fontId="10" fillId="0" borderId="0" xfId="1" applyNumberFormat="1" applyFont="1" applyFill="1" applyBorder="1" applyAlignment="1"/>
    <xf numFmtId="183" fontId="10" fillId="0" borderId="0" xfId="1" applyNumberFormat="1" applyFont="1" applyFill="1" applyBorder="1" applyAlignment="1">
      <alignment horizontal="right"/>
    </xf>
    <xf numFmtId="180" fontId="10" fillId="0" borderId="92" xfId="1" applyNumberFormat="1" applyFont="1" applyFill="1" applyBorder="1" applyAlignment="1">
      <alignment horizontal="right"/>
    </xf>
    <xf numFmtId="181" fontId="10" fillId="0" borderId="23" xfId="1" applyNumberFormat="1" applyFont="1" applyFill="1" applyBorder="1" applyAlignment="1">
      <alignment horizontal="right"/>
    </xf>
    <xf numFmtId="181" fontId="1" fillId="0" borderId="0" xfId="1" applyNumberFormat="1" applyFill="1" applyBorder="1" applyAlignment="1"/>
    <xf numFmtId="0" fontId="11" fillId="0" borderId="21" xfId="1" applyFont="1" applyFill="1" applyBorder="1" applyAlignment="1">
      <alignment horizontal="right"/>
    </xf>
    <xf numFmtId="0" fontId="11" fillId="0" borderId="0" xfId="1" applyFont="1" applyFill="1" applyAlignment="1"/>
    <xf numFmtId="0" fontId="9" fillId="0" borderId="0" xfId="1" applyFont="1" applyFill="1" applyBorder="1" applyAlignment="1"/>
    <xf numFmtId="3" fontId="10" fillId="0" borderId="91" xfId="1" applyNumberFormat="1" applyFont="1" applyFill="1" applyBorder="1" applyAlignment="1">
      <alignment horizontal="right"/>
    </xf>
    <xf numFmtId="183" fontId="10" fillId="0" borderId="6" xfId="1" applyNumberFormat="1" applyFont="1" applyFill="1" applyBorder="1" applyAlignment="1">
      <alignment horizontal="right"/>
    </xf>
    <xf numFmtId="181" fontId="10" fillId="0" borderId="4" xfId="1" applyNumberFormat="1" applyFont="1" applyFill="1" applyBorder="1" applyAlignment="1">
      <alignment horizontal="right"/>
    </xf>
    <xf numFmtId="181" fontId="10" fillId="0" borderId="0" xfId="1" applyNumberFormat="1" applyFont="1" applyFill="1" applyBorder="1" applyAlignment="1"/>
    <xf numFmtId="0" fontId="12" fillId="0" borderId="21" xfId="1" applyFont="1" applyFill="1" applyBorder="1" applyAlignment="1">
      <alignment horizontal="right"/>
    </xf>
    <xf numFmtId="0" fontId="12" fillId="0" borderId="9" xfId="1" applyFont="1" applyFill="1" applyBorder="1" applyAlignment="1"/>
    <xf numFmtId="176" fontId="10" fillId="0" borderId="87" xfId="1" applyNumberFormat="1" applyFont="1" applyFill="1" applyBorder="1" applyAlignment="1">
      <alignment horizontal="right"/>
    </xf>
    <xf numFmtId="183" fontId="10" fillId="0" borderId="13" xfId="1" applyNumberFormat="1" applyFont="1" applyFill="1" applyBorder="1" applyAlignment="1">
      <alignment horizontal="right"/>
    </xf>
    <xf numFmtId="3" fontId="10" fillId="0" borderId="93" xfId="1" applyNumberFormat="1" applyFont="1" applyFill="1" applyBorder="1" applyAlignment="1">
      <alignment horizontal="right"/>
    </xf>
    <xf numFmtId="183" fontId="10" fillId="0" borderId="10" xfId="1" applyNumberFormat="1" applyFont="1" applyFill="1" applyBorder="1" applyAlignment="1">
      <alignment horizontal="right"/>
    </xf>
    <xf numFmtId="181" fontId="10" fillId="0" borderId="13" xfId="1" applyNumberFormat="1" applyFont="1" applyFill="1" applyBorder="1" applyAlignment="1">
      <alignment horizontal="right"/>
    </xf>
    <xf numFmtId="176" fontId="10" fillId="0" borderId="13" xfId="1" applyNumberFormat="1" applyFont="1" applyFill="1" applyBorder="1" applyAlignment="1"/>
    <xf numFmtId="183" fontId="10" fillId="0" borderId="9" xfId="1" applyNumberFormat="1" applyFont="1" applyFill="1" applyBorder="1" applyAlignment="1"/>
    <xf numFmtId="183" fontId="10" fillId="0" borderId="9" xfId="1" applyNumberFormat="1" applyFont="1" applyFill="1" applyBorder="1" applyAlignment="1">
      <alignment horizontal="right"/>
    </xf>
    <xf numFmtId="180" fontId="10" fillId="0" borderId="94" xfId="1" applyNumberFormat="1" applyFont="1" applyFill="1" applyBorder="1" applyAlignment="1">
      <alignment horizontal="right"/>
    </xf>
    <xf numFmtId="181" fontId="10" fillId="0" borderId="27" xfId="1" applyNumberFormat="1" applyFont="1" applyFill="1" applyBorder="1" applyAlignment="1">
      <alignment horizontal="right"/>
    </xf>
    <xf numFmtId="0" fontId="11" fillId="0" borderId="0" xfId="1" applyFont="1" applyFill="1" applyBorder="1" applyAlignment="1"/>
    <xf numFmtId="0" fontId="10" fillId="0" borderId="21" xfId="1" applyFont="1" applyFill="1" applyBorder="1" applyAlignment="1">
      <alignment horizontal="right"/>
    </xf>
    <xf numFmtId="0" fontId="12" fillId="0" borderId="90" xfId="1" applyFont="1" applyFill="1" applyBorder="1" applyAlignment="1"/>
    <xf numFmtId="0" fontId="12" fillId="0" borderId="0" xfId="1" applyFont="1" applyFill="1" applyBorder="1" applyAlignment="1"/>
    <xf numFmtId="0" fontId="12" fillId="0" borderId="0" xfId="1" applyFont="1" applyFill="1" applyAlignment="1"/>
    <xf numFmtId="176" fontId="10" fillId="0" borderId="0" xfId="1" applyNumberFormat="1" applyFont="1" applyFill="1" applyBorder="1" applyAlignment="1">
      <alignment horizontal="center"/>
    </xf>
    <xf numFmtId="3" fontId="10" fillId="0" borderId="95" xfId="1" applyNumberFormat="1" applyFont="1" applyFill="1" applyBorder="1" applyAlignment="1">
      <alignment horizontal="right"/>
    </xf>
    <xf numFmtId="183" fontId="10" fillId="0" borderId="96" xfId="1" applyNumberFormat="1" applyFont="1" applyFill="1" applyBorder="1" applyAlignment="1">
      <alignment horizontal="right"/>
    </xf>
    <xf numFmtId="181" fontId="10" fillId="0" borderId="97" xfId="1" applyNumberFormat="1" applyFont="1" applyFill="1" applyBorder="1" applyAlignment="1">
      <alignment horizontal="right"/>
    </xf>
    <xf numFmtId="176" fontId="10" fillId="0" borderId="97" xfId="1" applyNumberFormat="1" applyFont="1" applyFill="1" applyBorder="1" applyAlignment="1">
      <alignment horizontal="right"/>
    </xf>
    <xf numFmtId="176" fontId="10" fillId="0" borderId="98" xfId="1" applyNumberFormat="1" applyFont="1" applyFill="1" applyBorder="1" applyAlignment="1">
      <alignment horizontal="right"/>
    </xf>
    <xf numFmtId="176" fontId="10" fillId="0" borderId="97" xfId="1" applyNumberFormat="1" applyFont="1" applyFill="1" applyBorder="1" applyAlignment="1"/>
    <xf numFmtId="183" fontId="10" fillId="0" borderId="99" xfId="1" applyNumberFormat="1" applyFont="1" applyFill="1" applyBorder="1" applyAlignment="1"/>
    <xf numFmtId="176" fontId="10" fillId="0" borderId="97" xfId="1" applyNumberFormat="1" applyFont="1" applyFill="1" applyBorder="1" applyAlignment="1">
      <alignment horizontal="right"/>
    </xf>
    <xf numFmtId="183" fontId="10" fillId="0" borderId="99" xfId="1" applyNumberFormat="1" applyFont="1" applyFill="1" applyBorder="1" applyAlignment="1">
      <alignment horizontal="right"/>
    </xf>
    <xf numFmtId="180" fontId="10" fillId="0" borderId="100" xfId="1" applyNumberFormat="1" applyFont="1" applyFill="1" applyBorder="1" applyAlignment="1">
      <alignment horizontal="right"/>
    </xf>
    <xf numFmtId="181" fontId="10" fillId="0" borderId="101" xfId="1" applyNumberFormat="1" applyFont="1" applyFill="1" applyBorder="1" applyAlignment="1">
      <alignment horizontal="right"/>
    </xf>
    <xf numFmtId="38" fontId="0" fillId="0" borderId="21" xfId="2" applyFont="1" applyFill="1" applyBorder="1" applyAlignment="1">
      <alignment horizontal="right"/>
    </xf>
    <xf numFmtId="38" fontId="0" fillId="0" borderId="75" xfId="2" applyFont="1" applyFill="1" applyBorder="1" applyAlignment="1">
      <alignment horizontal="center"/>
    </xf>
    <xf numFmtId="38" fontId="0" fillId="0" borderId="76" xfId="2" applyFont="1" applyFill="1" applyBorder="1" applyAlignment="1">
      <alignment horizontal="center"/>
    </xf>
    <xf numFmtId="176" fontId="0" fillId="0" borderId="75" xfId="2" applyNumberFormat="1" applyFont="1" applyFill="1" applyBorder="1" applyAlignment="1">
      <alignment horizontal="right"/>
    </xf>
    <xf numFmtId="176" fontId="10" fillId="0" borderId="75" xfId="1" applyNumberFormat="1" applyFont="1" applyFill="1" applyBorder="1" applyAlignment="1">
      <alignment horizontal="right"/>
    </xf>
    <xf numFmtId="176" fontId="0" fillId="0" borderId="80" xfId="2" applyNumberFormat="1" applyFont="1" applyFill="1" applyBorder="1" applyAlignment="1">
      <alignment horizontal="right"/>
    </xf>
    <xf numFmtId="183" fontId="0" fillId="0" borderId="102" xfId="2" applyNumberFormat="1" applyFont="1" applyFill="1" applyBorder="1" applyAlignment="1">
      <alignment horizontal="right"/>
    </xf>
    <xf numFmtId="38" fontId="10" fillId="0" borderId="80" xfId="2" applyFont="1" applyFill="1" applyBorder="1" applyAlignment="1">
      <alignment horizontal="right"/>
    </xf>
    <xf numFmtId="184" fontId="10" fillId="0" borderId="102" xfId="2" applyNumberFormat="1" applyFont="1" applyFill="1" applyBorder="1" applyAlignment="1">
      <alignment horizontal="right"/>
    </xf>
    <xf numFmtId="38" fontId="10" fillId="0" borderId="102" xfId="2" applyFont="1" applyFill="1" applyBorder="1" applyAlignment="1">
      <alignment horizontal="right"/>
    </xf>
    <xf numFmtId="176" fontId="10" fillId="0" borderId="103" xfId="1" applyNumberFormat="1" applyFont="1" applyFill="1" applyBorder="1" applyAlignment="1">
      <alignment horizontal="right"/>
    </xf>
    <xf numFmtId="176" fontId="10" fillId="0" borderId="104" xfId="1" applyNumberFormat="1" applyFont="1" applyFill="1" applyBorder="1" applyAlignment="1">
      <alignment horizontal="right"/>
    </xf>
    <xf numFmtId="38" fontId="0" fillId="0" borderId="74" xfId="2" applyFont="1" applyFill="1" applyBorder="1" applyAlignment="1"/>
    <xf numFmtId="184" fontId="0" fillId="0" borderId="76" xfId="2" applyNumberFormat="1" applyFont="1" applyFill="1" applyBorder="1" applyAlignment="1"/>
    <xf numFmtId="176" fontId="10" fillId="0" borderId="74" xfId="1" applyNumberFormat="1" applyFont="1" applyFill="1" applyBorder="1" applyAlignment="1">
      <alignment horizontal="right"/>
    </xf>
    <xf numFmtId="176" fontId="10" fillId="0" borderId="76" xfId="1" applyNumberFormat="1" applyFont="1" applyFill="1" applyBorder="1" applyAlignment="1">
      <alignment horizontal="right"/>
    </xf>
    <xf numFmtId="38" fontId="0" fillId="0" borderId="74" xfId="2" applyFont="1" applyFill="1" applyBorder="1" applyAlignment="1">
      <alignment horizontal="right"/>
    </xf>
    <xf numFmtId="184" fontId="0" fillId="0" borderId="76" xfId="2" applyNumberFormat="1" applyFont="1" applyFill="1" applyBorder="1" applyAlignment="1">
      <alignment horizontal="right"/>
    </xf>
    <xf numFmtId="181" fontId="0" fillId="0" borderId="102" xfId="2" applyNumberFormat="1" applyFont="1" applyFill="1" applyBorder="1" applyAlignment="1">
      <alignment horizontal="right"/>
    </xf>
    <xf numFmtId="38" fontId="0" fillId="0" borderId="75" xfId="2" applyFont="1" applyFill="1" applyBorder="1" applyAlignment="1">
      <alignment horizontal="right"/>
    </xf>
    <xf numFmtId="38" fontId="0" fillId="0" borderId="105" xfId="2" applyFont="1" applyFill="1" applyBorder="1" applyAlignment="1">
      <alignment horizontal="center"/>
    </xf>
    <xf numFmtId="38" fontId="0" fillId="0" borderId="89" xfId="2" applyFont="1" applyFill="1" applyBorder="1" applyAlignment="1">
      <alignment horizontal="center"/>
    </xf>
    <xf numFmtId="176" fontId="0" fillId="0" borderId="9" xfId="2" applyNumberFormat="1" applyFont="1" applyFill="1" applyBorder="1" applyAlignment="1">
      <alignment horizontal="right"/>
    </xf>
    <xf numFmtId="176" fontId="0" fillId="0" borderId="88" xfId="2" applyNumberFormat="1" applyFont="1" applyFill="1" applyBorder="1" applyAlignment="1">
      <alignment horizontal="right"/>
    </xf>
    <xf numFmtId="183" fontId="0" fillId="0" borderId="45" xfId="2" applyNumberFormat="1" applyFont="1" applyFill="1" applyBorder="1" applyAlignment="1">
      <alignment horizontal="right"/>
    </xf>
    <xf numFmtId="176" fontId="0" fillId="0" borderId="27" xfId="2" applyNumberFormat="1" applyFont="1" applyFill="1" applyBorder="1" applyAlignment="1">
      <alignment horizontal="right"/>
    </xf>
    <xf numFmtId="38" fontId="10" fillId="0" borderId="93" xfId="2" applyFont="1" applyFill="1" applyBorder="1" applyAlignment="1">
      <alignment horizontal="right"/>
    </xf>
    <xf numFmtId="184" fontId="10" fillId="0" borderId="45" xfId="2" applyNumberFormat="1" applyFont="1" applyFill="1" applyBorder="1" applyAlignment="1">
      <alignment horizontal="right"/>
    </xf>
    <xf numFmtId="181" fontId="10" fillId="0" borderId="45" xfId="2" applyNumberFormat="1" applyFont="1" applyFill="1" applyBorder="1" applyAlignment="1">
      <alignment horizontal="right"/>
    </xf>
    <xf numFmtId="176" fontId="10" fillId="0" borderId="27" xfId="1" applyNumberFormat="1" applyFont="1" applyFill="1" applyBorder="1" applyAlignment="1">
      <alignment horizontal="right"/>
    </xf>
    <xf numFmtId="38" fontId="0" fillId="0" borderId="27" xfId="2" applyFont="1" applyFill="1" applyBorder="1" applyAlignment="1"/>
    <xf numFmtId="184" fontId="0" fillId="0" borderId="89" xfId="2" applyNumberFormat="1" applyFont="1" applyFill="1" applyBorder="1" applyAlignment="1"/>
    <xf numFmtId="176" fontId="10" fillId="0" borderId="89" xfId="1" applyNumberFormat="1" applyFont="1" applyFill="1" applyBorder="1" applyAlignment="1">
      <alignment horizontal="right"/>
    </xf>
    <xf numFmtId="181" fontId="0" fillId="0" borderId="45" xfId="2" applyNumberFormat="1" applyFont="1" applyFill="1" applyBorder="1" applyAlignment="1">
      <alignment horizontal="right"/>
    </xf>
    <xf numFmtId="38" fontId="10" fillId="0" borderId="0" xfId="2" applyFont="1" applyFill="1" applyBorder="1" applyAlignment="1"/>
    <xf numFmtId="38" fontId="0" fillId="0" borderId="90" xfId="2" applyFont="1" applyFill="1" applyBorder="1" applyAlignment="1">
      <alignment horizontal="center"/>
    </xf>
    <xf numFmtId="38" fontId="0" fillId="0" borderId="50" xfId="2" applyFont="1" applyFill="1" applyBorder="1" applyAlignment="1">
      <alignment horizontal="center"/>
    </xf>
    <xf numFmtId="176" fontId="1" fillId="0" borderId="75" xfId="2" applyNumberFormat="1" applyFont="1" applyFill="1" applyBorder="1" applyAlignment="1">
      <alignment horizontal="right"/>
    </xf>
    <xf numFmtId="176" fontId="10" fillId="0" borderId="106" xfId="1" applyNumberFormat="1" applyFont="1" applyFill="1" applyBorder="1" applyAlignment="1">
      <alignment horizontal="right"/>
    </xf>
    <xf numFmtId="176" fontId="1" fillId="0" borderId="74" xfId="2" applyNumberFormat="1" applyFont="1" applyFill="1" applyBorder="1" applyAlignment="1">
      <alignment horizontal="right"/>
    </xf>
    <xf numFmtId="38" fontId="10" fillId="0" borderId="107" xfId="2" applyFont="1" applyFill="1" applyBorder="1" applyAlignment="1">
      <alignment horizontal="right"/>
    </xf>
    <xf numFmtId="181" fontId="10" fillId="0" borderId="102" xfId="2" applyNumberFormat="1" applyFont="1" applyFill="1" applyBorder="1" applyAlignment="1">
      <alignment horizontal="right"/>
    </xf>
    <xf numFmtId="181" fontId="0" fillId="0" borderId="75" xfId="2" applyNumberFormat="1" applyFont="1" applyFill="1" applyBorder="1" applyAlignment="1">
      <alignment horizontal="right"/>
    </xf>
    <xf numFmtId="38" fontId="0" fillId="0" borderId="108" xfId="2" applyFont="1" applyFill="1" applyBorder="1" applyAlignment="1">
      <alignment horizontal="center"/>
    </xf>
    <xf numFmtId="38" fontId="0" fillId="0" borderId="54" xfId="2" applyFont="1" applyFill="1" applyBorder="1" applyAlignment="1">
      <alignment horizontal="center"/>
    </xf>
    <xf numFmtId="176" fontId="1" fillId="0" borderId="0" xfId="2" applyNumberFormat="1" applyFont="1" applyFill="1" applyBorder="1" applyAlignment="1">
      <alignment horizontal="right"/>
    </xf>
    <xf numFmtId="176" fontId="0" fillId="0" borderId="84" xfId="2" applyNumberFormat="1" applyFont="1" applyFill="1" applyBorder="1" applyAlignment="1">
      <alignment horizontal="right"/>
    </xf>
    <xf numFmtId="183" fontId="0" fillId="0" borderId="51" xfId="2" applyNumberFormat="1" applyFont="1" applyFill="1" applyBorder="1" applyAlignment="1">
      <alignment horizontal="right"/>
    </xf>
    <xf numFmtId="176" fontId="1" fillId="0" borderId="23" xfId="2" applyNumberFormat="1" applyFont="1" applyFill="1" applyBorder="1" applyAlignment="1">
      <alignment horizontal="right"/>
    </xf>
    <xf numFmtId="38" fontId="10" fillId="0" borderId="109" xfId="2" applyFont="1" applyFill="1" applyBorder="1" applyAlignment="1">
      <alignment horizontal="right"/>
    </xf>
    <xf numFmtId="184" fontId="10" fillId="0" borderId="51" xfId="2" applyNumberFormat="1" applyFont="1" applyFill="1" applyBorder="1" applyAlignment="1">
      <alignment horizontal="right"/>
    </xf>
    <xf numFmtId="181" fontId="10" fillId="0" borderId="51" xfId="2" applyNumberFormat="1" applyFont="1" applyFill="1" applyBorder="1" applyAlignment="1">
      <alignment horizontal="right"/>
    </xf>
    <xf numFmtId="176" fontId="10" fillId="0" borderId="23" xfId="1" applyNumberFormat="1" applyFont="1" applyFill="1" applyBorder="1" applyAlignment="1">
      <alignment horizontal="right"/>
    </xf>
    <xf numFmtId="38" fontId="1" fillId="0" borderId="23" xfId="2" applyFont="1" applyFill="1" applyBorder="1" applyAlignment="1"/>
    <xf numFmtId="184" fontId="0" fillId="0" borderId="50" xfId="2" applyNumberFormat="1" applyFont="1" applyFill="1" applyBorder="1" applyAlignment="1"/>
    <xf numFmtId="176" fontId="10" fillId="0" borderId="54" xfId="1" applyNumberFormat="1" applyFont="1" applyFill="1" applyBorder="1" applyAlignment="1">
      <alignment horizontal="right"/>
    </xf>
    <xf numFmtId="38" fontId="1" fillId="0" borderId="23" xfId="2" applyFont="1" applyFill="1" applyBorder="1" applyAlignment="1">
      <alignment horizontal="right"/>
    </xf>
    <xf numFmtId="181" fontId="0" fillId="0" borderId="51" xfId="2" applyNumberFormat="1" applyFont="1" applyFill="1" applyBorder="1" applyAlignment="1">
      <alignment horizontal="right"/>
    </xf>
    <xf numFmtId="181" fontId="0" fillId="0" borderId="31" xfId="2" applyNumberFormat="1" applyFont="1" applyFill="1" applyBorder="1" applyAlignment="1">
      <alignment horizontal="right"/>
    </xf>
    <xf numFmtId="38" fontId="1" fillId="0" borderId="21" xfId="2" applyFont="1" applyFill="1" applyBorder="1" applyAlignment="1">
      <alignment horizontal="right"/>
    </xf>
    <xf numFmtId="38" fontId="1" fillId="0" borderId="110" xfId="2" applyFont="1" applyFill="1" applyBorder="1" applyAlignment="1">
      <alignment horizontal="center"/>
    </xf>
    <xf numFmtId="38" fontId="1" fillId="0" borderId="76" xfId="2" applyFont="1" applyFill="1" applyBorder="1" applyAlignment="1">
      <alignment horizontal="center"/>
    </xf>
    <xf numFmtId="176" fontId="1" fillId="0" borderId="31" xfId="2" applyNumberFormat="1" applyFont="1" applyFill="1" applyBorder="1" applyAlignment="1">
      <alignment horizontal="right"/>
    </xf>
    <xf numFmtId="176" fontId="1" fillId="0" borderId="84" xfId="2" applyNumberFormat="1" applyFont="1" applyFill="1" applyBorder="1" applyAlignment="1">
      <alignment horizontal="right"/>
    </xf>
    <xf numFmtId="183" fontId="1" fillId="0" borderId="51" xfId="2" applyNumberFormat="1" applyFont="1" applyFill="1" applyBorder="1" applyAlignment="1">
      <alignment horizontal="right"/>
    </xf>
    <xf numFmtId="176" fontId="1" fillId="0" borderId="52" xfId="2" applyNumberFormat="1" applyFont="1" applyFill="1" applyBorder="1" applyAlignment="1">
      <alignment horizontal="right"/>
    </xf>
    <xf numFmtId="176" fontId="10" fillId="0" borderId="52" xfId="1" applyNumberFormat="1" applyFont="1" applyFill="1" applyBorder="1" applyAlignment="1">
      <alignment horizontal="right"/>
    </xf>
    <xf numFmtId="176" fontId="10" fillId="0" borderId="50" xfId="1" applyNumberFormat="1" applyFont="1" applyFill="1" applyBorder="1" applyAlignment="1">
      <alignment horizontal="right"/>
    </xf>
    <xf numFmtId="38" fontId="1" fillId="0" borderId="52" xfId="2" applyFont="1" applyFill="1" applyBorder="1" applyAlignment="1"/>
    <xf numFmtId="184" fontId="1" fillId="0" borderId="50" xfId="2" applyNumberFormat="1" applyFont="1" applyFill="1" applyBorder="1" applyAlignment="1"/>
    <xf numFmtId="38" fontId="1" fillId="0" borderId="52" xfId="2" applyFont="1" applyFill="1" applyBorder="1" applyAlignment="1">
      <alignment horizontal="right"/>
    </xf>
    <xf numFmtId="184" fontId="1" fillId="0" borderId="50" xfId="2" applyNumberFormat="1" applyFont="1" applyFill="1" applyBorder="1" applyAlignment="1">
      <alignment horizontal="right"/>
    </xf>
    <xf numFmtId="181" fontId="1" fillId="0" borderId="51" xfId="2" applyNumberFormat="1" applyFont="1" applyFill="1" applyBorder="1" applyAlignment="1">
      <alignment horizontal="right"/>
    </xf>
    <xf numFmtId="181" fontId="1" fillId="0" borderId="31" xfId="2" applyNumberFormat="1" applyFont="1" applyFill="1" applyBorder="1" applyAlignment="1">
      <alignment horizontal="right"/>
    </xf>
    <xf numFmtId="38" fontId="1" fillId="0" borderId="50" xfId="2" applyFont="1" applyFill="1" applyBorder="1" applyAlignment="1">
      <alignment horizontal="center"/>
    </xf>
    <xf numFmtId="38" fontId="1" fillId="0" borderId="90" xfId="2" applyFont="1" applyFill="1" applyBorder="1" applyAlignment="1">
      <alignment horizontal="center"/>
    </xf>
    <xf numFmtId="38" fontId="1" fillId="0" borderId="47" xfId="2" applyFont="1" applyFill="1" applyBorder="1" applyAlignment="1">
      <alignment horizontal="center"/>
    </xf>
    <xf numFmtId="176" fontId="1" fillId="0" borderId="15" xfId="2" applyNumberFormat="1" applyFont="1" applyFill="1" applyBorder="1" applyAlignment="1">
      <alignment horizontal="right"/>
    </xf>
    <xf numFmtId="176" fontId="10" fillId="0" borderId="15" xfId="1" applyNumberFormat="1" applyFont="1" applyFill="1" applyBorder="1" applyAlignment="1">
      <alignment horizontal="right"/>
    </xf>
    <xf numFmtId="176" fontId="1" fillId="0" borderId="111" xfId="2" applyNumberFormat="1" applyFont="1" applyFill="1" applyBorder="1" applyAlignment="1">
      <alignment horizontal="right"/>
    </xf>
    <xf numFmtId="183" fontId="1" fillId="0" borderId="48" xfId="2" applyNumberFormat="1" applyFont="1" applyFill="1" applyBorder="1" applyAlignment="1">
      <alignment horizontal="right"/>
    </xf>
    <xf numFmtId="176" fontId="1" fillId="0" borderId="18" xfId="2" applyNumberFormat="1" applyFont="1" applyFill="1" applyBorder="1" applyAlignment="1">
      <alignment horizontal="right"/>
    </xf>
    <xf numFmtId="38" fontId="10" fillId="0" borderId="112" xfId="2" applyFont="1" applyFill="1" applyBorder="1" applyAlignment="1">
      <alignment horizontal="right"/>
    </xf>
    <xf numFmtId="184" fontId="10" fillId="0" borderId="48" xfId="2" applyNumberFormat="1" applyFont="1" applyFill="1" applyBorder="1" applyAlignment="1">
      <alignment horizontal="right"/>
    </xf>
    <xf numFmtId="181" fontId="10" fillId="0" borderId="48" xfId="2" applyNumberFormat="1" applyFont="1" applyFill="1" applyBorder="1" applyAlignment="1">
      <alignment horizontal="right"/>
    </xf>
    <xf numFmtId="176" fontId="10" fillId="0" borderId="18" xfId="1" applyNumberFormat="1" applyFont="1" applyFill="1" applyBorder="1" applyAlignment="1">
      <alignment horizontal="right"/>
    </xf>
    <xf numFmtId="176" fontId="10" fillId="0" borderId="113" xfId="1" applyNumberFormat="1" applyFont="1" applyFill="1" applyBorder="1" applyAlignment="1">
      <alignment horizontal="right"/>
    </xf>
    <xf numFmtId="38" fontId="1" fillId="0" borderId="18" xfId="2" applyFont="1" applyFill="1" applyBorder="1" applyAlignment="1"/>
    <xf numFmtId="184" fontId="1" fillId="0" borderId="113" xfId="2" applyNumberFormat="1" applyFont="1" applyFill="1" applyBorder="1" applyAlignment="1"/>
    <xf numFmtId="38" fontId="1" fillId="0" borderId="18" xfId="2" applyFont="1" applyFill="1" applyBorder="1" applyAlignment="1">
      <alignment horizontal="right"/>
    </xf>
    <xf numFmtId="184" fontId="1" fillId="0" borderId="113" xfId="2" applyNumberFormat="1" applyFont="1" applyFill="1" applyBorder="1" applyAlignment="1">
      <alignment horizontal="right"/>
    </xf>
    <xf numFmtId="181" fontId="1" fillId="0" borderId="48" xfId="2" applyNumberFormat="1" applyFont="1" applyFill="1" applyBorder="1" applyAlignment="1">
      <alignment horizontal="right"/>
    </xf>
    <xf numFmtId="181" fontId="1" fillId="0" borderId="15" xfId="2" applyNumberFormat="1" applyFont="1" applyFill="1" applyBorder="1" applyAlignment="1">
      <alignment horizontal="right"/>
    </xf>
    <xf numFmtId="38" fontId="1" fillId="0" borderId="49" xfId="2" applyFont="1" applyFill="1" applyBorder="1" applyAlignment="1">
      <alignment horizontal="center"/>
    </xf>
    <xf numFmtId="176" fontId="1" fillId="0" borderId="9" xfId="2" applyNumberFormat="1" applyFont="1" applyFill="1" applyBorder="1" applyAlignment="1">
      <alignment horizontal="right"/>
    </xf>
    <xf numFmtId="176" fontId="1" fillId="0" borderId="88" xfId="2" applyNumberFormat="1" applyFont="1" applyFill="1" applyBorder="1" applyAlignment="1">
      <alignment horizontal="right"/>
    </xf>
    <xf numFmtId="183" fontId="1" fillId="0" borderId="45" xfId="2" applyNumberFormat="1" applyFont="1" applyFill="1" applyBorder="1" applyAlignment="1">
      <alignment horizontal="right"/>
    </xf>
    <xf numFmtId="176" fontId="1" fillId="0" borderId="27" xfId="2" applyNumberFormat="1" applyFont="1" applyFill="1" applyBorder="1" applyAlignment="1">
      <alignment horizontal="right"/>
    </xf>
    <xf numFmtId="38" fontId="1" fillId="0" borderId="27" xfId="2" applyFont="1" applyFill="1" applyBorder="1" applyAlignment="1"/>
    <xf numFmtId="184" fontId="1" fillId="0" borderId="89" xfId="2" applyNumberFormat="1" applyFont="1" applyFill="1" applyBorder="1" applyAlignment="1"/>
    <xf numFmtId="38" fontId="1" fillId="0" borderId="27" xfId="2" applyFont="1" applyFill="1" applyBorder="1" applyAlignment="1">
      <alignment horizontal="right"/>
    </xf>
    <xf numFmtId="184" fontId="1" fillId="0" borderId="89" xfId="2" applyNumberFormat="1" applyFont="1" applyFill="1" applyBorder="1" applyAlignment="1">
      <alignment horizontal="right"/>
    </xf>
    <xf numFmtId="181" fontId="1" fillId="0" borderId="45" xfId="2" applyNumberFormat="1" applyFont="1" applyFill="1" applyBorder="1" applyAlignment="1">
      <alignment horizontal="right"/>
    </xf>
    <xf numFmtId="181" fontId="1" fillId="0" borderId="9" xfId="2" applyNumberFormat="1" applyFont="1" applyFill="1" applyBorder="1" applyAlignment="1">
      <alignment horizontal="right"/>
    </xf>
    <xf numFmtId="38" fontId="1" fillId="0" borderId="54" xfId="2" applyFont="1" applyFill="1" applyBorder="1" applyAlignment="1">
      <alignment horizontal="center"/>
    </xf>
    <xf numFmtId="176" fontId="1" fillId="0" borderId="86" xfId="2" applyNumberFormat="1" applyFont="1" applyFill="1" applyBorder="1" applyAlignment="1">
      <alignment horizontal="right"/>
    </xf>
    <xf numFmtId="183" fontId="1" fillId="0" borderId="30" xfId="2" applyNumberFormat="1" applyFont="1" applyFill="1" applyBorder="1" applyAlignment="1">
      <alignment horizontal="right"/>
    </xf>
    <xf numFmtId="38" fontId="10" fillId="0" borderId="91" xfId="2" applyFont="1" applyFill="1" applyBorder="1" applyAlignment="1">
      <alignment horizontal="right"/>
    </xf>
    <xf numFmtId="184" fontId="10" fillId="0" borderId="30" xfId="2" applyNumberFormat="1" applyFont="1" applyFill="1" applyBorder="1" applyAlignment="1">
      <alignment horizontal="right"/>
    </xf>
    <xf numFmtId="181" fontId="10" fillId="0" borderId="30" xfId="2" applyNumberFormat="1" applyFont="1" applyFill="1" applyBorder="1" applyAlignment="1">
      <alignment horizontal="right"/>
    </xf>
    <xf numFmtId="184" fontId="1" fillId="0" borderId="54" xfId="2" applyNumberFormat="1" applyFont="1" applyFill="1" applyBorder="1" applyAlignment="1"/>
    <xf numFmtId="181" fontId="1" fillId="0" borderId="30" xfId="2" applyNumberFormat="1" applyFont="1" applyFill="1" applyBorder="1" applyAlignment="1">
      <alignment horizontal="right"/>
    </xf>
    <xf numFmtId="181" fontId="1" fillId="0" borderId="0" xfId="2" applyNumberFormat="1" applyFont="1" applyFill="1" applyBorder="1" applyAlignment="1">
      <alignment horizontal="right"/>
    </xf>
    <xf numFmtId="38" fontId="1" fillId="0" borderId="0" xfId="2" applyFont="1" applyFill="1" applyBorder="1" applyAlignment="1">
      <alignment horizontal="right"/>
    </xf>
    <xf numFmtId="38" fontId="1" fillId="0" borderId="109" xfId="2" applyFont="1" applyFill="1" applyBorder="1" applyAlignment="1">
      <alignment horizontal="center"/>
    </xf>
    <xf numFmtId="176" fontId="10" fillId="0" borderId="30" xfId="1" applyNumberFormat="1" applyFont="1" applyFill="1" applyBorder="1" applyAlignment="1">
      <alignment horizontal="right"/>
    </xf>
    <xf numFmtId="38" fontId="1" fillId="0" borderId="91" xfId="2" applyFont="1" applyFill="1" applyBorder="1" applyAlignment="1">
      <alignment horizontal="center"/>
    </xf>
    <xf numFmtId="38" fontId="1" fillId="0" borderId="1" xfId="2" applyFont="1" applyFill="1" applyBorder="1" applyAlignment="1">
      <alignment horizontal="right"/>
    </xf>
    <xf numFmtId="38" fontId="1" fillId="0" borderId="114" xfId="2" applyFont="1" applyFill="1" applyBorder="1" applyAlignment="1">
      <alignment horizontal="center"/>
    </xf>
    <xf numFmtId="38" fontId="1" fillId="0" borderId="115" xfId="2" applyFont="1" applyFill="1" applyBorder="1" applyAlignment="1">
      <alignment horizontal="center"/>
    </xf>
    <xf numFmtId="176" fontId="1" fillId="0" borderId="1" xfId="2" applyNumberFormat="1" applyFont="1" applyFill="1" applyBorder="1" applyAlignment="1">
      <alignment horizontal="right"/>
    </xf>
    <xf numFmtId="176" fontId="10" fillId="0" borderId="1" xfId="1" applyNumberFormat="1" applyFont="1" applyFill="1" applyBorder="1" applyAlignment="1">
      <alignment horizontal="right"/>
    </xf>
    <xf numFmtId="176" fontId="1" fillId="0" borderId="116" xfId="2" applyNumberFormat="1" applyFont="1" applyFill="1" applyBorder="1" applyAlignment="1">
      <alignment horizontal="right"/>
    </xf>
    <xf numFmtId="183" fontId="1" fillId="0" borderId="61" xfId="2" applyNumberFormat="1" applyFont="1" applyFill="1" applyBorder="1" applyAlignment="1">
      <alignment horizontal="right"/>
    </xf>
    <xf numFmtId="38" fontId="10" fillId="0" borderId="117" xfId="2" applyFont="1" applyFill="1" applyBorder="1" applyAlignment="1">
      <alignment horizontal="right"/>
    </xf>
    <xf numFmtId="184" fontId="10" fillId="0" borderId="61" xfId="2" applyNumberFormat="1" applyFont="1" applyFill="1" applyBorder="1" applyAlignment="1">
      <alignment horizontal="right"/>
    </xf>
    <xf numFmtId="181" fontId="10" fillId="0" borderId="61" xfId="2" applyNumberFormat="1" applyFont="1" applyFill="1" applyBorder="1" applyAlignment="1">
      <alignment horizontal="right"/>
    </xf>
    <xf numFmtId="176" fontId="10" fillId="0" borderId="62" xfId="1" applyNumberFormat="1" applyFont="1" applyFill="1" applyBorder="1" applyAlignment="1">
      <alignment horizontal="right"/>
    </xf>
    <xf numFmtId="176" fontId="10" fillId="0" borderId="118" xfId="1" applyNumberFormat="1" applyFont="1" applyFill="1" applyBorder="1" applyAlignment="1">
      <alignment horizontal="right"/>
    </xf>
    <xf numFmtId="38" fontId="1" fillId="0" borderId="62" xfId="2" applyFont="1" applyFill="1" applyBorder="1" applyAlignment="1"/>
    <xf numFmtId="184" fontId="1" fillId="0" borderId="118" xfId="2" applyNumberFormat="1" applyFont="1" applyFill="1" applyBorder="1" applyAlignment="1"/>
    <xf numFmtId="184" fontId="1" fillId="0" borderId="118" xfId="2" applyNumberFormat="1" applyFont="1" applyFill="1" applyBorder="1" applyAlignment="1">
      <alignment horizontal="right"/>
    </xf>
    <xf numFmtId="181" fontId="1" fillId="0" borderId="61" xfId="2" applyNumberFormat="1" applyFont="1" applyFill="1" applyBorder="1" applyAlignment="1">
      <alignment horizontal="right"/>
    </xf>
    <xf numFmtId="181" fontId="1" fillId="0" borderId="1" xfId="2" applyNumberFormat="1" applyFont="1" applyFill="1" applyBorder="1" applyAlignment="1">
      <alignment horizontal="right"/>
    </xf>
    <xf numFmtId="0" fontId="7" fillId="0" borderId="0" xfId="1" applyFont="1" applyFill="1" applyBorder="1" applyAlignment="1">
      <alignment vertical="center"/>
    </xf>
    <xf numFmtId="3" fontId="10" fillId="0" borderId="0" xfId="1" applyNumberFormat="1" applyFont="1" applyFill="1" applyBorder="1" applyAlignment="1"/>
    <xf numFmtId="179" fontId="10" fillId="0" borderId="0" xfId="1" applyNumberFormat="1" applyFont="1" applyFill="1" applyBorder="1" applyAlignment="1"/>
    <xf numFmtId="176" fontId="10" fillId="0" borderId="0" xfId="1" applyNumberFormat="1" applyFont="1" applyFill="1" applyBorder="1" applyAlignment="1"/>
    <xf numFmtId="183" fontId="10" fillId="0" borderId="0" xfId="1" applyNumberFormat="1" applyFont="1" applyFill="1" applyBorder="1" applyAlignment="1">
      <alignment horizontal="left"/>
    </xf>
    <xf numFmtId="180" fontId="10" fillId="0" borderId="0" xfId="1" applyNumberFormat="1" applyFont="1" applyFill="1" applyBorder="1" applyAlignment="1"/>
    <xf numFmtId="0" fontId="13" fillId="0" borderId="0" xfId="1" applyFont="1" applyFill="1" applyBorder="1" applyAlignment="1">
      <alignment horizontal="left"/>
    </xf>
    <xf numFmtId="176" fontId="10" fillId="0" borderId="0" xfId="1" applyNumberFormat="1" applyFont="1" applyFill="1" applyBorder="1" applyAlignment="1">
      <alignment horizontal="right"/>
    </xf>
    <xf numFmtId="0" fontId="14" fillId="0" borderId="0" xfId="1" applyFont="1" applyFill="1" applyAlignment="1"/>
    <xf numFmtId="0" fontId="10" fillId="0" borderId="0" xfId="1" applyFont="1" applyFill="1" applyAlignment="1"/>
    <xf numFmtId="0" fontId="10" fillId="0" borderId="0" xfId="1" applyFont="1" applyFill="1" applyBorder="1"/>
    <xf numFmtId="0" fontId="10" fillId="0" borderId="1" xfId="1" applyFont="1" applyFill="1" applyBorder="1" applyAlignment="1"/>
    <xf numFmtId="0" fontId="13" fillId="0" borderId="1" xfId="1" applyFont="1" applyFill="1" applyBorder="1" applyAlignment="1"/>
    <xf numFmtId="0" fontId="13" fillId="0" borderId="1" xfId="1" applyFont="1" applyFill="1" applyBorder="1"/>
    <xf numFmtId="0" fontId="10" fillId="0" borderId="119" xfId="1" applyFont="1" applyFill="1" applyBorder="1" applyAlignment="1">
      <alignment horizontal="distributed" vertical="center" justifyLastLine="1"/>
    </xf>
    <xf numFmtId="0" fontId="10" fillId="0" borderId="120" xfId="1" applyFont="1" applyFill="1" applyBorder="1" applyAlignment="1">
      <alignment horizontal="center" vertical="center"/>
    </xf>
    <xf numFmtId="0" fontId="10" fillId="0" borderId="70" xfId="1" applyFont="1" applyFill="1" applyBorder="1" applyAlignment="1">
      <alignment horizontal="distributed" vertical="center" justifyLastLine="1"/>
    </xf>
    <xf numFmtId="0" fontId="10" fillId="0" borderId="121" xfId="1" applyFont="1" applyFill="1" applyBorder="1" applyAlignment="1">
      <alignment horizontal="distributed" vertical="center" justifyLastLine="1"/>
    </xf>
    <xf numFmtId="0" fontId="10" fillId="0" borderId="122" xfId="1" applyFont="1" applyFill="1" applyBorder="1" applyAlignment="1">
      <alignment horizontal="distributed" vertical="center" justifyLastLine="1"/>
    </xf>
    <xf numFmtId="0" fontId="10" fillId="0" borderId="70" xfId="1" applyFont="1" applyFill="1" applyBorder="1" applyAlignment="1">
      <alignment horizontal="center" vertical="center" justifyLastLine="1"/>
    </xf>
    <xf numFmtId="0" fontId="10" fillId="0" borderId="119" xfId="1" applyFont="1" applyFill="1" applyBorder="1" applyAlignment="1">
      <alignment horizontal="center" vertical="center" justifyLastLine="1"/>
    </xf>
    <xf numFmtId="0" fontId="10" fillId="0" borderId="0" xfId="1" applyFont="1" applyFill="1" applyBorder="1" applyAlignment="1">
      <alignment horizontal="distributed" vertical="center" justifyLastLine="1"/>
    </xf>
    <xf numFmtId="0" fontId="10" fillId="0" borderId="54" xfId="1" applyFont="1" applyFill="1" applyBorder="1" applyAlignment="1">
      <alignment horizontal="center" vertical="center"/>
    </xf>
    <xf numFmtId="0" fontId="10" fillId="0" borderId="23" xfId="1" applyFont="1" applyFill="1" applyBorder="1" applyAlignment="1">
      <alignment horizontal="distributed" vertical="center" justifyLastLine="1"/>
    </xf>
    <xf numFmtId="0" fontId="9" fillId="0" borderId="74" xfId="1" applyFont="1" applyFill="1" applyBorder="1" applyAlignment="1">
      <alignment horizontal="distributed" vertical="center" justifyLastLine="1"/>
    </xf>
    <xf numFmtId="0" fontId="9" fillId="0" borderId="75" xfId="1" applyFont="1" applyFill="1" applyBorder="1" applyAlignment="1">
      <alignment horizontal="distributed" vertical="center" justifyLastLine="1"/>
    </xf>
    <xf numFmtId="0" fontId="9" fillId="0" borderId="76" xfId="1" applyFont="1" applyFill="1" applyBorder="1" applyAlignment="1">
      <alignment horizontal="distributed" vertical="center" justifyLastLine="1"/>
    </xf>
    <xf numFmtId="0" fontId="9" fillId="0" borderId="51" xfId="1" applyFont="1" applyFill="1" applyBorder="1" applyAlignment="1">
      <alignment vertical="center" wrapText="1"/>
    </xf>
    <xf numFmtId="0" fontId="10" fillId="0" borderId="23" xfId="1" applyFont="1" applyFill="1" applyBorder="1" applyAlignment="1">
      <alignment horizontal="center" vertical="center" justifyLastLine="1"/>
    </xf>
    <xf numFmtId="0" fontId="10" fillId="0" borderId="0" xfId="1" applyFont="1" applyFill="1" applyBorder="1" applyAlignment="1">
      <alignment horizontal="center" vertical="center" justifyLastLine="1"/>
    </xf>
    <xf numFmtId="0" fontId="9" fillId="0" borderId="52" xfId="1" applyFont="1" applyFill="1" applyBorder="1" applyAlignment="1">
      <alignment vertical="center" wrapText="1"/>
    </xf>
    <xf numFmtId="0" fontId="10" fillId="0" borderId="54" xfId="1" applyFont="1" applyFill="1" applyBorder="1" applyAlignment="1">
      <alignment horizontal="center" vertical="center" justifyLastLine="1"/>
    </xf>
    <xf numFmtId="0" fontId="10" fillId="0" borderId="52" xfId="1" applyFont="1" applyFill="1" applyBorder="1" applyAlignment="1">
      <alignment horizontal="center" vertical="center"/>
    </xf>
    <xf numFmtId="0" fontId="10" fillId="0" borderId="109" xfId="1" applyFont="1" applyFill="1" applyBorder="1" applyAlignment="1">
      <alignment horizontal="center" vertical="center" justifyLastLine="1"/>
    </xf>
    <xf numFmtId="0" fontId="10" fillId="0" borderId="50" xfId="1" applyFont="1" applyFill="1" applyBorder="1" applyAlignment="1">
      <alignment horizontal="center" vertical="center" justifyLastLine="1"/>
    </xf>
    <xf numFmtId="0" fontId="9" fillId="0" borderId="52" xfId="1" applyFont="1" applyFill="1" applyBorder="1" applyAlignment="1">
      <alignment horizontal="center" vertical="center" wrapText="1"/>
    </xf>
    <xf numFmtId="0" fontId="9" fillId="0" borderId="30" xfId="1" applyFont="1" applyFill="1" applyBorder="1" applyAlignment="1">
      <alignment vertical="center"/>
    </xf>
    <xf numFmtId="0" fontId="10" fillId="0" borderId="84" xfId="1" applyFont="1" applyFill="1" applyBorder="1" applyAlignment="1">
      <alignment horizontal="distributed" vertical="center" justifyLastLine="1"/>
    </xf>
    <xf numFmtId="0" fontId="9" fillId="0" borderId="23" xfId="1" applyFont="1" applyFill="1" applyBorder="1" applyAlignment="1">
      <alignment vertical="center"/>
    </xf>
    <xf numFmtId="0" fontId="10" fillId="0" borderId="23" xfId="1" applyFont="1" applyFill="1" applyBorder="1" applyAlignment="1">
      <alignment horizontal="center" vertical="center"/>
    </xf>
    <xf numFmtId="0" fontId="10" fillId="0" borderId="91" xfId="1" applyFont="1" applyFill="1" applyBorder="1" applyAlignment="1">
      <alignment horizontal="center" vertical="center" justifyLastLine="1"/>
    </xf>
    <xf numFmtId="0" fontId="9" fillId="0" borderId="23" xfId="1" applyFont="1" applyFill="1" applyBorder="1" applyAlignment="1">
      <alignment horizontal="center" vertical="center"/>
    </xf>
    <xf numFmtId="0" fontId="10" fillId="0" borderId="86" xfId="1" applyFont="1" applyFill="1" applyBorder="1" applyAlignment="1">
      <alignment horizontal="distributed" vertical="center" justifyLastLine="1"/>
    </xf>
    <xf numFmtId="0" fontId="10" fillId="0" borderId="9" xfId="1" applyFont="1" applyFill="1" applyBorder="1" applyAlignment="1">
      <alignment horizontal="distributed" vertical="center" justifyLastLine="1"/>
    </xf>
    <xf numFmtId="0" fontId="10" fillId="0" borderId="89" xfId="1" applyFont="1" applyFill="1" applyBorder="1" applyAlignment="1">
      <alignment horizontal="center" vertical="center"/>
    </xf>
    <xf numFmtId="0" fontId="10" fillId="0" borderId="27" xfId="1" applyFont="1" applyFill="1" applyBorder="1" applyAlignment="1">
      <alignment horizontal="distributed" vertical="center" justifyLastLine="1"/>
    </xf>
    <xf numFmtId="0" fontId="10" fillId="0" borderId="27" xfId="1" applyFont="1" applyFill="1" applyBorder="1" applyAlignment="1">
      <alignment horizontal="center" vertical="center"/>
    </xf>
    <xf numFmtId="0" fontId="10" fillId="0" borderId="93" xfId="1" applyFont="1" applyFill="1" applyBorder="1" applyAlignment="1">
      <alignment horizontal="center" vertical="center" justifyLastLine="1"/>
    </xf>
    <xf numFmtId="0" fontId="10" fillId="0" borderId="89" xfId="1" applyFont="1" applyFill="1" applyBorder="1" applyAlignment="1">
      <alignment horizontal="center" vertical="center" justifyLastLine="1"/>
    </xf>
    <xf numFmtId="0" fontId="9" fillId="0" borderId="27" xfId="1" applyFont="1" applyFill="1" applyBorder="1" applyAlignment="1">
      <alignment horizontal="center" vertical="center"/>
    </xf>
    <xf numFmtId="0" fontId="9" fillId="0" borderId="45" xfId="1" applyFont="1" applyFill="1" applyBorder="1" applyAlignment="1">
      <alignment vertical="center"/>
    </xf>
    <xf numFmtId="0" fontId="10" fillId="0" borderId="27" xfId="1" applyFont="1" applyFill="1" applyBorder="1" applyAlignment="1">
      <alignment horizontal="center" vertical="center" justifyLastLine="1"/>
    </xf>
    <xf numFmtId="0" fontId="10" fillId="0" borderId="9" xfId="1" applyFont="1" applyFill="1" applyBorder="1" applyAlignment="1">
      <alignment horizontal="center" vertical="center" justifyLastLine="1"/>
    </xf>
    <xf numFmtId="0" fontId="10" fillId="0" borderId="88" xfId="1" applyFont="1" applyFill="1" applyBorder="1" applyAlignment="1">
      <alignment horizontal="distributed" vertical="center" justifyLastLine="1"/>
    </xf>
    <xf numFmtId="0" fontId="9" fillId="0" borderId="27" xfId="1" applyFont="1" applyFill="1" applyBorder="1" applyAlignment="1">
      <alignment vertical="center"/>
    </xf>
    <xf numFmtId="0" fontId="10" fillId="0" borderId="31" xfId="1" applyFont="1" applyFill="1" applyBorder="1" applyAlignment="1">
      <alignment horizontal="right"/>
    </xf>
    <xf numFmtId="0" fontId="9" fillId="0" borderId="123" xfId="1" applyFont="1" applyFill="1" applyBorder="1"/>
    <xf numFmtId="179" fontId="10" fillId="0" borderId="23" xfId="1" applyNumberFormat="1" applyFont="1" applyFill="1" applyBorder="1" applyAlignment="1"/>
    <xf numFmtId="176" fontId="10" fillId="0" borderId="124" xfId="1" applyNumberFormat="1" applyFont="1" applyFill="1" applyBorder="1" applyAlignment="1"/>
    <xf numFmtId="176" fontId="10" fillId="0" borderId="31" xfId="1" applyNumberFormat="1" applyFont="1" applyFill="1" applyBorder="1" applyAlignment="1">
      <alignment horizontal="right"/>
    </xf>
    <xf numFmtId="176" fontId="10" fillId="0" borderId="51" xfId="1" applyNumberFormat="1" applyFont="1" applyFill="1" applyBorder="1" applyAlignment="1"/>
    <xf numFmtId="176" fontId="10" fillId="0" borderId="52" xfId="1" applyNumberFormat="1" applyFont="1" applyFill="1" applyBorder="1" applyAlignment="1"/>
    <xf numFmtId="176" fontId="10" fillId="0" borderId="50" xfId="1" applyNumberFormat="1" applyFont="1" applyFill="1" applyBorder="1" applyAlignment="1"/>
    <xf numFmtId="176" fontId="10" fillId="0" borderId="23" xfId="1" applyNumberFormat="1" applyFont="1" applyFill="1" applyBorder="1" applyAlignment="1"/>
    <xf numFmtId="176" fontId="10" fillId="0" borderId="91" xfId="1" applyNumberFormat="1" applyFont="1" applyFill="1" applyBorder="1" applyAlignment="1"/>
    <xf numFmtId="178" fontId="10" fillId="0" borderId="52" xfId="1" applyNumberFormat="1" applyFont="1" applyFill="1" applyBorder="1" applyAlignment="1"/>
    <xf numFmtId="0" fontId="10" fillId="0" borderId="0" xfId="1" applyFont="1" applyFill="1" applyBorder="1" applyAlignment="1">
      <alignment horizontal="right"/>
    </xf>
    <xf numFmtId="0" fontId="9" fillId="0" borderId="125" xfId="1" applyFont="1" applyFill="1" applyBorder="1"/>
    <xf numFmtId="176" fontId="10" fillId="0" borderId="126" xfId="1" applyNumberFormat="1" applyFont="1" applyFill="1" applyBorder="1" applyAlignment="1"/>
    <xf numFmtId="176" fontId="10" fillId="0" borderId="30" xfId="1" applyNumberFormat="1" applyFont="1" applyFill="1" applyBorder="1" applyAlignment="1"/>
    <xf numFmtId="176" fontId="10" fillId="0" borderId="23" xfId="1" applyNumberFormat="1" applyFont="1" applyFill="1" applyBorder="1" applyAlignment="1"/>
    <xf numFmtId="176" fontId="10" fillId="0" borderId="54" xfId="1" applyNumberFormat="1" applyFont="1" applyFill="1" applyBorder="1" applyAlignment="1"/>
    <xf numFmtId="178" fontId="10" fillId="0" borderId="23" xfId="1" applyNumberFormat="1" applyFont="1" applyFill="1" applyBorder="1" applyAlignment="1"/>
    <xf numFmtId="0" fontId="9" fillId="0" borderId="127" xfId="1" applyFont="1" applyFill="1" applyBorder="1" applyAlignment="1">
      <alignment shrinkToFit="1"/>
    </xf>
    <xf numFmtId="179" fontId="10" fillId="0" borderId="27" xfId="1" applyNumberFormat="1" applyFont="1" applyFill="1" applyBorder="1" applyAlignment="1"/>
    <xf numFmtId="176" fontId="10" fillId="0" borderId="128" xfId="1" applyNumberFormat="1" applyFont="1" applyFill="1" applyBorder="1" applyAlignment="1">
      <alignment horizontal="right"/>
    </xf>
    <xf numFmtId="176" fontId="10" fillId="0" borderId="9" xfId="1" applyNumberFormat="1" applyFont="1" applyFill="1" applyBorder="1" applyAlignment="1">
      <alignment horizontal="right"/>
    </xf>
    <xf numFmtId="176" fontId="10" fillId="0" borderId="91" xfId="1" applyNumberFormat="1" applyFont="1" applyFill="1" applyBorder="1" applyAlignment="1">
      <alignment horizontal="right"/>
    </xf>
    <xf numFmtId="176" fontId="10" fillId="0" borderId="129" xfId="1" applyNumberFormat="1" applyFont="1" applyFill="1" applyBorder="1" applyAlignment="1">
      <alignment horizontal="right"/>
    </xf>
    <xf numFmtId="176" fontId="10" fillId="0" borderId="93" xfId="1" applyNumberFormat="1" applyFont="1" applyFill="1" applyBorder="1" applyAlignment="1">
      <alignment horizontal="right"/>
    </xf>
    <xf numFmtId="176" fontId="10" fillId="0" borderId="27" xfId="1" applyNumberFormat="1" applyFont="1" applyFill="1" applyBorder="1" applyAlignment="1"/>
    <xf numFmtId="176" fontId="10" fillId="0" borderId="89" xfId="1" applyNumberFormat="1" applyFont="1" applyFill="1" applyBorder="1" applyAlignment="1"/>
    <xf numFmtId="178" fontId="10" fillId="0" borderId="27" xfId="1" applyNumberFormat="1" applyFont="1" applyFill="1" applyBorder="1" applyAlignment="1">
      <alignment horizontal="center"/>
    </xf>
    <xf numFmtId="0" fontId="10" fillId="0" borderId="0" xfId="1" applyFont="1" applyFill="1"/>
    <xf numFmtId="38" fontId="10" fillId="0" borderId="30" xfId="2" applyFont="1" applyFill="1" applyBorder="1" applyAlignment="1"/>
    <xf numFmtId="38" fontId="10" fillId="0" borderId="130" xfId="2" applyFont="1" applyFill="1" applyBorder="1" applyAlignment="1"/>
    <xf numFmtId="176" fontId="10" fillId="0" borderId="0" xfId="1" applyNumberFormat="1" applyFont="1" applyFill="1" applyBorder="1" applyAlignment="1"/>
    <xf numFmtId="179" fontId="10" fillId="0" borderId="30" xfId="1" applyNumberFormat="1" applyFont="1" applyFill="1" applyBorder="1" applyAlignment="1"/>
    <xf numFmtId="176" fontId="10" fillId="0" borderId="130" xfId="1" applyNumberFormat="1" applyFont="1" applyFill="1" applyBorder="1" applyAlignment="1"/>
    <xf numFmtId="176" fontId="10" fillId="0" borderId="91" xfId="1" applyNumberFormat="1" applyFont="1" applyFill="1" applyBorder="1" applyAlignment="1"/>
    <xf numFmtId="0" fontId="9" fillId="0" borderId="125" xfId="1" applyFont="1" applyFill="1" applyBorder="1" applyAlignment="1">
      <alignment shrinkToFit="1"/>
    </xf>
    <xf numFmtId="176" fontId="10" fillId="0" borderId="131" xfId="1" applyNumberFormat="1" applyFont="1" applyFill="1" applyBorder="1" applyAlignment="1"/>
    <xf numFmtId="176" fontId="10" fillId="0" borderId="93" xfId="1" applyNumberFormat="1" applyFont="1" applyFill="1" applyBorder="1" applyAlignment="1"/>
    <xf numFmtId="176" fontId="10" fillId="0" borderId="9" xfId="1" applyNumberFormat="1" applyFont="1" applyFill="1" applyBorder="1" applyAlignment="1"/>
    <xf numFmtId="176" fontId="10" fillId="0" borderId="132" xfId="1" applyNumberFormat="1" applyFont="1" applyFill="1" applyBorder="1" applyAlignment="1"/>
    <xf numFmtId="176" fontId="10" fillId="0" borderId="133" xfId="1" applyNumberFormat="1" applyFont="1" applyFill="1" applyBorder="1" applyAlignment="1"/>
    <xf numFmtId="178" fontId="10" fillId="0" borderId="134" xfId="1" applyNumberFormat="1" applyFont="1" applyFill="1" applyBorder="1" applyAlignment="1"/>
    <xf numFmtId="0" fontId="10" fillId="0" borderId="135" xfId="1" applyFont="1" applyFill="1" applyBorder="1" applyAlignment="1">
      <alignment horizontal="center"/>
    </xf>
    <xf numFmtId="179" fontId="10" fillId="0" borderId="74" xfId="1" applyNumberFormat="1" applyFont="1" applyFill="1" applyBorder="1" applyAlignment="1"/>
    <xf numFmtId="176" fontId="10" fillId="0" borderId="136" xfId="1" applyNumberFormat="1" applyFont="1" applyFill="1" applyBorder="1" applyAlignment="1"/>
    <xf numFmtId="176" fontId="10" fillId="0" borderId="75" xfId="1" applyNumberFormat="1" applyFont="1" applyFill="1" applyBorder="1" applyAlignment="1"/>
    <xf numFmtId="176" fontId="10" fillId="0" borderId="75" xfId="1" applyNumberFormat="1" applyFont="1" applyFill="1" applyBorder="1" applyAlignment="1"/>
    <xf numFmtId="176" fontId="10" fillId="0" borderId="102" xfId="1" applyNumberFormat="1" applyFont="1" applyFill="1" applyBorder="1" applyAlignment="1"/>
    <xf numFmtId="176" fontId="10" fillId="0" borderId="74" xfId="1" applyNumberFormat="1" applyFont="1" applyFill="1" applyBorder="1" applyAlignment="1"/>
    <xf numFmtId="176" fontId="10" fillId="0" borderId="76" xfId="1" applyNumberFormat="1" applyFont="1" applyFill="1" applyBorder="1" applyAlignment="1"/>
    <xf numFmtId="176" fontId="10" fillId="0" borderId="74" xfId="1" applyNumberFormat="1" applyFont="1" applyFill="1" applyBorder="1" applyAlignment="1"/>
    <xf numFmtId="176" fontId="10" fillId="0" borderId="107" xfId="1" applyNumberFormat="1" applyFont="1" applyFill="1" applyBorder="1" applyAlignment="1"/>
    <xf numFmtId="178" fontId="10" fillId="0" borderId="74" xfId="1" applyNumberFormat="1" applyFont="1" applyFill="1" applyBorder="1" applyAlignment="1"/>
    <xf numFmtId="0" fontId="10" fillId="0" borderId="125" xfId="1" applyFont="1" applyFill="1" applyBorder="1" applyAlignment="1">
      <alignment horizontal="center"/>
    </xf>
    <xf numFmtId="176" fontId="10" fillId="0" borderId="54" xfId="1" applyNumberFormat="1" applyFont="1" applyFill="1" applyBorder="1" applyAlignment="1"/>
    <xf numFmtId="0" fontId="1" fillId="0" borderId="54" xfId="1" applyFill="1" applyBorder="1" applyAlignment="1">
      <alignment horizontal="right"/>
    </xf>
    <xf numFmtId="178" fontId="10" fillId="0" borderId="0" xfId="1" applyNumberFormat="1" applyFont="1" applyFill="1" applyBorder="1" applyAlignment="1"/>
    <xf numFmtId="179" fontId="10" fillId="0" borderId="102" xfId="1" applyNumberFormat="1" applyFont="1" applyFill="1" applyBorder="1" applyAlignment="1"/>
    <xf numFmtId="176" fontId="10" fillId="0" borderId="107" xfId="1" applyNumberFormat="1" applyFont="1" applyFill="1" applyBorder="1" applyAlignment="1">
      <alignment horizontal="right"/>
    </xf>
    <xf numFmtId="176" fontId="10" fillId="0" borderId="75" xfId="1" applyNumberFormat="1" applyFont="1" applyFill="1" applyBorder="1" applyAlignment="1">
      <alignment horizontal="right"/>
    </xf>
    <xf numFmtId="176" fontId="10" fillId="0" borderId="76" xfId="1" applyNumberFormat="1" applyFont="1" applyFill="1" applyBorder="1" applyAlignment="1"/>
    <xf numFmtId="0" fontId="1" fillId="0" borderId="76" xfId="1" applyFill="1" applyBorder="1" applyAlignment="1">
      <alignment horizontal="right"/>
    </xf>
    <xf numFmtId="178" fontId="10" fillId="0" borderId="75" xfId="1" applyNumberFormat="1" applyFont="1" applyFill="1" applyBorder="1" applyAlignment="1"/>
    <xf numFmtId="0" fontId="10" fillId="0" borderId="123" xfId="1" applyFont="1" applyFill="1" applyBorder="1" applyAlignment="1">
      <alignment horizontal="center"/>
    </xf>
    <xf numFmtId="179" fontId="10" fillId="0" borderId="51" xfId="1" applyNumberFormat="1" applyFont="1" applyFill="1" applyBorder="1" applyAlignment="1"/>
    <xf numFmtId="176" fontId="10" fillId="0" borderId="109" xfId="1" applyNumberFormat="1" applyFont="1" applyFill="1" applyBorder="1" applyAlignment="1">
      <alignment horizontal="right"/>
    </xf>
    <xf numFmtId="176" fontId="10" fillId="0" borderId="50" xfId="1" applyNumberFormat="1" applyFont="1" applyFill="1" applyBorder="1" applyAlignment="1"/>
    <xf numFmtId="0" fontId="1" fillId="0" borderId="50" xfId="1" applyFill="1" applyBorder="1" applyAlignment="1">
      <alignment horizontal="right"/>
    </xf>
    <xf numFmtId="176" fontId="10" fillId="0" borderId="31" xfId="1" applyNumberFormat="1" applyFont="1" applyFill="1" applyBorder="1" applyAlignment="1"/>
    <xf numFmtId="178" fontId="10" fillId="0" borderId="31" xfId="1" applyNumberFormat="1" applyFont="1" applyFill="1" applyBorder="1" applyAlignment="1"/>
    <xf numFmtId="0" fontId="10" fillId="0" borderId="59" xfId="1" applyFont="1" applyFill="1" applyBorder="1" applyAlignment="1">
      <alignment horizontal="right"/>
    </xf>
    <xf numFmtId="0" fontId="10" fillId="0" borderId="137" xfId="1" applyFont="1" applyFill="1" applyBorder="1" applyAlignment="1">
      <alignment horizontal="center"/>
    </xf>
    <xf numFmtId="179" fontId="10" fillId="0" borderId="138" xfId="1" applyNumberFormat="1" applyFont="1" applyFill="1" applyBorder="1" applyAlignment="1"/>
    <xf numFmtId="176" fontId="10" fillId="0" borderId="139" xfId="1" applyNumberFormat="1" applyFont="1" applyFill="1" applyBorder="1" applyAlignment="1"/>
    <xf numFmtId="176" fontId="10" fillId="0" borderId="140" xfId="1" applyNumberFormat="1" applyFont="1" applyFill="1" applyBorder="1" applyAlignment="1">
      <alignment horizontal="right"/>
    </xf>
    <xf numFmtId="176" fontId="10" fillId="0" borderId="141" xfId="1" applyNumberFormat="1" applyFont="1" applyFill="1" applyBorder="1" applyAlignment="1">
      <alignment horizontal="right"/>
    </xf>
    <xf numFmtId="176" fontId="10" fillId="0" borderId="142" xfId="1" applyNumberFormat="1" applyFont="1" applyFill="1" applyBorder="1" applyAlignment="1"/>
    <xf numFmtId="176" fontId="10" fillId="0" borderId="138" xfId="1" applyNumberFormat="1" applyFont="1" applyFill="1" applyBorder="1" applyAlignment="1"/>
    <xf numFmtId="176" fontId="10" fillId="0" borderId="143" xfId="1" applyNumberFormat="1" applyFont="1" applyFill="1" applyBorder="1" applyAlignment="1">
      <alignment horizontal="right"/>
    </xf>
    <xf numFmtId="0" fontId="1" fillId="0" borderId="142" xfId="1" applyFill="1" applyBorder="1" applyAlignment="1">
      <alignment horizontal="right"/>
    </xf>
    <xf numFmtId="176" fontId="10" fillId="0" borderId="141" xfId="1" applyNumberFormat="1" applyFont="1" applyFill="1" applyBorder="1" applyAlignment="1"/>
    <xf numFmtId="178" fontId="10" fillId="0" borderId="141" xfId="1" applyNumberFormat="1" applyFont="1" applyFill="1" applyBorder="1" applyAlignment="1"/>
    <xf numFmtId="0" fontId="14" fillId="0" borderId="0" xfId="1" applyFont="1" applyFill="1"/>
    <xf numFmtId="0" fontId="10" fillId="0" borderId="0" xfId="1" applyFont="1"/>
    <xf numFmtId="0" fontId="15" fillId="0" borderId="0" xfId="1" applyFont="1" applyFill="1"/>
    <xf numFmtId="0" fontId="9" fillId="0" borderId="0" xfId="1" applyFont="1" applyFill="1" applyAlignment="1">
      <alignment horizontal="right"/>
    </xf>
    <xf numFmtId="0" fontId="10" fillId="0" borderId="2" xfId="1" applyFont="1" applyFill="1" applyBorder="1" applyAlignment="1">
      <alignment horizontal="distributed" vertical="center"/>
    </xf>
    <xf numFmtId="0" fontId="10" fillId="0" borderId="5" xfId="1" applyFont="1" applyFill="1" applyBorder="1" applyAlignment="1">
      <alignment horizontal="center" vertical="center"/>
    </xf>
    <xf numFmtId="0" fontId="10" fillId="0" borderId="66" xfId="1" applyFont="1" applyFill="1" applyBorder="1" applyAlignment="1">
      <alignment horizontal="center" vertical="center"/>
    </xf>
    <xf numFmtId="0" fontId="10" fillId="0" borderId="67" xfId="1" applyFont="1" applyFill="1" applyBorder="1" applyAlignment="1">
      <alignment horizontal="center" vertical="center"/>
    </xf>
    <xf numFmtId="0" fontId="10" fillId="0" borderId="68" xfId="1" applyFont="1" applyFill="1" applyBorder="1" applyAlignment="1">
      <alignment horizontal="center" vertical="center"/>
    </xf>
    <xf numFmtId="0" fontId="10" fillId="0" borderId="144" xfId="1" applyFont="1" applyFill="1" applyBorder="1" applyAlignment="1">
      <alignment horizontal="center" vertical="center"/>
    </xf>
    <xf numFmtId="0" fontId="10" fillId="0" borderId="145" xfId="1" applyFont="1" applyFill="1" applyBorder="1" applyAlignment="1">
      <alignment horizontal="center" vertical="center"/>
    </xf>
    <xf numFmtId="0" fontId="10" fillId="0" borderId="0" xfId="1" applyFont="1" applyAlignment="1">
      <alignment vertical="center"/>
    </xf>
    <xf numFmtId="0" fontId="10" fillId="0" borderId="0" xfId="1" applyFont="1" applyFill="1" applyAlignment="1">
      <alignment vertical="center"/>
    </xf>
    <xf numFmtId="0" fontId="10" fillId="0" borderId="0" xfId="1" applyFont="1" applyFill="1" applyAlignment="1">
      <alignment horizontal="center" vertical="center"/>
    </xf>
    <xf numFmtId="0" fontId="10" fillId="0" borderId="4" xfId="1" applyFont="1" applyFill="1" applyBorder="1" applyAlignment="1">
      <alignment horizontal="center" vertical="center"/>
    </xf>
    <xf numFmtId="0" fontId="10" fillId="0" borderId="146" xfId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center" vertical="center"/>
    </xf>
    <xf numFmtId="0" fontId="10" fillId="0" borderId="147" xfId="1" applyFont="1" applyFill="1" applyBorder="1" applyAlignment="1">
      <alignment horizontal="center" vertical="center"/>
    </xf>
    <xf numFmtId="0" fontId="10" fillId="0" borderId="148" xfId="1" applyFont="1" applyFill="1" applyBorder="1" applyAlignment="1">
      <alignment horizontal="center" vertical="center"/>
    </xf>
    <xf numFmtId="0" fontId="10" fillId="0" borderId="149" xfId="1" applyFont="1" applyFill="1" applyBorder="1" applyAlignment="1">
      <alignment horizontal="center"/>
    </xf>
    <xf numFmtId="179" fontId="10" fillId="0" borderId="147" xfId="1" applyNumberFormat="1" applyFont="1" applyFill="1" applyBorder="1"/>
    <xf numFmtId="179" fontId="10" fillId="0" borderId="150" xfId="1" applyNumberFormat="1" applyFont="1" applyFill="1" applyBorder="1"/>
    <xf numFmtId="179" fontId="10" fillId="0" borderId="149" xfId="1" applyNumberFormat="1" applyFont="1" applyFill="1" applyBorder="1"/>
    <xf numFmtId="179" fontId="10" fillId="0" borderId="151" xfId="1" applyNumberFormat="1" applyFont="1" applyFill="1" applyBorder="1"/>
    <xf numFmtId="0" fontId="10" fillId="0" borderId="0" xfId="1" applyFont="1" applyFill="1" applyAlignment="1">
      <alignment horizontal="center"/>
    </xf>
    <xf numFmtId="179" fontId="10" fillId="0" borderId="4" xfId="1" applyNumberFormat="1" applyFont="1" applyFill="1" applyBorder="1"/>
    <xf numFmtId="179" fontId="10" fillId="0" borderId="130" xfId="1" applyNumberFormat="1" applyFont="1" applyFill="1" applyBorder="1"/>
    <xf numFmtId="179" fontId="10" fillId="0" borderId="0" xfId="1" applyNumberFormat="1" applyFont="1" applyFill="1" applyBorder="1"/>
    <xf numFmtId="179" fontId="10" fillId="0" borderId="22" xfId="1" applyNumberFormat="1" applyFont="1" applyFill="1" applyBorder="1"/>
    <xf numFmtId="0" fontId="10" fillId="0" borderId="132" xfId="1" applyFont="1" applyFill="1" applyBorder="1" applyAlignment="1">
      <alignment horizontal="center"/>
    </xf>
    <xf numFmtId="179" fontId="10" fillId="0" borderId="152" xfId="1" applyNumberFormat="1" applyFont="1" applyFill="1" applyBorder="1"/>
    <xf numFmtId="179" fontId="10" fillId="0" borderId="131" xfId="1" applyNumberFormat="1" applyFont="1" applyFill="1" applyBorder="1"/>
    <xf numFmtId="179" fontId="10" fillId="0" borderId="132" xfId="1" applyNumberFormat="1" applyFont="1" applyFill="1" applyBorder="1"/>
    <xf numFmtId="179" fontId="10" fillId="0" borderId="153" xfId="1" applyNumberFormat="1" applyFont="1" applyFill="1" applyBorder="1"/>
    <xf numFmtId="0" fontId="10" fillId="0" borderId="9" xfId="1" applyFont="1" applyFill="1" applyBorder="1" applyAlignment="1">
      <alignment horizontal="center"/>
    </xf>
    <xf numFmtId="179" fontId="10" fillId="0" borderId="13" xfId="1" applyNumberFormat="1" applyFont="1" applyFill="1" applyBorder="1"/>
    <xf numFmtId="179" fontId="10" fillId="0" borderId="154" xfId="1" applyNumberFormat="1" applyFont="1" applyFill="1" applyBorder="1"/>
    <xf numFmtId="179" fontId="10" fillId="0" borderId="9" xfId="1" applyNumberFormat="1" applyFont="1" applyFill="1" applyBorder="1"/>
    <xf numFmtId="179" fontId="10" fillId="0" borderId="26" xfId="1" applyNumberFormat="1" applyFont="1" applyFill="1" applyBorder="1"/>
    <xf numFmtId="0" fontId="10" fillId="0" borderId="0" xfId="1" applyFont="1" applyFill="1" applyBorder="1" applyAlignment="1">
      <alignment horizontal="center"/>
    </xf>
    <xf numFmtId="179" fontId="10" fillId="0" borderId="30" xfId="3" applyNumberFormat="1" applyFont="1" applyFill="1" applyBorder="1">
      <alignment vertical="center"/>
    </xf>
    <xf numFmtId="179" fontId="10" fillId="0" borderId="0" xfId="3" applyNumberFormat="1" applyFont="1" applyFill="1" applyBorder="1">
      <alignment vertical="center"/>
    </xf>
    <xf numFmtId="179" fontId="10" fillId="0" borderId="130" xfId="3" applyNumberFormat="1" applyFont="1" applyFill="1" applyBorder="1">
      <alignment vertical="center"/>
    </xf>
    <xf numFmtId="179" fontId="10" fillId="0" borderId="54" xfId="3" applyNumberFormat="1" applyFont="1" applyFill="1" applyBorder="1">
      <alignment vertical="center"/>
    </xf>
    <xf numFmtId="179" fontId="10" fillId="0" borderId="22" xfId="3" applyNumberFormat="1" applyFont="1" applyFill="1" applyBorder="1">
      <alignment vertical="center"/>
    </xf>
    <xf numFmtId="179" fontId="10" fillId="0" borderId="133" xfId="3" applyNumberFormat="1" applyFont="1" applyFill="1" applyBorder="1">
      <alignment vertical="center"/>
    </xf>
    <xf numFmtId="179" fontId="10" fillId="0" borderId="132" xfId="3" applyNumberFormat="1" applyFont="1" applyFill="1" applyBorder="1">
      <alignment vertical="center"/>
    </xf>
    <xf numFmtId="179" fontId="10" fillId="0" borderId="131" xfId="3" applyNumberFormat="1" applyFont="1" applyFill="1" applyBorder="1">
      <alignment vertical="center"/>
    </xf>
    <xf numFmtId="179" fontId="10" fillId="0" borderId="155" xfId="3" applyNumberFormat="1" applyFont="1" applyFill="1" applyBorder="1">
      <alignment vertical="center"/>
    </xf>
    <xf numFmtId="179" fontId="10" fillId="0" borderId="153" xfId="3" applyNumberFormat="1" applyFont="1" applyFill="1" applyBorder="1">
      <alignment vertical="center"/>
    </xf>
    <xf numFmtId="0" fontId="10" fillId="0" borderId="1" xfId="1" applyFont="1" applyFill="1" applyBorder="1" applyAlignment="1">
      <alignment horizontal="center"/>
    </xf>
    <xf numFmtId="179" fontId="10" fillId="0" borderId="65" xfId="1" applyNumberFormat="1" applyFont="1" applyFill="1" applyBorder="1"/>
    <xf numFmtId="179" fontId="10" fillId="0" borderId="156" xfId="1" applyNumberFormat="1" applyFont="1" applyFill="1" applyBorder="1"/>
    <xf numFmtId="179" fontId="10" fillId="0" borderId="1" xfId="1" applyNumberFormat="1" applyFont="1" applyFill="1" applyBorder="1"/>
    <xf numFmtId="179" fontId="10" fillId="0" borderId="157" xfId="1" applyNumberFormat="1" applyFont="1" applyFill="1" applyBorder="1"/>
    <xf numFmtId="0" fontId="10" fillId="0" borderId="158" xfId="1" applyFont="1" applyFill="1" applyBorder="1" applyAlignment="1">
      <alignment horizontal="distributed" vertical="center"/>
    </xf>
    <xf numFmtId="0" fontId="10" fillId="0" borderId="159" xfId="1" applyFont="1" applyFill="1" applyBorder="1" applyAlignment="1">
      <alignment horizontal="center" vertical="center"/>
    </xf>
    <xf numFmtId="0" fontId="10" fillId="0" borderId="13" xfId="1" applyFont="1" applyFill="1" applyBorder="1" applyAlignment="1">
      <alignment horizontal="center" vertical="center"/>
    </xf>
    <xf numFmtId="0" fontId="10" fillId="0" borderId="136" xfId="1" applyFont="1" applyFill="1" applyBorder="1" applyAlignment="1">
      <alignment horizontal="center" vertical="center"/>
    </xf>
    <xf numFmtId="0" fontId="10" fillId="0" borderId="9" xfId="1" applyFont="1" applyFill="1" applyBorder="1" applyAlignment="1">
      <alignment horizontal="center" vertical="center"/>
    </xf>
    <xf numFmtId="0" fontId="10" fillId="0" borderId="11" xfId="1" applyFont="1" applyFill="1" applyBorder="1" applyAlignment="1">
      <alignment horizontal="center" vertical="center"/>
    </xf>
    <xf numFmtId="0" fontId="10" fillId="0" borderId="160" xfId="1" applyFont="1" applyFill="1" applyBorder="1" applyAlignment="1">
      <alignment horizontal="center" vertical="center"/>
    </xf>
    <xf numFmtId="0" fontId="10" fillId="0" borderId="147" xfId="1" applyFont="1" applyFill="1" applyBorder="1" applyAlignment="1">
      <alignment horizontal="center"/>
    </xf>
    <xf numFmtId="0" fontId="10" fillId="0" borderId="4" xfId="1" applyFont="1" applyFill="1" applyBorder="1" applyAlignment="1">
      <alignment horizontal="center"/>
    </xf>
    <xf numFmtId="0" fontId="10" fillId="0" borderId="152" xfId="1" applyFont="1" applyFill="1" applyBorder="1" applyAlignment="1">
      <alignment horizontal="center"/>
    </xf>
    <xf numFmtId="0" fontId="10" fillId="0" borderId="13" xfId="1" applyFont="1" applyFill="1" applyBorder="1" applyAlignment="1">
      <alignment horizontal="center"/>
    </xf>
    <xf numFmtId="0" fontId="10" fillId="0" borderId="65" xfId="1" applyFont="1" applyFill="1" applyBorder="1" applyAlignment="1">
      <alignment horizontal="center"/>
    </xf>
    <xf numFmtId="0" fontId="10" fillId="0" borderId="5" xfId="1" applyFont="1" applyFill="1" applyBorder="1" applyAlignment="1">
      <alignment horizontal="distributed" vertical="center"/>
    </xf>
    <xf numFmtId="0" fontId="10" fillId="0" borderId="161" xfId="1" applyFont="1" applyFill="1" applyBorder="1" applyAlignment="1">
      <alignment horizontal="center" vertical="center"/>
    </xf>
    <xf numFmtId="179" fontId="10" fillId="0" borderId="0" xfId="3" applyNumberFormat="1" applyFont="1" applyFill="1" applyBorder="1" applyAlignment="1">
      <alignment vertical="center"/>
    </xf>
    <xf numFmtId="179" fontId="10" fillId="0" borderId="130" xfId="3" applyNumberFormat="1" applyFont="1" applyFill="1" applyBorder="1" applyAlignment="1">
      <alignment vertical="center"/>
    </xf>
    <xf numFmtId="179" fontId="10" fillId="0" borderId="54" xfId="3" applyNumberFormat="1" applyFont="1" applyFill="1" applyBorder="1" applyAlignment="1">
      <alignment vertical="center"/>
    </xf>
    <xf numFmtId="179" fontId="10" fillId="0" borderId="0" xfId="3" applyNumberFormat="1" applyFont="1" applyFill="1" applyBorder="1" applyAlignment="1">
      <alignment horizontal="right" vertical="center"/>
    </xf>
    <xf numFmtId="179" fontId="10" fillId="0" borderId="22" xfId="3" applyNumberFormat="1" applyFont="1" applyFill="1" applyBorder="1" applyAlignment="1">
      <alignment horizontal="right" vertical="center"/>
    </xf>
    <xf numFmtId="179" fontId="10" fillId="0" borderId="132" xfId="3" applyNumberFormat="1" applyFont="1" applyFill="1" applyBorder="1" applyAlignment="1">
      <alignment vertical="center"/>
    </xf>
    <xf numFmtId="179" fontId="10" fillId="0" borderId="131" xfId="3" applyNumberFormat="1" applyFont="1" applyFill="1" applyBorder="1" applyAlignment="1">
      <alignment vertical="center"/>
    </xf>
    <xf numFmtId="179" fontId="10" fillId="0" borderId="155" xfId="3" applyNumberFormat="1" applyFont="1" applyFill="1" applyBorder="1" applyAlignment="1">
      <alignment vertical="center"/>
    </xf>
    <xf numFmtId="179" fontId="10" fillId="0" borderId="132" xfId="3" applyNumberFormat="1" applyFont="1" applyFill="1" applyBorder="1" applyAlignment="1">
      <alignment horizontal="right" vertical="center"/>
    </xf>
    <xf numFmtId="179" fontId="10" fillId="0" borderId="153" xfId="3" applyNumberFormat="1" applyFont="1" applyFill="1" applyBorder="1" applyAlignment="1">
      <alignment horizontal="right" vertical="center"/>
    </xf>
    <xf numFmtId="179" fontId="10" fillId="0" borderId="13" xfId="1" applyNumberFormat="1" applyFont="1" applyFill="1" applyBorder="1" applyAlignment="1"/>
    <xf numFmtId="179" fontId="10" fillId="0" borderId="154" xfId="1" applyNumberFormat="1" applyFont="1" applyFill="1" applyBorder="1" applyAlignment="1"/>
    <xf numFmtId="179" fontId="10" fillId="0" borderId="9" xfId="1" applyNumberFormat="1" applyFont="1" applyFill="1" applyBorder="1" applyAlignment="1"/>
    <xf numFmtId="179" fontId="10" fillId="0" borderId="13" xfId="1" applyNumberFormat="1" applyFont="1" applyFill="1" applyBorder="1" applyAlignment="1">
      <alignment horizontal="right"/>
    </xf>
    <xf numFmtId="179" fontId="10" fillId="0" borderId="26" xfId="1" applyNumberFormat="1" applyFont="1" applyFill="1" applyBorder="1" applyAlignment="1">
      <alignment horizontal="right"/>
    </xf>
    <xf numFmtId="0" fontId="10" fillId="0" borderId="92" xfId="1" applyFont="1" applyFill="1" applyBorder="1" applyAlignment="1">
      <alignment horizontal="center"/>
    </xf>
    <xf numFmtId="176" fontId="10" fillId="0" borderId="30" xfId="1" applyNumberFormat="1" applyFont="1" applyFill="1" applyBorder="1"/>
    <xf numFmtId="176" fontId="10" fillId="0" borderId="22" xfId="1" applyNumberFormat="1" applyFont="1" applyFill="1" applyBorder="1" applyAlignment="1">
      <alignment horizontal="right"/>
    </xf>
    <xf numFmtId="0" fontId="10" fillId="0" borderId="162" xfId="1" applyFont="1" applyFill="1" applyBorder="1" applyAlignment="1">
      <alignment horizontal="center"/>
    </xf>
    <xf numFmtId="176" fontId="10" fillId="0" borderId="133" xfId="1" applyNumberFormat="1" applyFont="1" applyFill="1" applyBorder="1"/>
    <xf numFmtId="176" fontId="10" fillId="0" borderId="134" xfId="1" applyNumberFormat="1" applyFont="1" applyFill="1" applyBorder="1" applyAlignment="1"/>
    <xf numFmtId="176" fontId="10" fillId="0" borderId="155" xfId="1" applyNumberFormat="1" applyFont="1" applyFill="1" applyBorder="1" applyAlignment="1"/>
    <xf numFmtId="179" fontId="10" fillId="0" borderId="88" xfId="1" applyNumberFormat="1" applyFont="1" applyFill="1" applyBorder="1" applyAlignment="1"/>
    <xf numFmtId="179" fontId="10" fillId="0" borderId="27" xfId="3" applyNumberFormat="1" applyFont="1" applyFill="1" applyBorder="1" applyAlignment="1">
      <alignment horizontal="right" vertical="center"/>
    </xf>
    <xf numFmtId="179" fontId="10" fillId="0" borderId="26" xfId="3" applyNumberFormat="1" applyFont="1" applyFill="1" applyBorder="1" applyAlignment="1">
      <alignment horizontal="right" vertical="center"/>
    </xf>
    <xf numFmtId="179" fontId="10" fillId="0" borderId="86" xfId="3" applyNumberFormat="1" applyFont="1" applyFill="1" applyBorder="1" applyAlignment="1">
      <alignment vertical="center"/>
    </xf>
    <xf numFmtId="179" fontId="10" fillId="0" borderId="23" xfId="3" applyNumberFormat="1" applyFont="1" applyFill="1" applyBorder="1" applyAlignment="1">
      <alignment horizontal="right" vertical="center"/>
    </xf>
    <xf numFmtId="179" fontId="10" fillId="0" borderId="163" xfId="1" applyNumberFormat="1" applyFont="1" applyFill="1" applyBorder="1"/>
    <xf numFmtId="179" fontId="10" fillId="0" borderId="130" xfId="1" applyNumberFormat="1" applyFont="1" applyFill="1" applyBorder="1" applyAlignment="1"/>
    <xf numFmtId="179" fontId="10" fillId="0" borderId="86" xfId="1" applyNumberFormat="1" applyFont="1" applyFill="1" applyBorder="1" applyAlignment="1"/>
    <xf numFmtId="179" fontId="10" fillId="0" borderId="92" xfId="1" applyNumberFormat="1" applyFont="1" applyFill="1" applyBorder="1"/>
    <xf numFmtId="0" fontId="10" fillId="0" borderId="164" xfId="1" applyFont="1" applyFill="1" applyBorder="1" applyAlignment="1">
      <alignment horizontal="center"/>
    </xf>
    <xf numFmtId="179" fontId="10" fillId="0" borderId="164" xfId="1" applyNumberFormat="1" applyFont="1" applyFill="1" applyBorder="1"/>
    <xf numFmtId="179" fontId="10" fillId="0" borderId="164" xfId="1" applyNumberFormat="1" applyFont="1" applyFill="1" applyBorder="1" applyAlignment="1"/>
    <xf numFmtId="179" fontId="10" fillId="0" borderId="165" xfId="1" applyNumberFormat="1" applyFont="1" applyFill="1" applyBorder="1" applyAlignment="1"/>
    <xf numFmtId="179" fontId="10" fillId="0" borderId="166" xfId="1" applyNumberFormat="1" applyFont="1" applyFill="1" applyBorder="1" applyAlignment="1"/>
    <xf numFmtId="179" fontId="10" fillId="0" borderId="167" xfId="3" applyNumberFormat="1" applyFont="1" applyFill="1" applyBorder="1" applyAlignment="1">
      <alignment horizontal="right" vertical="center"/>
    </xf>
    <xf numFmtId="179" fontId="10" fillId="0" borderId="168" xfId="3" applyNumberFormat="1" applyFont="1" applyFill="1" applyBorder="1" applyAlignment="1">
      <alignment horizontal="right" vertical="center"/>
    </xf>
    <xf numFmtId="179" fontId="10" fillId="0" borderId="169" xfId="1" applyNumberFormat="1" applyFont="1" applyFill="1" applyBorder="1"/>
    <xf numFmtId="179" fontId="10" fillId="0" borderId="170" xfId="1" applyNumberFormat="1" applyFont="1" applyFill="1" applyBorder="1" applyAlignment="1"/>
    <xf numFmtId="179" fontId="10" fillId="0" borderId="150" xfId="1" applyNumberFormat="1" applyFont="1" applyFill="1" applyBorder="1" applyAlignment="1"/>
    <xf numFmtId="179" fontId="10" fillId="0" borderId="171" xfId="1" applyNumberFormat="1" applyFont="1" applyFill="1" applyBorder="1" applyAlignment="1"/>
    <xf numFmtId="179" fontId="10" fillId="0" borderId="149" xfId="3" applyNumberFormat="1" applyFont="1" applyFill="1" applyBorder="1" applyAlignment="1">
      <alignment horizontal="right" vertical="center"/>
    </xf>
    <xf numFmtId="179" fontId="10" fillId="0" borderId="151" xfId="3" applyNumberFormat="1" applyFont="1" applyFill="1" applyBorder="1" applyAlignment="1">
      <alignment horizontal="right" vertical="center"/>
    </xf>
    <xf numFmtId="0" fontId="10" fillId="0" borderId="6" xfId="1" applyFont="1" applyFill="1" applyBorder="1" applyAlignment="1">
      <alignment horizontal="center"/>
    </xf>
    <xf numFmtId="178" fontId="10" fillId="0" borderId="6" xfId="1" applyNumberFormat="1" applyFont="1" applyFill="1" applyBorder="1"/>
    <xf numFmtId="178" fontId="10" fillId="0" borderId="4" xfId="1" applyNumberFormat="1" applyFont="1" applyFill="1" applyBorder="1"/>
    <xf numFmtId="178" fontId="10" fillId="0" borderId="172" xfId="1" applyNumberFormat="1" applyFont="1" applyFill="1" applyBorder="1"/>
    <xf numFmtId="178" fontId="10" fillId="0" borderId="22" xfId="1" applyNumberFormat="1" applyFont="1" applyFill="1" applyBorder="1"/>
    <xf numFmtId="178" fontId="10" fillId="0" borderId="0" xfId="1" applyNumberFormat="1" applyFont="1" applyFill="1" applyBorder="1"/>
    <xf numFmtId="0" fontId="10" fillId="0" borderId="173" xfId="1" applyFont="1" applyFill="1" applyBorder="1" applyAlignment="1">
      <alignment horizontal="center"/>
    </xf>
    <xf numFmtId="179" fontId="10" fillId="0" borderId="173" xfId="1" applyNumberFormat="1" applyFont="1" applyFill="1" applyBorder="1"/>
    <xf numFmtId="179" fontId="10" fillId="0" borderId="173" xfId="1" applyNumberFormat="1" applyFont="1" applyFill="1" applyBorder="1" applyAlignment="1"/>
    <xf numFmtId="179" fontId="10" fillId="0" borderId="174" xfId="1" applyNumberFormat="1" applyFont="1" applyFill="1" applyBorder="1" applyAlignment="1"/>
    <xf numFmtId="179" fontId="10" fillId="0" borderId="175" xfId="1" applyNumberFormat="1" applyFont="1" applyFill="1" applyBorder="1" applyAlignment="1"/>
    <xf numFmtId="179" fontId="10" fillId="0" borderId="176" xfId="3" applyNumberFormat="1" applyFont="1" applyFill="1" applyBorder="1" applyAlignment="1">
      <alignment horizontal="right" vertical="center"/>
    </xf>
    <xf numFmtId="179" fontId="10" fillId="0" borderId="177" xfId="3" applyNumberFormat="1" applyFont="1" applyFill="1" applyBorder="1" applyAlignment="1">
      <alignment horizontal="right" vertical="center"/>
    </xf>
    <xf numFmtId="0" fontId="10" fillId="0" borderId="178" xfId="1" applyFont="1" applyFill="1" applyBorder="1" applyAlignment="1">
      <alignment horizontal="distributed"/>
    </xf>
    <xf numFmtId="179" fontId="10" fillId="0" borderId="178" xfId="1" applyNumberFormat="1" applyFont="1" applyFill="1" applyBorder="1" applyAlignment="1">
      <alignment horizontal="right"/>
    </xf>
    <xf numFmtId="179" fontId="10" fillId="0" borderId="178" xfId="1" applyNumberFormat="1" applyFont="1" applyFill="1" applyBorder="1" applyAlignment="1">
      <alignment horizontal="right" shrinkToFit="1"/>
    </xf>
    <xf numFmtId="179" fontId="10" fillId="0" borderId="179" xfId="1" applyNumberFormat="1" applyFont="1" applyFill="1" applyBorder="1" applyAlignment="1">
      <alignment horizontal="right" shrinkToFit="1"/>
    </xf>
    <xf numFmtId="0" fontId="9" fillId="0" borderId="0" xfId="1" applyFont="1" applyFill="1"/>
    <xf numFmtId="0" fontId="14" fillId="0" borderId="0" xfId="1" applyFont="1" applyFill="1" applyAlignment="1" applyProtection="1"/>
    <xf numFmtId="0" fontId="14" fillId="0" borderId="0" xfId="1" applyFont="1" applyFill="1" applyBorder="1" applyAlignment="1" applyProtection="1"/>
    <xf numFmtId="0" fontId="13" fillId="0" borderId="0" xfId="1" applyFont="1" applyFill="1" applyAlignment="1">
      <alignment horizontal="right"/>
    </xf>
    <xf numFmtId="0" fontId="13" fillId="0" borderId="180" xfId="1" applyFont="1" applyFill="1" applyBorder="1" applyAlignment="1">
      <alignment horizontal="center" vertical="center"/>
    </xf>
    <xf numFmtId="0" fontId="16" fillId="0" borderId="180" xfId="1" applyFont="1" applyFill="1" applyBorder="1" applyAlignment="1">
      <alignment horizontal="center" vertical="center"/>
    </xf>
    <xf numFmtId="0" fontId="10" fillId="0" borderId="119" xfId="1" applyFont="1" applyFill="1" applyBorder="1" applyAlignment="1" applyProtection="1">
      <alignment horizontal="center"/>
    </xf>
    <xf numFmtId="0" fontId="10" fillId="0" borderId="181" xfId="1" applyFont="1" applyFill="1" applyBorder="1" applyProtection="1"/>
    <xf numFmtId="0" fontId="10" fillId="0" borderId="119" xfId="1" applyFont="1" applyFill="1" applyBorder="1" applyAlignment="1">
      <alignment horizontal="center"/>
    </xf>
    <xf numFmtId="0" fontId="10" fillId="0" borderId="182" xfId="1" applyFont="1" applyFill="1" applyBorder="1" applyAlignment="1">
      <alignment horizontal="center"/>
    </xf>
    <xf numFmtId="0" fontId="10" fillId="0" borderId="183" xfId="1" applyFont="1" applyFill="1" applyBorder="1" applyAlignment="1">
      <alignment horizontal="center"/>
    </xf>
    <xf numFmtId="0" fontId="10" fillId="0" borderId="184" xfId="1" applyFont="1" applyFill="1" applyBorder="1" applyAlignment="1">
      <alignment horizontal="center"/>
    </xf>
    <xf numFmtId="0" fontId="13" fillId="0" borderId="45" xfId="1" applyFont="1" applyFill="1" applyBorder="1" applyAlignment="1">
      <alignment horizontal="center" vertical="center"/>
    </xf>
    <xf numFmtId="0" fontId="16" fillId="0" borderId="45" xfId="1" applyFont="1" applyFill="1" applyBorder="1" applyAlignment="1">
      <alignment horizontal="center" vertical="center"/>
    </xf>
    <xf numFmtId="0" fontId="10" fillId="0" borderId="27" xfId="1" applyFont="1" applyFill="1" applyBorder="1" applyAlignment="1" applyProtection="1">
      <alignment horizontal="center" vertical="top"/>
    </xf>
    <xf numFmtId="0" fontId="10" fillId="0" borderId="185" xfId="1" applyFont="1" applyFill="1" applyBorder="1" applyAlignment="1" applyProtection="1">
      <alignment horizontal="center"/>
    </xf>
    <xf numFmtId="0" fontId="10" fillId="0" borderId="186" xfId="1" applyFont="1" applyFill="1" applyBorder="1" applyAlignment="1">
      <alignment horizontal="center"/>
    </xf>
    <xf numFmtId="0" fontId="10" fillId="0" borderId="187" xfId="1" applyFont="1" applyFill="1" applyBorder="1" applyAlignment="1">
      <alignment horizontal="center"/>
    </xf>
    <xf numFmtId="0" fontId="10" fillId="0" borderId="188" xfId="1" applyFont="1" applyFill="1" applyBorder="1" applyAlignment="1">
      <alignment horizontal="center"/>
    </xf>
    <xf numFmtId="0" fontId="10" fillId="0" borderId="82" xfId="1" applyFont="1" applyFill="1" applyBorder="1" applyAlignment="1">
      <alignment horizontal="center"/>
    </xf>
    <xf numFmtId="0" fontId="17" fillId="0" borderId="51" xfId="1" applyFont="1" applyFill="1" applyBorder="1" applyAlignment="1">
      <alignment horizontal="center" vertical="center" textRotation="255"/>
    </xf>
    <xf numFmtId="0" fontId="18" fillId="0" borderId="76" xfId="1" applyFont="1" applyFill="1" applyBorder="1" applyAlignment="1">
      <alignment horizontal="center"/>
    </xf>
    <xf numFmtId="0" fontId="10" fillId="0" borderId="74" xfId="1" applyFont="1" applyFill="1" applyBorder="1" applyAlignment="1" applyProtection="1">
      <alignment horizontal="distributed"/>
    </xf>
    <xf numFmtId="0" fontId="10" fillId="0" borderId="188" xfId="1" applyFont="1" applyFill="1" applyBorder="1" applyAlignment="1" applyProtection="1">
      <alignment horizontal="distributed"/>
    </xf>
    <xf numFmtId="0" fontId="10" fillId="0" borderId="35" xfId="1" applyFont="1" applyFill="1" applyBorder="1" applyAlignment="1">
      <alignment horizontal="right"/>
    </xf>
    <xf numFmtId="0" fontId="10" fillId="0" borderId="189" xfId="1" applyFont="1" applyFill="1" applyBorder="1" applyAlignment="1">
      <alignment horizontal="right"/>
    </xf>
    <xf numFmtId="0" fontId="10" fillId="0" borderId="89" xfId="1" applyFont="1" applyFill="1" applyBorder="1" applyAlignment="1">
      <alignment horizontal="right"/>
    </xf>
    <xf numFmtId="0" fontId="17" fillId="0" borderId="30" xfId="1" applyFont="1" applyFill="1" applyBorder="1" applyAlignment="1">
      <alignment horizontal="center" vertical="center" textRotation="255"/>
    </xf>
    <xf numFmtId="0" fontId="10" fillId="0" borderId="190" xfId="1" applyFont="1" applyFill="1" applyBorder="1" applyAlignment="1" applyProtection="1">
      <alignment horizontal="distributed"/>
    </xf>
    <xf numFmtId="0" fontId="10" fillId="0" borderId="191" xfId="1" applyFont="1" applyFill="1" applyBorder="1" applyAlignment="1" applyProtection="1">
      <alignment horizontal="distributed"/>
    </xf>
    <xf numFmtId="3" fontId="10" fillId="0" borderId="186" xfId="1" applyNumberFormat="1" applyFont="1" applyFill="1" applyBorder="1" applyAlignment="1">
      <alignment horizontal="right"/>
    </xf>
    <xf numFmtId="3" fontId="10" fillId="0" borderId="191" xfId="1" applyNumberFormat="1" applyFont="1" applyFill="1" applyBorder="1" applyAlignment="1">
      <alignment horizontal="right"/>
    </xf>
    <xf numFmtId="3" fontId="10" fillId="0" borderId="76" xfId="1" applyNumberFormat="1" applyFont="1" applyFill="1" applyBorder="1" applyAlignment="1">
      <alignment horizontal="right"/>
    </xf>
    <xf numFmtId="0" fontId="10" fillId="0" borderId="186" xfId="1" applyFont="1" applyFill="1" applyBorder="1" applyAlignment="1">
      <alignment horizontal="right"/>
    </xf>
    <xf numFmtId="38" fontId="10" fillId="0" borderId="186" xfId="2" applyFont="1" applyFill="1" applyBorder="1" applyAlignment="1">
      <alignment horizontal="right"/>
    </xf>
    <xf numFmtId="0" fontId="18" fillId="0" borderId="51" xfId="1" applyFont="1" applyFill="1" applyBorder="1" applyAlignment="1">
      <alignment horizontal="center"/>
    </xf>
    <xf numFmtId="0" fontId="10" fillId="0" borderId="52" xfId="1" applyFont="1" applyFill="1" applyBorder="1" applyAlignment="1" applyProtection="1">
      <alignment horizontal="distributed"/>
    </xf>
    <xf numFmtId="0" fontId="10" fillId="0" borderId="192" xfId="1" applyFont="1" applyFill="1" applyBorder="1" applyAlignment="1" applyProtection="1">
      <alignment horizontal="distributed"/>
    </xf>
    <xf numFmtId="3" fontId="10" fillId="0" borderId="14" xfId="1" applyNumberFormat="1" applyFont="1" applyFill="1" applyBorder="1" applyAlignment="1">
      <alignment horizontal="right"/>
    </xf>
    <xf numFmtId="3" fontId="10" fillId="0" borderId="192" xfId="1" applyNumberFormat="1" applyFont="1" applyFill="1" applyBorder="1" applyAlignment="1">
      <alignment horizontal="right"/>
    </xf>
    <xf numFmtId="3" fontId="10" fillId="0" borderId="50" xfId="1" applyNumberFormat="1" applyFont="1" applyFill="1" applyBorder="1" applyAlignment="1">
      <alignment horizontal="right"/>
    </xf>
    <xf numFmtId="0" fontId="17" fillId="0" borderId="193" xfId="1" applyFont="1" applyFill="1" applyBorder="1" applyAlignment="1">
      <alignment horizontal="center" vertical="center" textRotation="255"/>
    </xf>
    <xf numFmtId="0" fontId="18" fillId="0" borderId="194" xfId="1" applyFont="1" applyFill="1" applyBorder="1" applyAlignment="1">
      <alignment horizontal="center"/>
    </xf>
    <xf numFmtId="0" fontId="10" fillId="0" borderId="195" xfId="1" applyFont="1" applyFill="1" applyBorder="1" applyAlignment="1" applyProtection="1">
      <alignment horizontal="distributed"/>
    </xf>
    <xf numFmtId="0" fontId="10" fillId="0" borderId="196" xfId="1" applyFont="1" applyFill="1" applyBorder="1" applyAlignment="1" applyProtection="1">
      <alignment horizontal="distributed"/>
    </xf>
    <xf numFmtId="3" fontId="10" fillId="0" borderId="197" xfId="1" applyNumberFormat="1" applyFont="1" applyFill="1" applyBorder="1" applyAlignment="1">
      <alignment horizontal="right"/>
    </xf>
    <xf numFmtId="3" fontId="10" fillId="0" borderId="196" xfId="1" applyNumberFormat="1" applyFont="1" applyFill="1" applyBorder="1" applyAlignment="1">
      <alignment horizontal="right"/>
    </xf>
    <xf numFmtId="3" fontId="10" fillId="0" borderId="194" xfId="1" applyNumberFormat="1" applyFont="1" applyFill="1" applyBorder="1" applyAlignment="1">
      <alignment horizontal="right"/>
    </xf>
    <xf numFmtId="0" fontId="17" fillId="0" borderId="198" xfId="1" applyFont="1" applyFill="1" applyBorder="1" applyAlignment="1">
      <alignment horizontal="center" vertical="center" textRotation="255"/>
    </xf>
    <xf numFmtId="0" fontId="18" fillId="0" borderId="199" xfId="1" applyFont="1" applyFill="1" applyBorder="1" applyAlignment="1">
      <alignment horizontal="center"/>
    </xf>
    <xf numFmtId="0" fontId="10" fillId="0" borderId="200" xfId="1" applyFont="1" applyFill="1" applyBorder="1" applyAlignment="1" applyProtection="1">
      <alignment horizontal="distributed"/>
    </xf>
    <xf numFmtId="0" fontId="10" fillId="0" borderId="201" xfId="1" applyFont="1" applyFill="1" applyBorder="1" applyAlignment="1" applyProtection="1">
      <alignment horizontal="distributed"/>
    </xf>
    <xf numFmtId="38" fontId="10" fillId="0" borderId="202" xfId="2" applyFont="1" applyFill="1" applyBorder="1" applyAlignment="1">
      <alignment horizontal="right"/>
    </xf>
    <xf numFmtId="3" fontId="10" fillId="0" borderId="202" xfId="1" applyNumberFormat="1" applyFont="1" applyFill="1" applyBorder="1" applyAlignment="1">
      <alignment horizontal="right"/>
    </xf>
    <xf numFmtId="3" fontId="10" fillId="0" borderId="201" xfId="1" applyNumberFormat="1" applyFont="1" applyFill="1" applyBorder="1" applyAlignment="1">
      <alignment horizontal="right"/>
    </xf>
    <xf numFmtId="3" fontId="10" fillId="0" borderId="203" xfId="1" applyNumberFormat="1" applyFont="1" applyFill="1" applyBorder="1" applyAlignment="1">
      <alignment horizontal="right"/>
    </xf>
    <xf numFmtId="0" fontId="18" fillId="0" borderId="89" xfId="1" applyFont="1" applyFill="1" applyBorder="1" applyAlignment="1">
      <alignment horizontal="center"/>
    </xf>
    <xf numFmtId="0" fontId="10" fillId="0" borderId="27" xfId="1" applyFont="1" applyFill="1" applyBorder="1" applyAlignment="1" applyProtection="1">
      <alignment horizontal="distributed"/>
    </xf>
    <xf numFmtId="0" fontId="10" fillId="0" borderId="189" xfId="1" applyFont="1" applyFill="1" applyBorder="1" applyAlignment="1" applyProtection="1">
      <alignment horizontal="distributed"/>
    </xf>
    <xf numFmtId="3" fontId="10" fillId="0" borderId="35" xfId="1" applyNumberFormat="1" applyFont="1" applyFill="1" applyBorder="1" applyAlignment="1">
      <alignment horizontal="right"/>
    </xf>
    <xf numFmtId="3" fontId="10" fillId="0" borderId="189" xfId="1" applyNumberFormat="1" applyFont="1" applyFill="1" applyBorder="1" applyAlignment="1">
      <alignment horizontal="right"/>
    </xf>
    <xf numFmtId="3" fontId="10" fillId="0" borderId="89" xfId="1" applyNumberFormat="1" applyFont="1" applyFill="1" applyBorder="1" applyAlignment="1">
      <alignment horizontal="right"/>
    </xf>
    <xf numFmtId="0" fontId="10" fillId="0" borderId="202" xfId="1" applyFont="1" applyFill="1" applyBorder="1" applyAlignment="1">
      <alignment horizontal="right"/>
    </xf>
    <xf numFmtId="3" fontId="10" fillId="0" borderId="204" xfId="1" applyNumberFormat="1" applyFont="1" applyFill="1" applyBorder="1" applyAlignment="1">
      <alignment horizontal="right"/>
    </xf>
    <xf numFmtId="3" fontId="10" fillId="0" borderId="123" xfId="1" applyNumberFormat="1" applyFont="1" applyFill="1" applyBorder="1" applyAlignment="1">
      <alignment horizontal="right"/>
    </xf>
    <xf numFmtId="0" fontId="17" fillId="0" borderId="205" xfId="1" applyFont="1" applyFill="1" applyBorder="1" applyAlignment="1">
      <alignment horizontal="center" vertical="center"/>
    </xf>
    <xf numFmtId="0" fontId="18" fillId="0" borderId="205" xfId="1" applyFont="1" applyFill="1" applyBorder="1" applyAlignment="1">
      <alignment horizontal="center"/>
    </xf>
    <xf numFmtId="0" fontId="10" fillId="0" borderId="206" xfId="1" applyFont="1" applyFill="1" applyBorder="1" applyAlignment="1" applyProtection="1">
      <alignment horizontal="distributed"/>
    </xf>
    <xf numFmtId="0" fontId="10" fillId="0" borderId="207" xfId="1" applyFont="1" applyFill="1" applyBorder="1" applyAlignment="1" applyProtection="1">
      <alignment horizontal="distributed"/>
    </xf>
    <xf numFmtId="38" fontId="10" fillId="0" borderId="208" xfId="2" applyFont="1" applyFill="1" applyBorder="1" applyAlignment="1">
      <alignment horizontal="right"/>
    </xf>
    <xf numFmtId="3" fontId="10" fillId="0" borderId="208" xfId="1" applyNumberFormat="1" applyFont="1" applyFill="1" applyBorder="1" applyAlignment="1">
      <alignment horizontal="right"/>
    </xf>
    <xf numFmtId="3" fontId="10" fillId="0" borderId="207" xfId="1" applyNumberFormat="1" applyFont="1" applyFill="1" applyBorder="1" applyAlignment="1">
      <alignment horizontal="right"/>
    </xf>
    <xf numFmtId="3" fontId="10" fillId="0" borderId="209" xfId="1" applyNumberFormat="1" applyFont="1" applyFill="1" applyBorder="1" applyAlignment="1">
      <alignment horizontal="right"/>
    </xf>
    <xf numFmtId="0" fontId="18" fillId="0" borderId="210" xfId="1" applyFont="1" applyFill="1" applyBorder="1" applyAlignment="1">
      <alignment horizontal="center"/>
    </xf>
    <xf numFmtId="38" fontId="10" fillId="0" borderId="197" xfId="2" applyFont="1" applyFill="1" applyBorder="1" applyAlignment="1">
      <alignment horizontal="right"/>
    </xf>
    <xf numFmtId="0" fontId="18" fillId="0" borderId="102" xfId="1" applyFont="1" applyFill="1" applyBorder="1" applyAlignment="1">
      <alignment horizontal="center"/>
    </xf>
    <xf numFmtId="0" fontId="10" fillId="0" borderId="200" xfId="1" applyFont="1" applyFill="1" applyBorder="1" applyAlignment="1" applyProtection="1">
      <alignment shrinkToFit="1"/>
    </xf>
    <xf numFmtId="0" fontId="17" fillId="0" borderId="30" xfId="1" applyFont="1" applyFill="1" applyBorder="1" applyAlignment="1">
      <alignment vertical="center" textRotation="255"/>
    </xf>
    <xf numFmtId="0" fontId="18" fillId="0" borderId="30" xfId="1" applyFont="1" applyFill="1" applyBorder="1" applyAlignment="1">
      <alignment horizontal="center"/>
    </xf>
    <xf numFmtId="0" fontId="10" fillId="0" borderId="23" xfId="1" applyFont="1" applyFill="1" applyBorder="1" applyAlignment="1" applyProtection="1">
      <alignment horizontal="distributed"/>
    </xf>
    <xf numFmtId="0" fontId="10" fillId="0" borderId="211" xfId="1" applyFont="1" applyFill="1" applyBorder="1" applyAlignment="1" applyProtection="1">
      <alignment horizontal="distributed"/>
    </xf>
    <xf numFmtId="3" fontId="10" fillId="0" borderId="21" xfId="1" applyNumberFormat="1" applyFont="1" applyFill="1" applyBorder="1" applyAlignment="1">
      <alignment horizontal="right"/>
    </xf>
    <xf numFmtId="3" fontId="10" fillId="0" borderId="211" xfId="1" applyNumberFormat="1" applyFont="1" applyFill="1" applyBorder="1" applyAlignment="1">
      <alignment horizontal="right"/>
    </xf>
    <xf numFmtId="3" fontId="10" fillId="0" borderId="212" xfId="1" applyNumberFormat="1" applyFont="1" applyFill="1" applyBorder="1" applyAlignment="1">
      <alignment horizontal="right"/>
    </xf>
    <xf numFmtId="3" fontId="10" fillId="0" borderId="125" xfId="1" applyNumberFormat="1" applyFont="1" applyFill="1" applyBorder="1" applyAlignment="1">
      <alignment horizontal="right"/>
    </xf>
    <xf numFmtId="0" fontId="17" fillId="0" borderId="198" xfId="1" applyFont="1" applyFill="1" applyBorder="1" applyAlignment="1">
      <alignment vertical="center" textRotation="255"/>
    </xf>
    <xf numFmtId="0" fontId="18" fillId="0" borderId="213" xfId="1" applyFont="1" applyFill="1" applyBorder="1" applyAlignment="1">
      <alignment horizontal="center"/>
    </xf>
    <xf numFmtId="0" fontId="10" fillId="0" borderId="214" xfId="1" applyFont="1" applyFill="1" applyBorder="1" applyProtection="1"/>
    <xf numFmtId="0" fontId="10" fillId="0" borderId="211" xfId="1" applyFont="1" applyFill="1" applyBorder="1" applyProtection="1"/>
    <xf numFmtId="0" fontId="10" fillId="0" borderId="215" xfId="1" applyFont="1" applyFill="1" applyBorder="1" applyAlignment="1">
      <alignment horizontal="right"/>
    </xf>
    <xf numFmtId="0" fontId="10" fillId="0" borderId="216" xfId="1" applyFont="1" applyFill="1" applyBorder="1" applyAlignment="1">
      <alignment horizontal="right"/>
    </xf>
    <xf numFmtId="0" fontId="10" fillId="0" borderId="211" xfId="1" applyFont="1" applyFill="1" applyBorder="1" applyAlignment="1">
      <alignment horizontal="right"/>
    </xf>
    <xf numFmtId="0" fontId="10" fillId="0" borderId="54" xfId="1" applyFont="1" applyFill="1" applyBorder="1" applyAlignment="1">
      <alignment horizontal="right"/>
    </xf>
    <xf numFmtId="0" fontId="17" fillId="0" borderId="62" xfId="1" applyFont="1" applyFill="1" applyBorder="1" applyAlignment="1">
      <alignment vertical="center" textRotation="255"/>
    </xf>
    <xf numFmtId="0" fontId="10" fillId="0" borderId="118" xfId="1" applyFont="1" applyFill="1" applyBorder="1"/>
    <xf numFmtId="0" fontId="10" fillId="0" borderId="217" xfId="1" applyFont="1" applyFill="1" applyBorder="1" applyAlignment="1" applyProtection="1">
      <alignment horizontal="center"/>
    </xf>
    <xf numFmtId="0" fontId="10" fillId="0" borderId="218" xfId="1" applyFont="1" applyFill="1" applyBorder="1" applyAlignment="1" applyProtection="1">
      <alignment horizontal="center"/>
    </xf>
    <xf numFmtId="38" fontId="10" fillId="0" borderId="219" xfId="2" applyFont="1" applyFill="1" applyBorder="1"/>
    <xf numFmtId="38" fontId="10" fillId="0" borderId="220" xfId="2" applyFont="1" applyFill="1" applyBorder="1"/>
    <xf numFmtId="38" fontId="10" fillId="0" borderId="221" xfId="2" applyFont="1" applyFill="1" applyBorder="1"/>
    <xf numFmtId="38" fontId="10" fillId="0" borderId="222" xfId="2" applyFont="1" applyFill="1" applyBorder="1"/>
    <xf numFmtId="0" fontId="10" fillId="0" borderId="0" xfId="1" applyFont="1" applyFill="1" applyBorder="1" applyAlignment="1" applyProtection="1">
      <alignment horizontal="center"/>
    </xf>
    <xf numFmtId="38" fontId="10" fillId="0" borderId="0" xfId="1" applyNumberFormat="1" applyFont="1" applyFill="1" applyBorder="1"/>
    <xf numFmtId="3" fontId="10" fillId="0" borderId="0" xfId="1" applyNumberFormat="1" applyFont="1" applyFill="1" applyBorder="1"/>
    <xf numFmtId="0" fontId="13" fillId="0" borderId="0" xfId="1" applyFont="1" applyFill="1" applyBorder="1" applyAlignment="1" applyProtection="1"/>
    <xf numFmtId="0" fontId="13" fillId="0" borderId="54" xfId="1" applyFont="1" applyFill="1" applyBorder="1" applyAlignment="1" applyProtection="1"/>
    <xf numFmtId="0" fontId="13" fillId="0" borderId="0" xfId="1" applyFont="1" applyFill="1" applyBorder="1" applyProtection="1"/>
    <xf numFmtId="0" fontId="19" fillId="0" borderId="0" xfId="1" applyFont="1" applyFill="1" applyBorder="1" applyAlignment="1">
      <alignment horizontal="right"/>
    </xf>
    <xf numFmtId="0" fontId="10" fillId="0" borderId="0" xfId="1" applyFont="1" applyFill="1" applyProtection="1"/>
    <xf numFmtId="0" fontId="21" fillId="0" borderId="0" xfId="1" applyFont="1" applyFill="1"/>
    <xf numFmtId="38" fontId="13" fillId="0" borderId="0" xfId="2" applyFont="1" applyFill="1"/>
    <xf numFmtId="0" fontId="21" fillId="0" borderId="223" xfId="1" applyFont="1" applyFill="1" applyBorder="1" applyAlignment="1">
      <alignment horizontal="right" vertical="center" wrapText="1"/>
    </xf>
    <xf numFmtId="0" fontId="21" fillId="0" borderId="3" xfId="1" applyFont="1" applyFill="1" applyBorder="1" applyAlignment="1">
      <alignment horizontal="center" vertical="center" wrapText="1"/>
    </xf>
    <xf numFmtId="0" fontId="21" fillId="0" borderId="2" xfId="1" applyFont="1" applyFill="1" applyBorder="1" applyAlignment="1">
      <alignment horizontal="center" vertical="center"/>
    </xf>
    <xf numFmtId="0" fontId="21" fillId="0" borderId="5" xfId="1" applyFont="1" applyFill="1" applyBorder="1" applyAlignment="1">
      <alignment horizontal="center" vertical="center"/>
    </xf>
    <xf numFmtId="0" fontId="21" fillId="0" borderId="5" xfId="1" applyFont="1" applyFill="1" applyBorder="1" applyAlignment="1">
      <alignment horizontal="center" vertical="center"/>
    </xf>
    <xf numFmtId="0" fontId="21" fillId="0" borderId="2" xfId="1" applyFont="1" applyFill="1" applyBorder="1" applyAlignment="1">
      <alignment horizontal="center" vertical="center"/>
    </xf>
    <xf numFmtId="38" fontId="21" fillId="0" borderId="5" xfId="2" applyFont="1" applyFill="1" applyBorder="1" applyAlignment="1">
      <alignment horizontal="center" vertical="center"/>
    </xf>
    <xf numFmtId="0" fontId="21" fillId="0" borderId="22" xfId="1" applyFont="1" applyFill="1" applyBorder="1" applyAlignment="1">
      <alignment vertical="center"/>
    </xf>
    <xf numFmtId="0" fontId="10" fillId="0" borderId="6" xfId="1" applyFont="1" applyFill="1" applyBorder="1" applyAlignment="1"/>
    <xf numFmtId="0" fontId="21" fillId="0" borderId="0" xfId="1" applyFont="1" applyFill="1" applyBorder="1"/>
    <xf numFmtId="0" fontId="13" fillId="0" borderId="4" xfId="1" applyFont="1" applyFill="1" applyBorder="1" applyAlignment="1">
      <alignment horizontal="center" vertical="center"/>
    </xf>
    <xf numFmtId="0" fontId="13" fillId="0" borderId="147" xfId="1" applyFont="1" applyFill="1" applyBorder="1" applyAlignment="1">
      <alignment horizontal="center" vertical="center"/>
    </xf>
    <xf numFmtId="0" fontId="21" fillId="0" borderId="4" xfId="1" applyFont="1" applyFill="1" applyBorder="1"/>
    <xf numFmtId="38" fontId="21" fillId="0" borderId="4" xfId="2" applyFont="1" applyFill="1" applyBorder="1"/>
    <xf numFmtId="0" fontId="21" fillId="0" borderId="224" xfId="1" applyFont="1" applyFill="1" applyBorder="1" applyAlignment="1">
      <alignment vertical="center"/>
    </xf>
    <xf numFmtId="0" fontId="10" fillId="0" borderId="225" xfId="1" applyFont="1" applyFill="1" applyBorder="1" applyAlignment="1"/>
    <xf numFmtId="0" fontId="21" fillId="0" borderId="0" xfId="1" applyFont="1" applyFill="1" applyBorder="1" applyAlignment="1">
      <alignment horizontal="center" vertical="center"/>
    </xf>
    <xf numFmtId="0" fontId="21" fillId="0" borderId="4" xfId="1" applyFont="1" applyFill="1" applyBorder="1" applyAlignment="1">
      <alignment horizontal="center" vertical="center"/>
    </xf>
    <xf numFmtId="38" fontId="21" fillId="0" borderId="4" xfId="2" applyFont="1" applyFill="1" applyBorder="1" applyAlignment="1">
      <alignment horizontal="center" vertical="center"/>
    </xf>
    <xf numFmtId="0" fontId="21" fillId="0" borderId="149" xfId="1" applyFont="1" applyFill="1" applyBorder="1"/>
    <xf numFmtId="0" fontId="21" fillId="0" borderId="148" xfId="1" applyFont="1" applyFill="1" applyBorder="1"/>
    <xf numFmtId="38" fontId="21" fillId="0" borderId="149" xfId="2" applyFont="1" applyFill="1" applyBorder="1"/>
    <xf numFmtId="3" fontId="21" fillId="0" borderId="0" xfId="1" applyNumberFormat="1" applyFont="1" applyFill="1" applyAlignment="1">
      <alignment horizontal="distributed" justifyLastLine="1"/>
    </xf>
    <xf numFmtId="176" fontId="21" fillId="0" borderId="6" xfId="1" applyNumberFormat="1" applyFont="1" applyFill="1" applyBorder="1" applyAlignment="1">
      <alignment horizontal="right"/>
    </xf>
    <xf numFmtId="3" fontId="10" fillId="0" borderId="0" xfId="1" applyNumberFormat="1" applyFont="1" applyFill="1"/>
    <xf numFmtId="3" fontId="21" fillId="0" borderId="0" xfId="1" applyNumberFormat="1" applyFont="1" applyFill="1"/>
    <xf numFmtId="3" fontId="21" fillId="0" borderId="0" xfId="1" applyNumberFormat="1" applyFont="1" applyFill="1" applyAlignment="1">
      <alignment horizontal="center"/>
    </xf>
    <xf numFmtId="176" fontId="21" fillId="0" borderId="226" xfId="1" applyNumberFormat="1" applyFont="1" applyFill="1" applyBorder="1" applyAlignment="1">
      <alignment horizontal="right"/>
    </xf>
    <xf numFmtId="176" fontId="10" fillId="0" borderId="227" xfId="1" applyNumberFormat="1" applyFont="1" applyFill="1" applyBorder="1" applyAlignment="1">
      <alignment horizontal="right"/>
    </xf>
    <xf numFmtId="176" fontId="10" fillId="0" borderId="214" xfId="1" applyNumberFormat="1" applyFont="1" applyFill="1" applyBorder="1" applyAlignment="1">
      <alignment horizontal="right"/>
    </xf>
    <xf numFmtId="38" fontId="10" fillId="0" borderId="214" xfId="2" applyFont="1" applyFill="1" applyBorder="1" applyAlignment="1">
      <alignment horizontal="right"/>
    </xf>
    <xf numFmtId="3" fontId="21" fillId="0" borderId="220" xfId="1" applyNumberFormat="1" applyFont="1" applyFill="1" applyBorder="1" applyAlignment="1">
      <alignment horizontal="center"/>
    </xf>
    <xf numFmtId="176" fontId="21" fillId="0" borderId="228" xfId="1" applyNumberFormat="1" applyFont="1" applyFill="1" applyBorder="1" applyAlignment="1">
      <alignment horizontal="right"/>
    </xf>
    <xf numFmtId="3" fontId="10" fillId="0" borderId="229" xfId="1" applyNumberFormat="1" applyFont="1" applyFill="1" applyBorder="1"/>
    <xf numFmtId="3" fontId="10" fillId="0" borderId="230" xfId="1" applyNumberFormat="1" applyFont="1" applyFill="1" applyBorder="1"/>
    <xf numFmtId="38" fontId="10" fillId="0" borderId="230" xfId="2" applyFont="1" applyFill="1" applyBorder="1"/>
    <xf numFmtId="3" fontId="21" fillId="0" borderId="231" xfId="1" applyNumberFormat="1" applyFont="1" applyFill="1" applyBorder="1" applyAlignment="1">
      <alignment horizontal="center"/>
    </xf>
    <xf numFmtId="185" fontId="21" fillId="0" borderId="232" xfId="1" applyNumberFormat="1" applyFont="1" applyFill="1" applyBorder="1" applyAlignment="1">
      <alignment horizontal="right"/>
    </xf>
    <xf numFmtId="185" fontId="10" fillId="0" borderId="231" xfId="1" applyNumberFormat="1" applyFont="1" applyFill="1" applyBorder="1"/>
    <xf numFmtId="185" fontId="10" fillId="0" borderId="231" xfId="2" applyNumberFormat="1" applyFont="1" applyFill="1" applyBorder="1"/>
    <xf numFmtId="0" fontId="13" fillId="0" borderId="0" xfId="1" applyFont="1" applyFill="1"/>
    <xf numFmtId="176" fontId="21" fillId="0" borderId="0" xfId="1" applyNumberFormat="1" applyFont="1" applyFill="1"/>
    <xf numFmtId="38" fontId="21" fillId="0" borderId="0" xfId="2" applyFont="1" applyFill="1"/>
    <xf numFmtId="185" fontId="21" fillId="0" borderId="0" xfId="1" applyNumberFormat="1" applyFont="1" applyFill="1"/>
    <xf numFmtId="38" fontId="14" fillId="0" borderId="0" xfId="2" applyFont="1" applyFill="1" applyBorder="1" applyAlignment="1">
      <alignment horizontal="left" vertical="center"/>
    </xf>
    <xf numFmtId="38" fontId="10" fillId="0" borderId="0" xfId="2" applyFont="1" applyFill="1" applyAlignment="1">
      <alignment vertical="center"/>
    </xf>
    <xf numFmtId="38" fontId="10" fillId="0" borderId="23" xfId="2" applyFont="1" applyFill="1" applyBorder="1" applyAlignment="1">
      <alignment vertical="center"/>
    </xf>
    <xf numFmtId="38" fontId="10" fillId="0" borderId="0" xfId="2" applyFont="1" applyFill="1" applyBorder="1" applyAlignment="1">
      <alignment vertical="center"/>
    </xf>
    <xf numFmtId="38" fontId="10" fillId="0" borderId="54" xfId="2" applyFont="1" applyFill="1" applyBorder="1" applyAlignment="1">
      <alignment vertical="center"/>
    </xf>
    <xf numFmtId="38" fontId="10" fillId="0" borderId="1" xfId="2" applyFont="1" applyFill="1" applyBorder="1" applyAlignment="1">
      <alignment horizontal="center" vertical="center"/>
    </xf>
    <xf numFmtId="38" fontId="10" fillId="0" borderId="1" xfId="2" applyFont="1" applyFill="1" applyBorder="1" applyAlignment="1">
      <alignment vertical="center"/>
    </xf>
    <xf numFmtId="38" fontId="13" fillId="0" borderId="0" xfId="2" applyFont="1" applyFill="1" applyBorder="1" applyAlignment="1">
      <alignment vertical="center"/>
    </xf>
    <xf numFmtId="38" fontId="13" fillId="0" borderId="1" xfId="2" applyFont="1" applyFill="1" applyBorder="1" applyAlignment="1">
      <alignment vertical="center"/>
    </xf>
    <xf numFmtId="38" fontId="10" fillId="0" borderId="1" xfId="2" applyFont="1" applyFill="1" applyBorder="1" applyAlignment="1">
      <alignment horizontal="right" vertical="center"/>
    </xf>
    <xf numFmtId="38" fontId="13" fillId="0" borderId="0" xfId="2" applyFont="1" applyFill="1" applyBorder="1" applyAlignment="1">
      <alignment horizontal="right"/>
    </xf>
    <xf numFmtId="38" fontId="9" fillId="0" borderId="0" xfId="2" applyFont="1" applyFill="1" applyBorder="1" applyAlignment="1">
      <alignment horizontal="center" vertical="center" shrinkToFit="1"/>
    </xf>
    <xf numFmtId="38" fontId="9" fillId="0" borderId="4" xfId="2" applyFont="1" applyFill="1" applyBorder="1" applyAlignment="1">
      <alignment horizontal="distributed" vertical="center" justifyLastLine="1"/>
    </xf>
    <xf numFmtId="38" fontId="9" fillId="0" borderId="0" xfId="2" applyFont="1" applyFill="1" applyBorder="1" applyAlignment="1">
      <alignment horizontal="distributed" vertical="center" justifyLastLine="1"/>
    </xf>
    <xf numFmtId="38" fontId="9" fillId="0" borderId="23" xfId="2" applyFont="1" applyFill="1" applyBorder="1" applyAlignment="1">
      <alignment horizontal="distributed" vertical="center" justifyLastLine="1"/>
    </xf>
    <xf numFmtId="38" fontId="9" fillId="0" borderId="54" xfId="2" applyFont="1" applyFill="1" applyBorder="1" applyAlignment="1">
      <alignment horizontal="distributed" vertical="center" justifyLastLine="1"/>
    </xf>
    <xf numFmtId="38" fontId="9" fillId="0" borderId="233" xfId="2" applyFont="1" applyFill="1" applyBorder="1" applyAlignment="1">
      <alignment horizontal="distributed" vertical="center" justifyLastLine="1"/>
    </xf>
    <xf numFmtId="38" fontId="9" fillId="0" borderId="234" xfId="2" applyFont="1" applyFill="1" applyBorder="1" applyAlignment="1">
      <alignment horizontal="distributed" vertical="center" justifyLastLine="1"/>
    </xf>
    <xf numFmtId="38" fontId="9" fillId="0" borderId="149" xfId="2" applyFont="1" applyFill="1" applyBorder="1" applyAlignment="1">
      <alignment horizontal="center" vertical="center" shrinkToFit="1"/>
    </xf>
    <xf numFmtId="38" fontId="10" fillId="0" borderId="102" xfId="2" applyFont="1" applyFill="1" applyBorder="1" applyAlignment="1">
      <alignment horizontal="center" vertical="center"/>
    </xf>
    <xf numFmtId="38" fontId="10" fillId="0" borderId="74" xfId="2" applyFont="1" applyFill="1" applyBorder="1" applyAlignment="1">
      <alignment horizontal="center" vertical="center"/>
    </xf>
    <xf numFmtId="38" fontId="9" fillId="0" borderId="235" xfId="2" applyFont="1" applyFill="1" applyBorder="1" applyAlignment="1">
      <alignment horizontal="center" vertical="center" shrinkToFit="1"/>
    </xf>
    <xf numFmtId="38" fontId="9" fillId="0" borderId="236" xfId="2" applyFont="1" applyFill="1" applyBorder="1" applyAlignment="1">
      <alignment horizontal="center" vertical="center"/>
    </xf>
    <xf numFmtId="38" fontId="9" fillId="0" borderId="224" xfId="2" applyFont="1" applyFill="1" applyBorder="1" applyAlignment="1">
      <alignment horizontal="center" vertical="center"/>
    </xf>
    <xf numFmtId="38" fontId="9" fillId="0" borderId="225" xfId="2" applyFont="1" applyFill="1" applyBorder="1" applyAlignment="1">
      <alignment horizontal="center" vertical="center"/>
    </xf>
    <xf numFmtId="38" fontId="9" fillId="0" borderId="8" xfId="2" applyFont="1" applyFill="1" applyBorder="1" applyAlignment="1">
      <alignment horizontal="center" vertical="center"/>
    </xf>
    <xf numFmtId="38" fontId="9" fillId="0" borderId="159" xfId="2" applyFont="1" applyFill="1" applyBorder="1" applyAlignment="1">
      <alignment horizontal="center" vertical="center"/>
    </xf>
    <xf numFmtId="38" fontId="9" fillId="0" borderId="237" xfId="2" applyFont="1" applyFill="1" applyBorder="1" applyAlignment="1">
      <alignment horizontal="center" vertical="center"/>
    </xf>
    <xf numFmtId="38" fontId="10" fillId="0" borderId="190" xfId="2" applyFont="1" applyFill="1" applyBorder="1" applyAlignment="1">
      <alignment vertical="center"/>
    </xf>
    <xf numFmtId="38" fontId="10" fillId="0" borderId="238" xfId="2" applyFont="1" applyFill="1" applyBorder="1" applyAlignment="1">
      <alignment vertical="center"/>
    </xf>
    <xf numFmtId="38" fontId="9" fillId="0" borderId="239" xfId="2" applyFont="1" applyFill="1" applyBorder="1" applyAlignment="1">
      <alignment horizontal="center" vertical="center" shrinkToFit="1"/>
    </xf>
    <xf numFmtId="38" fontId="10" fillId="0" borderId="240" xfId="2" applyFont="1" applyFill="1" applyBorder="1" applyAlignment="1">
      <alignment vertical="center"/>
    </xf>
    <xf numFmtId="38" fontId="10" fillId="0" borderId="241" xfId="2" applyFont="1" applyFill="1" applyBorder="1" applyAlignment="1">
      <alignment vertical="center"/>
    </xf>
    <xf numFmtId="38" fontId="9" fillId="0" borderId="54" xfId="2" applyFont="1" applyFill="1" applyBorder="1" applyAlignment="1">
      <alignment horizontal="center" vertical="center" shrinkToFit="1"/>
    </xf>
    <xf numFmtId="38" fontId="9" fillId="0" borderId="118" xfId="2" applyFont="1" applyFill="1" applyBorder="1" applyAlignment="1">
      <alignment horizontal="center" vertical="center" shrinkToFit="1"/>
    </xf>
    <xf numFmtId="38" fontId="10" fillId="0" borderId="118" xfId="2" applyFont="1" applyFill="1" applyBorder="1" applyAlignment="1">
      <alignment vertical="center"/>
    </xf>
    <xf numFmtId="38" fontId="10" fillId="0" borderId="0" xfId="2" applyFont="1" applyFill="1" applyBorder="1" applyAlignment="1">
      <alignment horizontal="center" vertical="center"/>
    </xf>
    <xf numFmtId="38" fontId="9" fillId="0" borderId="0" xfId="2" applyFont="1" applyFill="1" applyBorder="1" applyAlignment="1">
      <alignment vertical="center"/>
    </xf>
    <xf numFmtId="38" fontId="9" fillId="0" borderId="0" xfId="2" applyFont="1" applyFill="1" applyBorder="1"/>
    <xf numFmtId="38" fontId="9" fillId="0" borderId="22" xfId="2" applyFont="1" applyFill="1" applyBorder="1" applyAlignment="1">
      <alignment horizontal="distributed" vertical="center" justifyLastLine="1"/>
    </xf>
    <xf numFmtId="38" fontId="9" fillId="0" borderId="130" xfId="2" applyFont="1" applyFill="1" applyBorder="1" applyAlignment="1">
      <alignment horizontal="distributed" vertical="center" justifyLastLine="1"/>
    </xf>
    <xf numFmtId="38" fontId="22" fillId="0" borderId="0" xfId="2" applyFont="1" applyFill="1" applyBorder="1" applyAlignment="1">
      <alignment horizontal="center" vertical="center" shrinkToFit="1"/>
    </xf>
    <xf numFmtId="38" fontId="22" fillId="0" borderId="211" xfId="2" applyFont="1" applyFill="1" applyBorder="1" applyAlignment="1">
      <alignment horizontal="center" vertical="center" shrinkToFit="1"/>
    </xf>
    <xf numFmtId="38" fontId="10" fillId="0" borderId="136" xfId="2" applyFont="1" applyFill="1" applyBorder="1" applyAlignment="1">
      <alignment horizontal="center" vertical="center"/>
    </xf>
    <xf numFmtId="38" fontId="23" fillId="0" borderId="76" xfId="2" applyFont="1" applyFill="1" applyBorder="1" applyAlignment="1">
      <alignment horizontal="center" vertical="center"/>
    </xf>
    <xf numFmtId="38" fontId="23" fillId="0" borderId="242" xfId="2" applyFont="1" applyFill="1" applyBorder="1" applyAlignment="1">
      <alignment horizontal="center" vertical="center"/>
    </xf>
    <xf numFmtId="38" fontId="23" fillId="0" borderId="107" xfId="2" applyFont="1" applyFill="1" applyBorder="1" applyAlignment="1">
      <alignment horizontal="center" vertical="center"/>
    </xf>
    <xf numFmtId="38" fontId="24" fillId="0" borderId="191" xfId="2" applyFont="1" applyFill="1" applyBorder="1" applyAlignment="1">
      <alignment vertical="center"/>
    </xf>
    <xf numFmtId="38" fontId="9" fillId="0" borderId="243" xfId="2" applyFont="1" applyFill="1" applyBorder="1" applyAlignment="1">
      <alignment horizontal="center" vertical="center" shrinkToFit="1"/>
    </xf>
    <xf numFmtId="38" fontId="9" fillId="0" borderId="27" xfId="2" applyFont="1" applyFill="1" applyBorder="1" applyAlignment="1">
      <alignment horizontal="center" vertical="center"/>
    </xf>
    <xf numFmtId="38" fontId="9" fillId="0" borderId="10" xfId="2" applyFont="1" applyFill="1" applyBorder="1" applyAlignment="1">
      <alignment horizontal="center" vertical="center"/>
    </xf>
    <xf numFmtId="38" fontId="9" fillId="0" borderId="13" xfId="2" applyFont="1" applyFill="1" applyBorder="1" applyAlignment="1">
      <alignment horizontal="center" vertical="center"/>
    </xf>
    <xf numFmtId="38" fontId="9" fillId="0" borderId="128" xfId="2" applyFont="1" applyFill="1" applyBorder="1" applyAlignment="1">
      <alignment horizontal="center" vertical="center"/>
    </xf>
    <xf numFmtId="38" fontId="22" fillId="0" borderId="9" xfId="2" applyFont="1" applyFill="1" applyBorder="1" applyAlignment="1">
      <alignment horizontal="center" vertical="center" shrinkToFit="1"/>
    </xf>
    <xf numFmtId="38" fontId="22" fillId="0" borderId="244" xfId="2" applyFont="1" applyFill="1" applyBorder="1" applyAlignment="1">
      <alignment horizontal="center" vertical="center" shrinkToFit="1"/>
    </xf>
    <xf numFmtId="38" fontId="9" fillId="0" borderId="9" xfId="2" applyFont="1" applyFill="1" applyBorder="1" applyAlignment="1">
      <alignment horizontal="center" vertical="center"/>
    </xf>
    <xf numFmtId="38" fontId="9" fillId="0" borderId="94" xfId="2" applyFont="1" applyFill="1" applyBorder="1" applyAlignment="1">
      <alignment horizontal="center" vertical="center"/>
    </xf>
    <xf numFmtId="38" fontId="10" fillId="0" borderId="106" xfId="2" applyFont="1" applyFill="1" applyBorder="1" applyAlignment="1">
      <alignment vertical="center"/>
    </xf>
    <xf numFmtId="38" fontId="23" fillId="0" borderId="9" xfId="2" applyFont="1" applyFill="1" applyBorder="1" applyAlignment="1">
      <alignment vertical="center"/>
    </xf>
    <xf numFmtId="38" fontId="23" fillId="0" borderId="189" xfId="2" applyFont="1" applyFill="1" applyBorder="1" applyAlignment="1">
      <alignment vertical="center"/>
    </xf>
    <xf numFmtId="38" fontId="10" fillId="0" borderId="245" xfId="2" applyFont="1" applyFill="1" applyBorder="1" applyAlignment="1">
      <alignment vertical="center"/>
    </xf>
    <xf numFmtId="38" fontId="23" fillId="0" borderId="132" xfId="2" applyFont="1" applyFill="1" applyBorder="1" applyAlignment="1">
      <alignment vertical="center"/>
    </xf>
    <xf numFmtId="38" fontId="23" fillId="0" borderId="246" xfId="2" applyFont="1" applyFill="1" applyBorder="1" applyAlignment="1">
      <alignment vertical="center"/>
    </xf>
    <xf numFmtId="38" fontId="10" fillId="0" borderId="130" xfId="2" applyFont="1" applyFill="1" applyBorder="1" applyAlignment="1">
      <alignment vertical="center"/>
    </xf>
    <xf numFmtId="38" fontId="23" fillId="0" borderId="0" xfId="2" applyFont="1" applyFill="1" applyAlignment="1">
      <alignment vertical="center"/>
    </xf>
    <xf numFmtId="38" fontId="23" fillId="0" borderId="211" xfId="2" applyFont="1" applyFill="1" applyBorder="1" applyAlignment="1">
      <alignment vertical="center"/>
    </xf>
    <xf numFmtId="38" fontId="10" fillId="0" borderId="62" xfId="2" applyFont="1" applyFill="1" applyBorder="1" applyAlignment="1">
      <alignment vertical="center"/>
    </xf>
    <xf numFmtId="38" fontId="10" fillId="0" borderId="156" xfId="2" applyFont="1" applyFill="1" applyBorder="1" applyAlignment="1">
      <alignment vertical="center"/>
    </xf>
    <xf numFmtId="38" fontId="23" fillId="0" borderId="117" xfId="2" applyFont="1" applyFill="1" applyBorder="1" applyAlignment="1">
      <alignment vertical="center"/>
    </xf>
    <xf numFmtId="38" fontId="23" fillId="0" borderId="247" xfId="2" applyFont="1" applyFill="1" applyBorder="1" applyAlignment="1">
      <alignment vertical="center"/>
    </xf>
    <xf numFmtId="38" fontId="13" fillId="0" borderId="0" xfId="2" applyFont="1" applyFill="1" applyBorder="1" applyAlignment="1">
      <alignment horizontal="center" vertical="center"/>
    </xf>
    <xf numFmtId="38" fontId="10" fillId="0" borderId="0" xfId="2" applyFont="1" applyFill="1" applyBorder="1" applyAlignment="1">
      <alignment horizontal="right" vertical="center"/>
    </xf>
    <xf numFmtId="38" fontId="10" fillId="0" borderId="0" xfId="2" applyFont="1" applyFill="1" applyBorder="1" applyAlignment="1">
      <alignment horizontal="right"/>
    </xf>
    <xf numFmtId="38" fontId="9" fillId="0" borderId="1" xfId="2" applyFont="1" applyFill="1" applyBorder="1" applyAlignment="1">
      <alignment vertical="center"/>
    </xf>
    <xf numFmtId="38" fontId="9" fillId="0" borderId="248" xfId="2" applyFont="1" applyFill="1" applyBorder="1" applyAlignment="1">
      <alignment horizontal="distributed" vertical="center" justifyLastLine="1"/>
    </xf>
    <xf numFmtId="38" fontId="9" fillId="0" borderId="121" xfId="2" applyFont="1" applyFill="1" applyBorder="1" applyAlignment="1">
      <alignment horizontal="distributed" vertical="center" justifyLastLine="1"/>
    </xf>
    <xf numFmtId="38" fontId="9" fillId="0" borderId="249" xfId="2" applyFont="1" applyFill="1" applyBorder="1" applyAlignment="1">
      <alignment horizontal="distributed" vertical="center" justifyLastLine="1"/>
    </xf>
    <xf numFmtId="38" fontId="22" fillId="0" borderId="250" xfId="2" applyFont="1" applyFill="1" applyBorder="1" applyAlignment="1">
      <alignment horizontal="center" vertical="center" shrinkToFit="1"/>
    </xf>
    <xf numFmtId="38" fontId="22" fillId="0" borderId="251" xfId="2" applyFont="1" applyFill="1" applyBorder="1" applyAlignment="1">
      <alignment horizontal="center" vertical="center" shrinkToFit="1"/>
    </xf>
    <xf numFmtId="38" fontId="10" fillId="0" borderId="76" xfId="2" applyFont="1" applyFill="1" applyBorder="1" applyAlignment="1">
      <alignment horizontal="center" vertical="center"/>
    </xf>
    <xf numFmtId="38" fontId="10" fillId="0" borderId="75" xfId="2" applyFont="1" applyFill="1" applyBorder="1" applyAlignment="1">
      <alignment horizontal="center" vertical="center"/>
    </xf>
    <xf numFmtId="38" fontId="10" fillId="0" borderId="104" xfId="2" applyFont="1" applyFill="1" applyBorder="1" applyAlignment="1">
      <alignment horizontal="center" vertical="center"/>
    </xf>
    <xf numFmtId="38" fontId="10" fillId="0" borderId="103" xfId="2" applyFont="1" applyFill="1" applyBorder="1" applyAlignment="1">
      <alignment horizontal="center" vertical="center"/>
    </xf>
    <xf numFmtId="38" fontId="10" fillId="0" borderId="106" xfId="2" applyFont="1" applyFill="1" applyBorder="1" applyAlignment="1">
      <alignment horizontal="center" vertical="center"/>
    </xf>
    <xf numFmtId="38" fontId="23" fillId="0" borderId="75" xfId="2" applyFont="1" applyFill="1" applyBorder="1" applyAlignment="1">
      <alignment horizontal="center" vertical="center"/>
    </xf>
    <xf numFmtId="38" fontId="23" fillId="0" borderId="191" xfId="2" applyFont="1" applyFill="1" applyBorder="1" applyAlignment="1">
      <alignment horizontal="center" vertical="center"/>
    </xf>
    <xf numFmtId="38" fontId="10" fillId="0" borderId="252" xfId="2" applyFont="1" applyFill="1" applyBorder="1" applyAlignment="1">
      <alignment horizontal="center" vertical="center"/>
    </xf>
    <xf numFmtId="38" fontId="10" fillId="0" borderId="73" xfId="2" applyFont="1" applyFill="1" applyBorder="1" applyAlignment="1">
      <alignment horizontal="center" vertical="center"/>
    </xf>
    <xf numFmtId="38" fontId="10" fillId="0" borderId="253" xfId="2" applyFont="1" applyFill="1" applyBorder="1" applyAlignment="1">
      <alignment horizontal="center" vertical="center"/>
    </xf>
    <xf numFmtId="38" fontId="10" fillId="0" borderId="71" xfId="2" applyFont="1" applyFill="1" applyBorder="1" applyAlignment="1">
      <alignment horizontal="center" vertical="center"/>
    </xf>
    <xf numFmtId="38" fontId="10" fillId="0" borderId="254" xfId="2" applyFont="1" applyFill="1" applyBorder="1" applyAlignment="1">
      <alignment horizontal="center" vertical="center"/>
    </xf>
    <xf numFmtId="38" fontId="23" fillId="0" borderId="255" xfId="2" applyFont="1" applyFill="1" applyBorder="1" applyAlignment="1">
      <alignment horizontal="center" vertical="center"/>
    </xf>
    <xf numFmtId="38" fontId="23" fillId="0" borderId="256" xfId="2" applyFont="1" applyFill="1" applyBorder="1" applyAlignment="1">
      <alignment horizontal="center" vertical="center"/>
    </xf>
    <xf numFmtId="38" fontId="10" fillId="0" borderId="257" xfId="2" applyFont="1" applyFill="1" applyBorder="1" applyAlignment="1">
      <alignment horizontal="center" vertical="center"/>
    </xf>
    <xf numFmtId="38" fontId="10" fillId="0" borderId="72" xfId="2" applyFont="1" applyFill="1" applyBorder="1" applyAlignment="1">
      <alignment horizontal="center" vertical="center"/>
    </xf>
    <xf numFmtId="38" fontId="9" fillId="0" borderId="190" xfId="2" applyFont="1" applyFill="1" applyBorder="1" applyAlignment="1">
      <alignment horizontal="center" vertical="center"/>
    </xf>
    <xf numFmtId="38" fontId="9" fillId="0" borderId="258" xfId="2" applyFont="1" applyFill="1" applyBorder="1" applyAlignment="1">
      <alignment horizontal="center" vertical="center"/>
    </xf>
    <xf numFmtId="38" fontId="9" fillId="0" borderId="238" xfId="2" applyFont="1" applyFill="1" applyBorder="1" applyAlignment="1">
      <alignment horizontal="center" vertical="center"/>
    </xf>
    <xf numFmtId="38" fontId="9" fillId="0" borderId="82" xfId="2" applyFont="1" applyFill="1" applyBorder="1" applyAlignment="1">
      <alignment horizontal="center" vertical="center"/>
    </xf>
    <xf numFmtId="38" fontId="9" fillId="0" borderId="259" xfId="2" applyFont="1" applyFill="1" applyBorder="1" applyAlignment="1">
      <alignment horizontal="center" vertical="center"/>
    </xf>
    <xf numFmtId="38" fontId="22" fillId="0" borderId="82" xfId="2" applyFont="1" applyFill="1" applyBorder="1" applyAlignment="1">
      <alignment horizontal="center" vertical="center"/>
    </xf>
    <xf numFmtId="38" fontId="22" fillId="0" borderId="188" xfId="2" applyFont="1" applyFill="1" applyBorder="1" applyAlignment="1">
      <alignment horizontal="center" vertical="center"/>
    </xf>
    <xf numFmtId="38" fontId="9" fillId="0" borderId="82" xfId="2" applyFont="1" applyFill="1" applyBorder="1" applyAlignment="1">
      <alignment horizontal="center" vertical="center" shrinkToFit="1"/>
    </xf>
    <xf numFmtId="38" fontId="10" fillId="0" borderId="74" xfId="2" applyFont="1" applyFill="1" applyBorder="1" applyAlignment="1">
      <alignment vertical="center"/>
    </xf>
    <xf numFmtId="38" fontId="10" fillId="0" borderId="76" xfId="2" applyFont="1" applyFill="1" applyBorder="1" applyAlignment="1">
      <alignment vertical="center"/>
    </xf>
    <xf numFmtId="38" fontId="10" fillId="0" borderId="75" xfId="2" applyFont="1" applyFill="1" applyBorder="1" applyAlignment="1">
      <alignment vertical="center"/>
    </xf>
    <xf numFmtId="38" fontId="23" fillId="0" borderId="75" xfId="2" applyFont="1" applyFill="1" applyBorder="1" applyAlignment="1">
      <alignment vertical="center"/>
    </xf>
    <xf numFmtId="38" fontId="23" fillId="0" borderId="191" xfId="2" applyFont="1" applyFill="1" applyBorder="1" applyAlignment="1">
      <alignment vertical="center"/>
    </xf>
    <xf numFmtId="38" fontId="9" fillId="0" borderId="155" xfId="2" applyFont="1" applyFill="1" applyBorder="1" applyAlignment="1">
      <alignment horizontal="center" vertical="center" shrinkToFit="1"/>
    </xf>
    <xf numFmtId="38" fontId="10" fillId="0" borderId="260" xfId="2" applyFont="1" applyFill="1" applyBorder="1" applyAlignment="1">
      <alignment vertical="center"/>
    </xf>
    <xf numFmtId="38" fontId="23" fillId="0" borderId="241" xfId="2" applyFont="1" applyFill="1" applyBorder="1" applyAlignment="1">
      <alignment vertical="center"/>
    </xf>
    <xf numFmtId="38" fontId="23" fillId="0" borderId="261" xfId="2" applyFont="1" applyFill="1" applyBorder="1" applyAlignment="1">
      <alignment vertical="center"/>
    </xf>
    <xf numFmtId="38" fontId="23" fillId="0" borderId="1" xfId="2" applyFont="1" applyFill="1" applyBorder="1" applyAlignment="1">
      <alignment vertical="center"/>
    </xf>
    <xf numFmtId="38" fontId="9" fillId="0" borderId="45" xfId="2" applyFont="1" applyFill="1" applyBorder="1" applyAlignment="1">
      <alignment horizontal="center" vertical="center"/>
    </xf>
    <xf numFmtId="38" fontId="9" fillId="0" borderId="89" xfId="2" applyFont="1" applyFill="1" applyBorder="1" applyAlignment="1">
      <alignment horizontal="center" vertical="center"/>
    </xf>
    <xf numFmtId="38" fontId="9" fillId="0" borderId="262" xfId="2" applyFont="1" applyFill="1" applyBorder="1" applyAlignment="1">
      <alignment horizontal="center" vertical="center" shrinkToFit="1"/>
    </xf>
    <xf numFmtId="38" fontId="9" fillId="0" borderId="263" xfId="2" applyFont="1" applyFill="1" applyBorder="1" applyAlignment="1">
      <alignment horizontal="center" vertical="center" shrinkToFit="1"/>
    </xf>
    <xf numFmtId="38" fontId="9" fillId="0" borderId="119" xfId="2" applyFont="1" applyFill="1" applyBorder="1" applyAlignment="1">
      <alignment horizontal="center" vertical="center" shrinkToFit="1"/>
    </xf>
    <xf numFmtId="38" fontId="10" fillId="0" borderId="119" xfId="2" applyFont="1" applyFill="1" applyBorder="1" applyAlignment="1">
      <alignment vertical="center"/>
    </xf>
    <xf numFmtId="38" fontId="9" fillId="0" borderId="1" xfId="2" applyFont="1" applyFill="1" applyBorder="1" applyAlignment="1">
      <alignment horizontal="center" vertical="center" shrinkToFit="1"/>
    </xf>
    <xf numFmtId="38" fontId="9" fillId="0" borderId="8" xfId="2" applyFont="1" applyFill="1" applyBorder="1" applyAlignment="1">
      <alignment horizontal="center" vertical="center" shrinkToFit="1"/>
    </xf>
    <xf numFmtId="38" fontId="22" fillId="0" borderId="24" xfId="2" applyFont="1" applyFill="1" applyBorder="1" applyAlignment="1">
      <alignment horizontal="center" vertical="center" shrinkToFit="1"/>
    </xf>
    <xf numFmtId="38" fontId="9" fillId="0" borderId="79" xfId="2" applyFont="1" applyFill="1" applyBorder="1" applyAlignment="1">
      <alignment horizontal="center" vertical="center"/>
    </xf>
    <xf numFmtId="38" fontId="9" fillId="0" borderId="161" xfId="2" applyFont="1" applyFill="1" applyBorder="1" applyAlignment="1">
      <alignment horizontal="center" vertical="center"/>
    </xf>
    <xf numFmtId="38" fontId="22" fillId="0" borderId="9" xfId="2" applyFont="1" applyFill="1" applyBorder="1" applyAlignment="1">
      <alignment horizontal="center" vertical="center"/>
    </xf>
    <xf numFmtId="38" fontId="22" fillId="0" borderId="244" xfId="2" applyFont="1" applyFill="1" applyBorder="1" applyAlignment="1">
      <alignment horizontal="center" vertical="center"/>
    </xf>
    <xf numFmtId="38" fontId="22" fillId="0" borderId="264" xfId="2" applyFont="1" applyFill="1" applyBorder="1" applyAlignment="1">
      <alignment horizontal="center" vertical="center"/>
    </xf>
    <xf numFmtId="38" fontId="9" fillId="0" borderId="265" xfId="2" applyFont="1" applyFill="1" applyBorder="1" applyAlignment="1">
      <alignment horizontal="center" vertical="center" shrinkToFit="1"/>
    </xf>
    <xf numFmtId="38" fontId="10" fillId="0" borderId="134" xfId="2" applyFont="1" applyFill="1" applyBorder="1" applyAlignment="1">
      <alignment vertical="center"/>
    </xf>
    <xf numFmtId="38" fontId="10" fillId="0" borderId="131" xfId="2" applyFont="1" applyFill="1" applyBorder="1" applyAlignment="1">
      <alignment vertical="center"/>
    </xf>
    <xf numFmtId="38" fontId="10" fillId="0" borderId="132" xfId="2" applyFont="1" applyFill="1" applyBorder="1" applyAlignment="1">
      <alignment vertical="center"/>
    </xf>
    <xf numFmtId="38" fontId="10" fillId="0" borderId="155" xfId="2" applyFont="1" applyFill="1" applyBorder="1" applyAlignment="1">
      <alignment vertical="center"/>
    </xf>
    <xf numFmtId="38" fontId="9" fillId="0" borderId="266" xfId="2" applyFont="1" applyFill="1" applyBorder="1" applyAlignment="1">
      <alignment horizontal="distributed" vertical="center" justifyLastLine="1" shrinkToFit="1"/>
    </xf>
    <xf numFmtId="38" fontId="9" fillId="0" borderId="119" xfId="2" applyFont="1" applyFill="1" applyBorder="1" applyAlignment="1">
      <alignment horizontal="distributed" vertical="center" justifyLastLine="1" shrinkToFit="1"/>
    </xf>
    <xf numFmtId="38" fontId="22" fillId="0" borderId="250" xfId="2" applyFont="1" applyFill="1" applyBorder="1" applyAlignment="1">
      <alignment horizontal="distributed" vertical="center" justifyLastLine="1" shrinkToFit="1"/>
    </xf>
    <xf numFmtId="38" fontId="22" fillId="0" borderId="251" xfId="2" applyFont="1" applyFill="1" applyBorder="1" applyAlignment="1">
      <alignment horizontal="distributed" vertical="center" justifyLastLine="1" shrinkToFit="1"/>
    </xf>
    <xf numFmtId="38" fontId="9" fillId="0" borderId="267" xfId="2" applyFont="1" applyFill="1" applyBorder="1" applyAlignment="1">
      <alignment horizontal="distributed" vertical="center" justifyLastLine="1"/>
    </xf>
    <xf numFmtId="38" fontId="9" fillId="0" borderId="122" xfId="2" applyFont="1" applyFill="1" applyBorder="1" applyAlignment="1">
      <alignment horizontal="distributed" vertical="center" justifyLastLine="1"/>
    </xf>
    <xf numFmtId="38" fontId="22" fillId="0" borderId="121" xfId="2" applyFont="1" applyFill="1" applyBorder="1" applyAlignment="1">
      <alignment horizontal="distributed" vertical="center" justifyLastLine="1" shrinkToFit="1"/>
    </xf>
    <xf numFmtId="38" fontId="23" fillId="0" borderId="74" xfId="2" applyFont="1" applyFill="1" applyBorder="1" applyAlignment="1">
      <alignment horizontal="center" vertical="center"/>
    </xf>
    <xf numFmtId="38" fontId="22" fillId="0" borderId="13" xfId="2" applyFont="1" applyFill="1" applyBorder="1" applyAlignment="1">
      <alignment horizontal="center" vertical="center"/>
    </xf>
    <xf numFmtId="38" fontId="23" fillId="0" borderId="0" xfId="2" applyFont="1" applyFill="1" applyBorder="1" applyAlignment="1">
      <alignment vertical="center"/>
    </xf>
    <xf numFmtId="38" fontId="10" fillId="0" borderId="119" xfId="2" applyFont="1" applyFill="1" applyBorder="1" applyAlignment="1">
      <alignment horizontal="center" vertical="center"/>
    </xf>
    <xf numFmtId="38" fontId="9" fillId="0" borderId="119" xfId="2" applyFont="1" applyFill="1" applyBorder="1" applyAlignment="1">
      <alignment vertical="center"/>
    </xf>
    <xf numFmtId="38" fontId="9" fillId="0" borderId="184" xfId="2" applyFont="1" applyFill="1" applyBorder="1" applyAlignment="1">
      <alignment horizontal="center" vertical="center" shrinkToFit="1"/>
    </xf>
    <xf numFmtId="38" fontId="22" fillId="0" borderId="233" xfId="2" applyFont="1" applyFill="1" applyBorder="1" applyAlignment="1">
      <alignment horizontal="distributed" vertical="center" justifyLastLine="1" shrinkToFit="1"/>
    </xf>
    <xf numFmtId="38" fontId="23" fillId="0" borderId="102" xfId="2" applyFont="1" applyFill="1" applyBorder="1" applyAlignment="1">
      <alignment horizontal="center" vertical="center"/>
    </xf>
    <xf numFmtId="38" fontId="23" fillId="0" borderId="74" xfId="2" applyFont="1" applyFill="1" applyBorder="1" applyAlignment="1">
      <alignment vertical="center"/>
    </xf>
    <xf numFmtId="38" fontId="23" fillId="0" borderId="240" xfId="2" applyFont="1" applyFill="1" applyBorder="1" applyAlignment="1">
      <alignment vertical="center"/>
    </xf>
    <xf numFmtId="38" fontId="9" fillId="0" borderId="23" xfId="2" applyFont="1" applyFill="1" applyBorder="1" applyAlignment="1">
      <alignment horizontal="distributed" vertical="center" justifyLastLine="1" shrinkToFit="1"/>
    </xf>
    <xf numFmtId="38" fontId="9" fillId="0" borderId="0" xfId="2" applyFont="1" applyFill="1" applyBorder="1" applyAlignment="1">
      <alignment horizontal="distributed" vertical="center" justifyLastLine="1" shrinkToFit="1"/>
    </xf>
    <xf numFmtId="38" fontId="9" fillId="0" borderId="74" xfId="2" applyFont="1" applyFill="1" applyBorder="1" applyAlignment="1">
      <alignment horizontal="center" vertical="center"/>
    </xf>
    <xf numFmtId="38" fontId="9" fillId="0" borderId="75" xfId="2" applyFont="1" applyFill="1" applyBorder="1" applyAlignment="1">
      <alignment horizontal="center" vertical="center"/>
    </xf>
    <xf numFmtId="38" fontId="22" fillId="0" borderId="75" xfId="2" applyFont="1" applyFill="1" applyBorder="1" applyAlignment="1">
      <alignment horizontal="center" vertical="center"/>
    </xf>
    <xf numFmtId="38" fontId="9" fillId="0" borderId="103" xfId="2" applyFont="1" applyFill="1" applyBorder="1" applyAlignment="1">
      <alignment horizontal="center" vertical="center"/>
    </xf>
    <xf numFmtId="38" fontId="22" fillId="0" borderId="250" xfId="2" applyFont="1" applyFill="1" applyBorder="1" applyAlignment="1">
      <alignment horizontal="distributed" vertical="center" justifyLastLine="1"/>
    </xf>
    <xf numFmtId="38" fontId="22" fillId="0" borderId="251" xfId="2" applyFont="1" applyFill="1" applyBorder="1" applyAlignment="1">
      <alignment horizontal="distributed" vertical="center" justifyLastLine="1"/>
    </xf>
    <xf numFmtId="38" fontId="22" fillId="0" borderId="121" xfId="2" applyFont="1" applyFill="1" applyBorder="1" applyAlignment="1">
      <alignment horizontal="distributed" vertical="center" justifyLastLine="1"/>
    </xf>
    <xf numFmtId="38" fontId="22" fillId="0" borderId="103" xfId="2" applyFont="1" applyFill="1" applyBorder="1" applyAlignment="1">
      <alignment horizontal="center" vertical="center"/>
    </xf>
    <xf numFmtId="38" fontId="9" fillId="0" borderId="76" xfId="2" applyFont="1" applyFill="1" applyBorder="1" applyAlignment="1">
      <alignment horizontal="center" vertical="center" shrinkToFit="1"/>
    </xf>
    <xf numFmtId="38" fontId="13" fillId="0" borderId="248" xfId="2" applyFont="1" applyFill="1" applyBorder="1" applyAlignment="1">
      <alignment horizontal="distributed" vertical="center" justifyLastLine="1" shrinkToFit="1"/>
    </xf>
    <xf numFmtId="38" fontId="13" fillId="0" borderId="234" xfId="2" applyFont="1" applyFill="1" applyBorder="1" applyAlignment="1">
      <alignment horizontal="distributed" vertical="center" justifyLastLine="1" shrinkToFit="1"/>
    </xf>
    <xf numFmtId="38" fontId="9" fillId="0" borderId="70" xfId="2" applyFont="1" applyFill="1" applyBorder="1" applyAlignment="1">
      <alignment horizontal="distributed" vertical="center" justifyLastLine="1"/>
    </xf>
    <xf numFmtId="38" fontId="9" fillId="0" borderId="119" xfId="2" applyFont="1" applyFill="1" applyBorder="1" applyAlignment="1">
      <alignment horizontal="distributed" vertical="center" justifyLastLine="1"/>
    </xf>
    <xf numFmtId="38" fontId="23" fillId="0" borderId="80" xfId="2" applyFont="1" applyFill="1" applyBorder="1" applyAlignment="1">
      <alignment horizontal="center" vertical="center"/>
    </xf>
    <xf numFmtId="38" fontId="22" fillId="0" borderId="107" xfId="2" applyFont="1" applyFill="1" applyBorder="1" applyAlignment="1">
      <alignment horizontal="center" vertical="center"/>
    </xf>
    <xf numFmtId="38" fontId="23" fillId="0" borderId="107" xfId="2" applyFont="1" applyFill="1" applyBorder="1" applyAlignment="1">
      <alignment vertical="center"/>
    </xf>
    <xf numFmtId="38" fontId="23" fillId="0" borderId="268" xfId="2" applyFont="1" applyFill="1" applyBorder="1" applyAlignment="1">
      <alignment vertical="center"/>
    </xf>
    <xf numFmtId="38" fontId="23" fillId="0" borderId="91" xfId="2" applyFont="1" applyFill="1" applyBorder="1" applyAlignment="1">
      <alignment vertical="center"/>
    </xf>
    <xf numFmtId="38" fontId="9" fillId="0" borderId="269" xfId="2" applyFont="1" applyFill="1" applyBorder="1" applyAlignment="1">
      <alignment horizontal="center" vertical="center" shrinkToFit="1"/>
    </xf>
    <xf numFmtId="38" fontId="9" fillId="0" borderId="270" xfId="2" applyFont="1" applyFill="1" applyBorder="1" applyAlignment="1">
      <alignment horizontal="distributed" vertical="center" justifyLastLine="1"/>
    </xf>
    <xf numFmtId="38" fontId="10" fillId="0" borderId="271" xfId="2" applyFont="1" applyFill="1" applyBorder="1" applyAlignment="1">
      <alignment horizontal="center" vertical="center"/>
    </xf>
    <xf numFmtId="38" fontId="9" fillId="0" borderId="272" xfId="2" applyFont="1" applyFill="1" applyBorder="1" applyAlignment="1">
      <alignment horizontal="center" vertical="center"/>
    </xf>
    <xf numFmtId="38" fontId="10" fillId="0" borderId="273" xfId="2" applyFont="1" applyFill="1" applyBorder="1" applyAlignment="1">
      <alignment vertical="center"/>
    </xf>
    <xf numFmtId="38" fontId="10" fillId="0" borderId="274" xfId="2" applyFont="1" applyFill="1" applyBorder="1" applyAlignment="1">
      <alignment vertical="center"/>
    </xf>
    <xf numFmtId="38" fontId="10" fillId="0" borderId="270" xfId="2" applyFont="1" applyFill="1" applyBorder="1" applyAlignment="1">
      <alignment vertical="center"/>
    </xf>
    <xf numFmtId="38" fontId="23" fillId="0" borderId="275" xfId="2" applyFont="1" applyFill="1" applyBorder="1" applyAlignment="1">
      <alignment vertical="center"/>
    </xf>
    <xf numFmtId="38" fontId="10" fillId="0" borderId="276" xfId="2" applyFont="1" applyFill="1" applyBorder="1" applyAlignment="1">
      <alignment vertical="center"/>
    </xf>
    <xf numFmtId="38" fontId="10" fillId="0" borderId="119" xfId="2" applyFont="1" applyFill="1" applyBorder="1"/>
    <xf numFmtId="38" fontId="9" fillId="0" borderId="248" xfId="2" applyFont="1" applyFill="1" applyBorder="1" applyAlignment="1">
      <alignment horizontal="distributed" vertical="center" justifyLastLine="1" shrinkToFit="1"/>
    </xf>
    <xf numFmtId="38" fontId="9" fillId="0" borderId="234" xfId="2" applyFont="1" applyFill="1" applyBorder="1" applyAlignment="1">
      <alignment horizontal="distributed" vertical="center" justifyLastLine="1" shrinkToFit="1"/>
    </xf>
    <xf numFmtId="38" fontId="9" fillId="0" borderId="121" xfId="2" applyFont="1" applyFill="1" applyBorder="1" applyAlignment="1">
      <alignment horizontal="distributed" vertical="center" justifyLastLine="1" shrinkToFit="1"/>
    </xf>
    <xf numFmtId="38" fontId="10" fillId="0" borderId="231" xfId="2" applyFont="1" applyFill="1" applyBorder="1" applyAlignment="1">
      <alignment horizontal="center" vertical="center"/>
    </xf>
    <xf numFmtId="38" fontId="10" fillId="0" borderId="231" xfId="2" applyFont="1" applyFill="1" applyBorder="1" applyAlignment="1">
      <alignment vertical="center"/>
    </xf>
    <xf numFmtId="38" fontId="9" fillId="0" borderId="233" xfId="2" applyFont="1" applyFill="1" applyBorder="1" applyAlignment="1">
      <alignment horizontal="center" vertical="center" justifyLastLine="1" shrinkToFit="1"/>
    </xf>
    <xf numFmtId="38" fontId="9" fillId="0" borderId="122" xfId="2" applyFont="1" applyFill="1" applyBorder="1" applyAlignment="1">
      <alignment horizontal="center" vertical="center" justifyLastLine="1" shrinkToFit="1"/>
    </xf>
    <xf numFmtId="38" fontId="9" fillId="0" borderId="233" xfId="2" applyFont="1" applyFill="1" applyBorder="1" applyAlignment="1">
      <alignment horizontal="distributed" vertical="center" justifyLastLine="1" shrinkToFit="1"/>
    </xf>
    <xf numFmtId="38" fontId="9" fillId="0" borderId="70" xfId="2" applyFont="1" applyFill="1" applyBorder="1" applyAlignment="1">
      <alignment horizontal="distributed" vertical="center" shrinkToFit="1"/>
    </xf>
    <xf numFmtId="38" fontId="10" fillId="0" borderId="120" xfId="2" applyFont="1" applyFill="1" applyBorder="1" applyAlignment="1">
      <alignment horizontal="distributed" vertical="center" shrinkToFit="1"/>
    </xf>
    <xf numFmtId="38" fontId="25" fillId="0" borderId="23" xfId="2" applyFont="1" applyFill="1" applyBorder="1" applyAlignment="1">
      <alignment horizontal="distributed" vertical="center" justifyLastLine="1" shrinkToFit="1"/>
    </xf>
    <xf numFmtId="38" fontId="25" fillId="0" borderId="130" xfId="2" applyFont="1" applyFill="1" applyBorder="1" applyAlignment="1">
      <alignment horizontal="distributed" vertical="center" justifyLastLine="1" shrinkToFit="1"/>
    </xf>
    <xf numFmtId="38" fontId="9" fillId="0" borderId="277" xfId="2" applyFont="1" applyFill="1" applyBorder="1" applyAlignment="1">
      <alignment horizontal="center" vertical="center"/>
    </xf>
    <xf numFmtId="38" fontId="9" fillId="0" borderId="120" xfId="2" applyFont="1" applyFill="1" applyBorder="1" applyAlignment="1">
      <alignment horizontal="distributed" vertical="center" justifyLastLine="1"/>
    </xf>
    <xf numFmtId="38" fontId="9" fillId="0" borderId="54" xfId="2" applyFont="1" applyFill="1" applyBorder="1" applyAlignment="1">
      <alignment horizontal="distributed" vertical="center" justifyLastLine="1" shrinkToFit="1"/>
    </xf>
    <xf numFmtId="38" fontId="10" fillId="0" borderId="278" xfId="2" applyFont="1" applyFill="1" applyBorder="1" applyAlignment="1">
      <alignment horizontal="center" vertical="center"/>
    </xf>
    <xf numFmtId="38" fontId="9" fillId="0" borderId="279" xfId="2" applyFont="1" applyFill="1" applyBorder="1" applyAlignment="1">
      <alignment horizontal="center" vertical="center"/>
    </xf>
    <xf numFmtId="38" fontId="10" fillId="0" borderId="279" xfId="2" applyFont="1" applyFill="1" applyBorder="1" applyAlignment="1">
      <alignment vertical="center"/>
    </xf>
    <xf numFmtId="38" fontId="10" fillId="0" borderId="280" xfId="2" applyFont="1" applyFill="1" applyBorder="1" applyAlignment="1">
      <alignment vertical="center"/>
    </xf>
    <xf numFmtId="38" fontId="10" fillId="0" borderId="281" xfId="2" applyFont="1" applyFill="1" applyBorder="1" applyAlignment="1">
      <alignment vertical="center"/>
    </xf>
    <xf numFmtId="38" fontId="10" fillId="0" borderId="282" xfId="2" applyFont="1" applyFill="1" applyBorder="1" applyAlignment="1">
      <alignment vertical="center"/>
    </xf>
    <xf numFmtId="38" fontId="9" fillId="0" borderId="70" xfId="2" applyFont="1" applyFill="1" applyBorder="1" applyAlignment="1">
      <alignment horizontal="distributed" vertical="center" wrapText="1" justifyLastLine="1"/>
    </xf>
    <xf numFmtId="38" fontId="9" fillId="0" borderId="120" xfId="2" applyFont="1" applyFill="1" applyBorder="1" applyAlignment="1">
      <alignment horizontal="distributed" vertical="center" wrapText="1" justifyLastLine="1"/>
    </xf>
    <xf numFmtId="38" fontId="9" fillId="0" borderId="23" xfId="2" applyFont="1" applyFill="1" applyBorder="1" applyAlignment="1">
      <alignment horizontal="distributed" vertical="center" wrapText="1" justifyLastLine="1"/>
    </xf>
    <xf numFmtId="38" fontId="9" fillId="0" borderId="54" xfId="2" applyFont="1" applyFill="1" applyBorder="1" applyAlignment="1">
      <alignment horizontal="distributed" vertical="center" wrapText="1" justifyLastLine="1"/>
    </xf>
    <xf numFmtId="38" fontId="9" fillId="0" borderId="233" xfId="2" applyFont="1" applyFill="1" applyBorder="1" applyAlignment="1">
      <alignment horizontal="distributed" vertical="center" wrapText="1" justifyLastLine="1" shrinkToFit="1"/>
    </xf>
    <xf numFmtId="38" fontId="9" fillId="0" borderId="122" xfId="2" applyFont="1" applyFill="1" applyBorder="1" applyAlignment="1">
      <alignment horizontal="distributed" vertical="center" wrapText="1" justifyLastLine="1" shrinkToFit="1"/>
    </xf>
    <xf numFmtId="38" fontId="9" fillId="0" borderId="234" xfId="2" applyFont="1" applyFill="1" applyBorder="1" applyAlignment="1">
      <alignment horizontal="distributed" vertical="center" wrapText="1" justifyLastLine="1" shrinkToFit="1"/>
    </xf>
    <xf numFmtId="38" fontId="9" fillId="0" borderId="248" xfId="2" applyFont="1" applyFill="1" applyBorder="1" applyAlignment="1">
      <alignment horizontal="distributed" vertical="center" wrapText="1" justifyLastLine="1" shrinkToFit="1"/>
    </xf>
    <xf numFmtId="38" fontId="9" fillId="0" borderId="121" xfId="2" applyFont="1" applyFill="1" applyBorder="1" applyAlignment="1">
      <alignment horizontal="distributed" vertical="center" wrapText="1" justifyLastLine="1" shrinkToFit="1"/>
    </xf>
    <xf numFmtId="38" fontId="9" fillId="0" borderId="248" xfId="2" applyFont="1" applyFill="1" applyBorder="1" applyAlignment="1">
      <alignment horizontal="distributed" vertical="center" wrapText="1" justifyLastLine="1"/>
    </xf>
    <xf numFmtId="38" fontId="9" fillId="0" borderId="121" xfId="2" applyFont="1" applyFill="1" applyBorder="1" applyAlignment="1">
      <alignment horizontal="distributed" vertical="center" wrapText="1" justifyLastLine="1"/>
    </xf>
    <xf numFmtId="38" fontId="9" fillId="0" borderId="233" xfId="2" applyFont="1" applyFill="1" applyBorder="1" applyAlignment="1">
      <alignment horizontal="distributed" vertical="center" wrapText="1" justifyLastLine="1"/>
    </xf>
    <xf numFmtId="38" fontId="22" fillId="0" borderId="283" xfId="2" applyFont="1" applyFill="1" applyBorder="1" applyAlignment="1">
      <alignment horizontal="distributed" vertical="center" justifyLastLine="1"/>
    </xf>
    <xf numFmtId="38" fontId="22" fillId="0" borderId="181" xfId="2" applyFont="1" applyFill="1" applyBorder="1" applyAlignment="1">
      <alignment horizontal="distributed" vertical="center" justifyLastLine="1"/>
    </xf>
    <xf numFmtId="38" fontId="19" fillId="0" borderId="248" xfId="2" applyFont="1" applyFill="1" applyBorder="1" applyAlignment="1">
      <alignment horizontal="center" vertical="center"/>
    </xf>
    <xf numFmtId="38" fontId="19" fillId="0" borderId="121" xfId="2" applyFont="1" applyFill="1" applyBorder="1" applyAlignment="1">
      <alignment horizontal="center" vertical="center"/>
    </xf>
    <xf numFmtId="38" fontId="9" fillId="0" borderId="182" xfId="2" applyFont="1" applyFill="1" applyBorder="1" applyAlignment="1">
      <alignment horizontal="center" vertical="center" shrinkToFit="1"/>
    </xf>
    <xf numFmtId="38" fontId="22" fillId="0" borderId="233" xfId="2" applyFont="1" applyFill="1" applyBorder="1" applyAlignment="1">
      <alignment horizontal="distributed" vertical="center" wrapText="1" justifyLastLine="1"/>
    </xf>
    <xf numFmtId="38" fontId="22" fillId="0" borderId="251" xfId="2" applyFont="1" applyFill="1" applyBorder="1" applyAlignment="1">
      <alignment horizontal="distributed" vertical="center" wrapText="1" justifyLastLine="1"/>
    </xf>
    <xf numFmtId="38" fontId="9" fillId="0" borderId="0" xfId="2" applyFont="1" applyFill="1" applyBorder="1" applyAlignment="1">
      <alignment horizontal="distributed" vertical="center" wrapText="1" justifyLastLine="1"/>
    </xf>
    <xf numFmtId="38" fontId="9" fillId="0" borderId="4" xfId="2" applyFont="1" applyFill="1" applyBorder="1" applyAlignment="1">
      <alignment horizontal="distributed" vertical="center" wrapText="1" justifyLastLine="1"/>
    </xf>
    <xf numFmtId="38" fontId="9" fillId="0" borderId="122" xfId="2" applyFont="1" applyFill="1" applyBorder="1" applyAlignment="1">
      <alignment horizontal="distributed" vertical="center" wrapText="1" justifyLastLine="1"/>
    </xf>
    <xf numFmtId="38" fontId="22" fillId="0" borderId="74" xfId="2" applyFont="1" applyFill="1" applyBorder="1" applyAlignment="1">
      <alignment horizontal="center" vertical="center"/>
    </xf>
    <xf numFmtId="38" fontId="10" fillId="0" borderId="9" xfId="2" applyFont="1" applyFill="1" applyBorder="1" applyAlignment="1">
      <alignment vertical="center"/>
    </xf>
    <xf numFmtId="38" fontId="10" fillId="0" borderId="89" xfId="2" applyFont="1" applyFill="1" applyBorder="1" applyAlignment="1">
      <alignment vertical="center"/>
    </xf>
    <xf numFmtId="38" fontId="10" fillId="0" borderId="27" xfId="2" applyFont="1" applyFill="1" applyBorder="1" applyAlignment="1">
      <alignment vertical="center"/>
    </xf>
    <xf numFmtId="38" fontId="23" fillId="0" borderId="23" xfId="2" applyFont="1" applyFill="1" applyBorder="1" applyAlignment="1">
      <alignment vertical="center"/>
    </xf>
    <xf numFmtId="38" fontId="23" fillId="0" borderId="62" xfId="2" applyFont="1" applyFill="1" applyBorder="1" applyAlignment="1">
      <alignment vertical="center"/>
    </xf>
    <xf numFmtId="38" fontId="9" fillId="0" borderId="284" xfId="2" applyFont="1" applyFill="1" applyBorder="1" applyAlignment="1">
      <alignment horizontal="distributed" vertical="center" justifyLastLine="1"/>
    </xf>
    <xf numFmtId="38" fontId="22" fillId="0" borderId="250" xfId="2" applyFont="1" applyFill="1" applyBorder="1" applyAlignment="1">
      <alignment horizontal="distributed" vertical="center" wrapText="1" justifyLastLine="1"/>
    </xf>
    <xf numFmtId="38" fontId="9" fillId="0" borderId="267" xfId="2" applyFont="1" applyFill="1" applyBorder="1" applyAlignment="1">
      <alignment horizontal="distributed" vertical="center" wrapText="1" justifyLastLine="1"/>
    </xf>
    <xf numFmtId="38" fontId="9" fillId="0" borderId="104" xfId="2" applyFont="1" applyFill="1" applyBorder="1" applyAlignment="1">
      <alignment horizontal="center" vertical="center"/>
    </xf>
    <xf numFmtId="38" fontId="10" fillId="0" borderId="285" xfId="2" applyFont="1" applyFill="1" applyBorder="1" applyAlignment="1">
      <alignment vertical="center"/>
    </xf>
    <xf numFmtId="38" fontId="10" fillId="0" borderId="165" xfId="2" applyFont="1" applyFill="1" applyBorder="1" applyAlignment="1">
      <alignment vertical="center"/>
    </xf>
    <xf numFmtId="38" fontId="9" fillId="0" borderId="248" xfId="2" applyFont="1" applyFill="1" applyBorder="1" applyAlignment="1">
      <alignment horizontal="distributed" vertical="center"/>
    </xf>
    <xf numFmtId="38" fontId="9" fillId="0" borderId="121" xfId="2" applyFont="1" applyFill="1" applyBorder="1" applyAlignment="1">
      <alignment horizontal="distributed" vertical="center"/>
    </xf>
    <xf numFmtId="38" fontId="9" fillId="0" borderId="249" xfId="2" applyFont="1" applyFill="1" applyBorder="1" applyAlignment="1">
      <alignment horizontal="distributed" vertical="center" wrapText="1" justifyLastLine="1"/>
    </xf>
    <xf numFmtId="38" fontId="23" fillId="0" borderId="286" xfId="2" applyFont="1" applyFill="1" applyBorder="1" applyAlignment="1">
      <alignment vertical="center"/>
    </xf>
    <xf numFmtId="38" fontId="10" fillId="0" borderId="287" xfId="2" applyFont="1" applyFill="1" applyBorder="1" applyAlignment="1">
      <alignment vertical="center"/>
    </xf>
    <xf numFmtId="38" fontId="9" fillId="0" borderId="122" xfId="2" applyFont="1" applyFill="1" applyBorder="1" applyAlignment="1">
      <alignment horizontal="distributed" vertical="center" justifyLastLine="1" shrinkToFit="1"/>
    </xf>
    <xf numFmtId="38" fontId="22" fillId="0" borderId="0" xfId="2" applyFont="1" applyFill="1" applyBorder="1" applyAlignment="1">
      <alignment horizontal="distributed" vertical="center" wrapText="1" justifyLastLine="1"/>
    </xf>
    <xf numFmtId="38" fontId="22" fillId="0" borderId="211" xfId="2" applyFont="1" applyFill="1" applyBorder="1" applyAlignment="1">
      <alignment horizontal="distributed" vertical="center" wrapText="1" justifyLastLine="1"/>
    </xf>
    <xf numFmtId="38" fontId="9" fillId="0" borderId="234" xfId="2" applyFont="1" applyFill="1" applyBorder="1" applyAlignment="1">
      <alignment horizontal="distributed" vertical="center" wrapText="1" justifyLastLine="1"/>
    </xf>
    <xf numFmtId="38" fontId="9" fillId="0" borderId="76" xfId="2" applyFont="1" applyFill="1" applyBorder="1" applyAlignment="1">
      <alignment horizontal="center" vertical="center"/>
    </xf>
    <xf numFmtId="38" fontId="22" fillId="0" borderId="121" xfId="2" applyFont="1" applyFill="1" applyBorder="1" applyAlignment="1">
      <alignment horizontal="distributed" vertical="center" wrapText="1" justifyLastLine="1"/>
    </xf>
    <xf numFmtId="38" fontId="9" fillId="0" borderId="78" xfId="2" applyFont="1" applyFill="1" applyBorder="1" applyAlignment="1">
      <alignment horizontal="center" vertical="center"/>
    </xf>
    <xf numFmtId="38" fontId="22" fillId="0" borderId="104" xfId="2" applyFont="1" applyFill="1" applyBorder="1" applyAlignment="1">
      <alignment horizontal="center" vertical="center"/>
    </xf>
    <xf numFmtId="38" fontId="22" fillId="0" borderId="191" xfId="2" applyFont="1" applyFill="1" applyBorder="1" applyAlignment="1">
      <alignment horizontal="center" vertical="center"/>
    </xf>
    <xf numFmtId="38" fontId="9" fillId="0" borderId="120" xfId="2" applyFont="1" applyFill="1" applyBorder="1" applyAlignment="1">
      <alignment horizontal="center" vertical="center" shrinkToFit="1"/>
    </xf>
    <xf numFmtId="38" fontId="9" fillId="0" borderId="233" xfId="2" applyFont="1" applyFill="1" applyBorder="1" applyAlignment="1">
      <alignment horizontal="distributed" vertical="center" shrinkToFit="1"/>
    </xf>
    <xf numFmtId="38" fontId="9" fillId="0" borderId="122" xfId="2" applyFont="1" applyFill="1" applyBorder="1" applyAlignment="1">
      <alignment horizontal="distributed" vertical="center" shrinkToFit="1"/>
    </xf>
    <xf numFmtId="38" fontId="22" fillId="0" borderId="0" xfId="2" applyFont="1" applyFill="1" applyBorder="1" applyAlignment="1">
      <alignment horizontal="distributed" vertical="center" justifyLastLine="1"/>
    </xf>
    <xf numFmtId="38" fontId="22" fillId="0" borderId="211" xfId="2" applyFont="1" applyFill="1" applyBorder="1" applyAlignment="1">
      <alignment horizontal="distributed" vertical="center" justifyLastLine="1"/>
    </xf>
    <xf numFmtId="38" fontId="9" fillId="0" borderId="102" xfId="2" applyFont="1" applyFill="1" applyBorder="1" applyAlignment="1">
      <alignment horizontal="center" vertical="center"/>
    </xf>
    <xf numFmtId="38" fontId="9" fillId="0" borderId="249" xfId="2" applyFont="1" applyFill="1" applyBorder="1" applyAlignment="1">
      <alignment horizontal="distributed" vertical="center" justifyLastLine="1" shrinkToFit="1"/>
    </xf>
    <xf numFmtId="38" fontId="26" fillId="0" borderId="250" xfId="2" applyFont="1" applyFill="1" applyBorder="1" applyAlignment="1">
      <alignment horizontal="center" vertical="center" wrapText="1" justifyLastLine="1"/>
    </xf>
    <xf numFmtId="38" fontId="26" fillId="0" borderId="251" xfId="2" applyFont="1" applyFill="1" applyBorder="1" applyAlignment="1">
      <alignment horizontal="center" vertical="center" wrapText="1" justifyLastLine="1"/>
    </xf>
    <xf numFmtId="38" fontId="10" fillId="0" borderId="9" xfId="2" applyFont="1" applyFill="1" applyBorder="1" applyAlignment="1">
      <alignment horizontal="center" vertical="center"/>
    </xf>
    <xf numFmtId="38" fontId="10" fillId="0" borderId="154" xfId="2" applyFont="1" applyFill="1" applyBorder="1" applyAlignment="1">
      <alignment horizontal="center" vertical="center"/>
    </xf>
    <xf numFmtId="38" fontId="9" fillId="0" borderId="70" xfId="2" applyFont="1" applyFill="1" applyBorder="1" applyAlignment="1">
      <alignment horizontal="distributed" vertical="center" justifyLastLine="1" shrinkToFit="1"/>
    </xf>
    <xf numFmtId="38" fontId="9" fillId="0" borderId="284" xfId="2" applyFont="1" applyFill="1" applyBorder="1" applyAlignment="1">
      <alignment horizontal="distributed" vertical="center" justifyLastLine="1" shrinkToFit="1"/>
    </xf>
    <xf numFmtId="38" fontId="26" fillId="0" borderId="250" xfId="2" applyFont="1" applyFill="1" applyBorder="1" applyAlignment="1">
      <alignment horizontal="distributed" vertical="center" wrapText="1" justifyLastLine="1"/>
    </xf>
    <xf numFmtId="38" fontId="26" fillId="0" borderId="251" xfId="2" applyFont="1" applyFill="1" applyBorder="1" applyAlignment="1">
      <alignment horizontal="distributed" vertical="center" wrapText="1" justifyLastLine="1"/>
    </xf>
    <xf numFmtId="38" fontId="9" fillId="0" borderId="119" xfId="2" applyFont="1" applyFill="1" applyBorder="1" applyAlignment="1">
      <alignment horizontal="distributed" vertical="center" wrapText="1" justifyLastLine="1"/>
    </xf>
    <xf numFmtId="38" fontId="10" fillId="0" borderId="1" xfId="2" applyFont="1" applyFill="1" applyBorder="1"/>
    <xf numFmtId="38" fontId="9" fillId="0" borderId="120" xfId="2" applyFont="1" applyFill="1" applyBorder="1" applyAlignment="1">
      <alignment horizontal="distributed" vertical="center" justifyLastLine="1" shrinkToFit="1"/>
    </xf>
    <xf numFmtId="38" fontId="9" fillId="0" borderId="130" xfId="2" applyFont="1" applyFill="1" applyBorder="1" applyAlignment="1">
      <alignment horizontal="distributed" vertical="center" justifyLastLine="1" shrinkToFit="1"/>
    </xf>
    <xf numFmtId="38" fontId="9" fillId="0" borderId="267" xfId="2" applyFont="1" applyFill="1" applyBorder="1" applyAlignment="1">
      <alignment horizontal="distributed" vertical="center" justifyLastLine="1" shrinkToFit="1"/>
    </xf>
    <xf numFmtId="38" fontId="9" fillId="0" borderId="288" xfId="2" applyFont="1" applyFill="1" applyBorder="1" applyAlignment="1">
      <alignment horizontal="center" vertical="center" shrinkToFit="1"/>
    </xf>
    <xf numFmtId="38" fontId="9" fillId="0" borderId="0" xfId="2" applyFont="1" applyFill="1" applyAlignment="1">
      <alignment vertical="center"/>
    </xf>
    <xf numFmtId="38" fontId="9" fillId="0" borderId="0" xfId="2" applyFont="1" applyFill="1"/>
    <xf numFmtId="38" fontId="26" fillId="0" borderId="121" xfId="2" applyFont="1" applyFill="1" applyBorder="1" applyAlignment="1">
      <alignment horizontal="distributed" vertical="center" justifyLastLine="1"/>
    </xf>
    <xf numFmtId="38" fontId="27" fillId="0" borderId="289" xfId="2" applyFont="1" applyFill="1" applyBorder="1" applyAlignment="1">
      <alignment horizontal="distributed" vertical="center" justifyLastLine="1"/>
    </xf>
    <xf numFmtId="38" fontId="27" fillId="0" borderId="251" xfId="2" applyFont="1" applyFill="1" applyBorder="1" applyAlignment="1">
      <alignment horizontal="distributed" vertical="center" justifyLastLine="1"/>
    </xf>
    <xf numFmtId="38" fontId="23" fillId="0" borderId="290" xfId="2" applyFont="1" applyFill="1" applyBorder="1" applyAlignment="1">
      <alignment horizontal="center" vertical="center"/>
    </xf>
    <xf numFmtId="38" fontId="23" fillId="0" borderId="72" xfId="2" applyFont="1" applyFill="1" applyBorder="1" applyAlignment="1">
      <alignment horizontal="center" vertical="center"/>
    </xf>
    <xf numFmtId="38" fontId="23" fillId="0" borderId="291" xfId="2" applyFont="1" applyFill="1" applyBorder="1" applyAlignment="1">
      <alignment horizontal="center" vertical="center"/>
    </xf>
    <xf numFmtId="38" fontId="22" fillId="0" borderId="238" xfId="2" applyFont="1" applyFill="1" applyBorder="1" applyAlignment="1">
      <alignment horizontal="center" vertical="center"/>
    </xf>
    <xf numFmtId="38" fontId="22" fillId="0" borderId="11" xfId="2" applyFont="1" applyFill="1" applyBorder="1" applyAlignment="1">
      <alignment horizontal="center" vertical="center"/>
    </xf>
    <xf numFmtId="38" fontId="22" fillId="0" borderId="292" xfId="2" applyFont="1" applyFill="1" applyBorder="1" applyAlignment="1">
      <alignment horizontal="center" vertical="center"/>
    </xf>
    <xf numFmtId="38" fontId="22" fillId="0" borderId="293" xfId="2" applyFont="1" applyFill="1" applyBorder="1" applyAlignment="1">
      <alignment horizontal="center" vertical="center"/>
    </xf>
    <xf numFmtId="38" fontId="22" fillId="0" borderId="75" xfId="2" applyFont="1" applyFill="1" applyBorder="1" applyAlignment="1">
      <alignment horizontal="right" vertical="center"/>
    </xf>
    <xf numFmtId="38" fontId="22" fillId="0" borderId="290" xfId="2" applyFont="1" applyFill="1" applyBorder="1" applyAlignment="1">
      <alignment horizontal="right" vertical="center" shrinkToFit="1"/>
    </xf>
    <xf numFmtId="38" fontId="22" fillId="0" borderId="191" xfId="2" applyFont="1" applyFill="1" applyBorder="1" applyAlignment="1">
      <alignment horizontal="right" vertical="center" shrinkToFit="1"/>
    </xf>
    <xf numFmtId="38" fontId="22" fillId="0" borderId="294" xfId="2" applyFont="1" applyFill="1" applyBorder="1" applyAlignment="1">
      <alignment horizontal="right" vertical="center"/>
    </xf>
    <xf numFmtId="38" fontId="22" fillId="0" borderId="295" xfId="2" applyFont="1" applyFill="1" applyBorder="1" applyAlignment="1">
      <alignment horizontal="right" vertical="center" shrinkToFit="1"/>
    </xf>
    <xf numFmtId="38" fontId="22" fillId="0" borderId="261" xfId="2" applyFont="1" applyFill="1" applyBorder="1" applyAlignment="1">
      <alignment horizontal="right" vertical="center" shrinkToFit="1"/>
    </xf>
    <xf numFmtId="38" fontId="22" fillId="0" borderId="0" xfId="2" applyFont="1" applyFill="1" applyAlignment="1">
      <alignment horizontal="right" vertical="center"/>
    </xf>
    <xf numFmtId="38" fontId="22" fillId="0" borderId="0" xfId="2" applyFont="1" applyFill="1" applyBorder="1" applyAlignment="1">
      <alignment horizontal="right" vertical="center"/>
    </xf>
    <xf numFmtId="38" fontId="22" fillId="0" borderId="296" xfId="2" applyFont="1" applyFill="1" applyBorder="1" applyAlignment="1">
      <alignment horizontal="right" vertical="center"/>
    </xf>
    <xf numFmtId="38" fontId="22" fillId="0" borderId="211" xfId="2" applyFont="1" applyFill="1" applyBorder="1" applyAlignment="1">
      <alignment horizontal="right" vertical="center"/>
    </xf>
    <xf numFmtId="38" fontId="22" fillId="0" borderId="1" xfId="2" applyFont="1" applyFill="1" applyBorder="1" applyAlignment="1">
      <alignment horizontal="right" vertical="center"/>
    </xf>
    <xf numFmtId="38" fontId="22" fillId="0" borderId="297" xfId="2" applyFont="1" applyFill="1" applyBorder="1" applyAlignment="1">
      <alignment horizontal="right" vertical="center"/>
    </xf>
    <xf numFmtId="38" fontId="22" fillId="0" borderId="247" xfId="2" applyFont="1" applyFill="1" applyBorder="1" applyAlignment="1">
      <alignment horizontal="right" vertical="center"/>
    </xf>
    <xf numFmtId="38" fontId="13" fillId="0" borderId="0" xfId="2" applyFont="1" applyFill="1" applyBorder="1" applyAlignment="1">
      <alignment horizontal="left" vertical="center"/>
    </xf>
    <xf numFmtId="38" fontId="10" fillId="0" borderId="0" xfId="2" applyFont="1" applyFill="1" applyAlignment="1">
      <alignment horizontal="center"/>
    </xf>
    <xf numFmtId="38" fontId="10" fillId="0" borderId="23" xfId="2" applyFont="1" applyFill="1" applyBorder="1"/>
    <xf numFmtId="38" fontId="10" fillId="0" borderId="54" xfId="2" applyFont="1" applyFill="1" applyBorder="1"/>
  </cellXfs>
  <cellStyles count="4">
    <cellStyle name="桁区切り 2" xfId="2"/>
    <cellStyle name="標準" xfId="0" builtinId="0"/>
    <cellStyle name="標準 2" xfId="1"/>
    <cellStyle name="標準_B5(新）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9525</xdr:rowOff>
    </xdr:from>
    <xdr:to>
      <xdr:col>0</xdr:col>
      <xdr:colOff>1009650</xdr:colOff>
      <xdr:row>5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 flipH="1" flipV="1">
          <a:off x="0" y="457200"/>
          <a:ext cx="1009650" cy="533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6"/>
  <sheetViews>
    <sheetView view="pageBreakPreview" zoomScaleNormal="100" zoomScaleSheetLayoutView="75" workbookViewId="0">
      <pane xSplit="1" ySplit="5" topLeftCell="B39" activePane="bottomRight" state="frozen"/>
      <selection pane="topRight" activeCell="B1" sqref="B1"/>
      <selection pane="bottomLeft" activeCell="A6" sqref="A6"/>
      <selection pane="bottomRight" activeCell="G31" sqref="G31"/>
    </sheetView>
  </sheetViews>
  <sheetFormatPr defaultColWidth="10.375" defaultRowHeight="19.5" customHeight="1"/>
  <cols>
    <col min="1" max="1" width="6.375" style="2" customWidth="1"/>
    <col min="2" max="2" width="1.375" style="2" customWidth="1"/>
    <col min="3" max="3" width="8.125" style="2" customWidth="1"/>
    <col min="4" max="11" width="8" style="2" customWidth="1"/>
    <col min="12" max="12" width="1" style="2" customWidth="1"/>
    <col min="13" max="13" width="6.25" style="147" customWidth="1"/>
    <col min="14" max="14" width="6.875" style="147" customWidth="1"/>
    <col min="15" max="20" width="10.375" style="147"/>
    <col min="21" max="256" width="10.375" style="2"/>
    <col min="257" max="257" width="6.375" style="2" customWidth="1"/>
    <col min="258" max="258" width="1.375" style="2" customWidth="1"/>
    <col min="259" max="259" width="8.125" style="2" customWidth="1"/>
    <col min="260" max="267" width="8" style="2" customWidth="1"/>
    <col min="268" max="268" width="1" style="2" customWidth="1"/>
    <col min="269" max="269" width="6.25" style="2" customWidth="1"/>
    <col min="270" max="270" width="6.875" style="2" customWidth="1"/>
    <col min="271" max="512" width="10.375" style="2"/>
    <col min="513" max="513" width="6.375" style="2" customWidth="1"/>
    <col min="514" max="514" width="1.375" style="2" customWidth="1"/>
    <col min="515" max="515" width="8.125" style="2" customWidth="1"/>
    <col min="516" max="523" width="8" style="2" customWidth="1"/>
    <col min="524" max="524" width="1" style="2" customWidth="1"/>
    <col min="525" max="525" width="6.25" style="2" customWidth="1"/>
    <col min="526" max="526" width="6.875" style="2" customWidth="1"/>
    <col min="527" max="768" width="10.375" style="2"/>
    <col min="769" max="769" width="6.375" style="2" customWidth="1"/>
    <col min="770" max="770" width="1.375" style="2" customWidth="1"/>
    <col min="771" max="771" width="8.125" style="2" customWidth="1"/>
    <col min="772" max="779" width="8" style="2" customWidth="1"/>
    <col min="780" max="780" width="1" style="2" customWidth="1"/>
    <col min="781" max="781" width="6.25" style="2" customWidth="1"/>
    <col min="782" max="782" width="6.875" style="2" customWidth="1"/>
    <col min="783" max="1024" width="10.375" style="2"/>
    <col min="1025" max="1025" width="6.375" style="2" customWidth="1"/>
    <col min="1026" max="1026" width="1.375" style="2" customWidth="1"/>
    <col min="1027" max="1027" width="8.125" style="2" customWidth="1"/>
    <col min="1028" max="1035" width="8" style="2" customWidth="1"/>
    <col min="1036" max="1036" width="1" style="2" customWidth="1"/>
    <col min="1037" max="1037" width="6.25" style="2" customWidth="1"/>
    <col min="1038" max="1038" width="6.875" style="2" customWidth="1"/>
    <col min="1039" max="1280" width="10.375" style="2"/>
    <col min="1281" max="1281" width="6.375" style="2" customWidth="1"/>
    <col min="1282" max="1282" width="1.375" style="2" customWidth="1"/>
    <col min="1283" max="1283" width="8.125" style="2" customWidth="1"/>
    <col min="1284" max="1291" width="8" style="2" customWidth="1"/>
    <col min="1292" max="1292" width="1" style="2" customWidth="1"/>
    <col min="1293" max="1293" width="6.25" style="2" customWidth="1"/>
    <col min="1294" max="1294" width="6.875" style="2" customWidth="1"/>
    <col min="1295" max="1536" width="10.375" style="2"/>
    <col min="1537" max="1537" width="6.375" style="2" customWidth="1"/>
    <col min="1538" max="1538" width="1.375" style="2" customWidth="1"/>
    <col min="1539" max="1539" width="8.125" style="2" customWidth="1"/>
    <col min="1540" max="1547" width="8" style="2" customWidth="1"/>
    <col min="1548" max="1548" width="1" style="2" customWidth="1"/>
    <col min="1549" max="1549" width="6.25" style="2" customWidth="1"/>
    <col min="1550" max="1550" width="6.875" style="2" customWidth="1"/>
    <col min="1551" max="1792" width="10.375" style="2"/>
    <col min="1793" max="1793" width="6.375" style="2" customWidth="1"/>
    <col min="1794" max="1794" width="1.375" style="2" customWidth="1"/>
    <col min="1795" max="1795" width="8.125" style="2" customWidth="1"/>
    <col min="1796" max="1803" width="8" style="2" customWidth="1"/>
    <col min="1804" max="1804" width="1" style="2" customWidth="1"/>
    <col min="1805" max="1805" width="6.25" style="2" customWidth="1"/>
    <col min="1806" max="1806" width="6.875" style="2" customWidth="1"/>
    <col min="1807" max="2048" width="10.375" style="2"/>
    <col min="2049" max="2049" width="6.375" style="2" customWidth="1"/>
    <col min="2050" max="2050" width="1.375" style="2" customWidth="1"/>
    <col min="2051" max="2051" width="8.125" style="2" customWidth="1"/>
    <col min="2052" max="2059" width="8" style="2" customWidth="1"/>
    <col min="2060" max="2060" width="1" style="2" customWidth="1"/>
    <col min="2061" max="2061" width="6.25" style="2" customWidth="1"/>
    <col min="2062" max="2062" width="6.875" style="2" customWidth="1"/>
    <col min="2063" max="2304" width="10.375" style="2"/>
    <col min="2305" max="2305" width="6.375" style="2" customWidth="1"/>
    <col min="2306" max="2306" width="1.375" style="2" customWidth="1"/>
    <col min="2307" max="2307" width="8.125" style="2" customWidth="1"/>
    <col min="2308" max="2315" width="8" style="2" customWidth="1"/>
    <col min="2316" max="2316" width="1" style="2" customWidth="1"/>
    <col min="2317" max="2317" width="6.25" style="2" customWidth="1"/>
    <col min="2318" max="2318" width="6.875" style="2" customWidth="1"/>
    <col min="2319" max="2560" width="10.375" style="2"/>
    <col min="2561" max="2561" width="6.375" style="2" customWidth="1"/>
    <col min="2562" max="2562" width="1.375" style="2" customWidth="1"/>
    <col min="2563" max="2563" width="8.125" style="2" customWidth="1"/>
    <col min="2564" max="2571" width="8" style="2" customWidth="1"/>
    <col min="2572" max="2572" width="1" style="2" customWidth="1"/>
    <col min="2573" max="2573" width="6.25" style="2" customWidth="1"/>
    <col min="2574" max="2574" width="6.875" style="2" customWidth="1"/>
    <col min="2575" max="2816" width="10.375" style="2"/>
    <col min="2817" max="2817" width="6.375" style="2" customWidth="1"/>
    <col min="2818" max="2818" width="1.375" style="2" customWidth="1"/>
    <col min="2819" max="2819" width="8.125" style="2" customWidth="1"/>
    <col min="2820" max="2827" width="8" style="2" customWidth="1"/>
    <col min="2828" max="2828" width="1" style="2" customWidth="1"/>
    <col min="2829" max="2829" width="6.25" style="2" customWidth="1"/>
    <col min="2830" max="2830" width="6.875" style="2" customWidth="1"/>
    <col min="2831" max="3072" width="10.375" style="2"/>
    <col min="3073" max="3073" width="6.375" style="2" customWidth="1"/>
    <col min="3074" max="3074" width="1.375" style="2" customWidth="1"/>
    <col min="3075" max="3075" width="8.125" style="2" customWidth="1"/>
    <col min="3076" max="3083" width="8" style="2" customWidth="1"/>
    <col min="3084" max="3084" width="1" style="2" customWidth="1"/>
    <col min="3085" max="3085" width="6.25" style="2" customWidth="1"/>
    <col min="3086" max="3086" width="6.875" style="2" customWidth="1"/>
    <col min="3087" max="3328" width="10.375" style="2"/>
    <col min="3329" max="3329" width="6.375" style="2" customWidth="1"/>
    <col min="3330" max="3330" width="1.375" style="2" customWidth="1"/>
    <col min="3331" max="3331" width="8.125" style="2" customWidth="1"/>
    <col min="3332" max="3339" width="8" style="2" customWidth="1"/>
    <col min="3340" max="3340" width="1" style="2" customWidth="1"/>
    <col min="3341" max="3341" width="6.25" style="2" customWidth="1"/>
    <col min="3342" max="3342" width="6.875" style="2" customWidth="1"/>
    <col min="3343" max="3584" width="10.375" style="2"/>
    <col min="3585" max="3585" width="6.375" style="2" customWidth="1"/>
    <col min="3586" max="3586" width="1.375" style="2" customWidth="1"/>
    <col min="3587" max="3587" width="8.125" style="2" customWidth="1"/>
    <col min="3588" max="3595" width="8" style="2" customWidth="1"/>
    <col min="3596" max="3596" width="1" style="2" customWidth="1"/>
    <col min="3597" max="3597" width="6.25" style="2" customWidth="1"/>
    <col min="3598" max="3598" width="6.875" style="2" customWidth="1"/>
    <col min="3599" max="3840" width="10.375" style="2"/>
    <col min="3841" max="3841" width="6.375" style="2" customWidth="1"/>
    <col min="3842" max="3842" width="1.375" style="2" customWidth="1"/>
    <col min="3843" max="3843" width="8.125" style="2" customWidth="1"/>
    <col min="3844" max="3851" width="8" style="2" customWidth="1"/>
    <col min="3852" max="3852" width="1" style="2" customWidth="1"/>
    <col min="3853" max="3853" width="6.25" style="2" customWidth="1"/>
    <col min="3854" max="3854" width="6.875" style="2" customWidth="1"/>
    <col min="3855" max="4096" width="10.375" style="2"/>
    <col min="4097" max="4097" width="6.375" style="2" customWidth="1"/>
    <col min="4098" max="4098" width="1.375" style="2" customWidth="1"/>
    <col min="4099" max="4099" width="8.125" style="2" customWidth="1"/>
    <col min="4100" max="4107" width="8" style="2" customWidth="1"/>
    <col min="4108" max="4108" width="1" style="2" customWidth="1"/>
    <col min="4109" max="4109" width="6.25" style="2" customWidth="1"/>
    <col min="4110" max="4110" width="6.875" style="2" customWidth="1"/>
    <col min="4111" max="4352" width="10.375" style="2"/>
    <col min="4353" max="4353" width="6.375" style="2" customWidth="1"/>
    <col min="4354" max="4354" width="1.375" style="2" customWidth="1"/>
    <col min="4355" max="4355" width="8.125" style="2" customWidth="1"/>
    <col min="4356" max="4363" width="8" style="2" customWidth="1"/>
    <col min="4364" max="4364" width="1" style="2" customWidth="1"/>
    <col min="4365" max="4365" width="6.25" style="2" customWidth="1"/>
    <col min="4366" max="4366" width="6.875" style="2" customWidth="1"/>
    <col min="4367" max="4608" width="10.375" style="2"/>
    <col min="4609" max="4609" width="6.375" style="2" customWidth="1"/>
    <col min="4610" max="4610" width="1.375" style="2" customWidth="1"/>
    <col min="4611" max="4611" width="8.125" style="2" customWidth="1"/>
    <col min="4612" max="4619" width="8" style="2" customWidth="1"/>
    <col min="4620" max="4620" width="1" style="2" customWidth="1"/>
    <col min="4621" max="4621" width="6.25" style="2" customWidth="1"/>
    <col min="4622" max="4622" width="6.875" style="2" customWidth="1"/>
    <col min="4623" max="4864" width="10.375" style="2"/>
    <col min="4865" max="4865" width="6.375" style="2" customWidth="1"/>
    <col min="4866" max="4866" width="1.375" style="2" customWidth="1"/>
    <col min="4867" max="4867" width="8.125" style="2" customWidth="1"/>
    <col min="4868" max="4875" width="8" style="2" customWidth="1"/>
    <col min="4876" max="4876" width="1" style="2" customWidth="1"/>
    <col min="4877" max="4877" width="6.25" style="2" customWidth="1"/>
    <col min="4878" max="4878" width="6.875" style="2" customWidth="1"/>
    <col min="4879" max="5120" width="10.375" style="2"/>
    <col min="5121" max="5121" width="6.375" style="2" customWidth="1"/>
    <col min="5122" max="5122" width="1.375" style="2" customWidth="1"/>
    <col min="5123" max="5123" width="8.125" style="2" customWidth="1"/>
    <col min="5124" max="5131" width="8" style="2" customWidth="1"/>
    <col min="5132" max="5132" width="1" style="2" customWidth="1"/>
    <col min="5133" max="5133" width="6.25" style="2" customWidth="1"/>
    <col min="5134" max="5134" width="6.875" style="2" customWidth="1"/>
    <col min="5135" max="5376" width="10.375" style="2"/>
    <col min="5377" max="5377" width="6.375" style="2" customWidth="1"/>
    <col min="5378" max="5378" width="1.375" style="2" customWidth="1"/>
    <col min="5379" max="5379" width="8.125" style="2" customWidth="1"/>
    <col min="5380" max="5387" width="8" style="2" customWidth="1"/>
    <col min="5388" max="5388" width="1" style="2" customWidth="1"/>
    <col min="5389" max="5389" width="6.25" style="2" customWidth="1"/>
    <col min="5390" max="5390" width="6.875" style="2" customWidth="1"/>
    <col min="5391" max="5632" width="10.375" style="2"/>
    <col min="5633" max="5633" width="6.375" style="2" customWidth="1"/>
    <col min="5634" max="5634" width="1.375" style="2" customWidth="1"/>
    <col min="5635" max="5635" width="8.125" style="2" customWidth="1"/>
    <col min="5636" max="5643" width="8" style="2" customWidth="1"/>
    <col min="5644" max="5644" width="1" style="2" customWidth="1"/>
    <col min="5645" max="5645" width="6.25" style="2" customWidth="1"/>
    <col min="5646" max="5646" width="6.875" style="2" customWidth="1"/>
    <col min="5647" max="5888" width="10.375" style="2"/>
    <col min="5889" max="5889" width="6.375" style="2" customWidth="1"/>
    <col min="5890" max="5890" width="1.375" style="2" customWidth="1"/>
    <col min="5891" max="5891" width="8.125" style="2" customWidth="1"/>
    <col min="5892" max="5899" width="8" style="2" customWidth="1"/>
    <col min="5900" max="5900" width="1" style="2" customWidth="1"/>
    <col min="5901" max="5901" width="6.25" style="2" customWidth="1"/>
    <col min="5902" max="5902" width="6.875" style="2" customWidth="1"/>
    <col min="5903" max="6144" width="10.375" style="2"/>
    <col min="6145" max="6145" width="6.375" style="2" customWidth="1"/>
    <col min="6146" max="6146" width="1.375" style="2" customWidth="1"/>
    <col min="6147" max="6147" width="8.125" style="2" customWidth="1"/>
    <col min="6148" max="6155" width="8" style="2" customWidth="1"/>
    <col min="6156" max="6156" width="1" style="2" customWidth="1"/>
    <col min="6157" max="6157" width="6.25" style="2" customWidth="1"/>
    <col min="6158" max="6158" width="6.875" style="2" customWidth="1"/>
    <col min="6159" max="6400" width="10.375" style="2"/>
    <col min="6401" max="6401" width="6.375" style="2" customWidth="1"/>
    <col min="6402" max="6402" width="1.375" style="2" customWidth="1"/>
    <col min="6403" max="6403" width="8.125" style="2" customWidth="1"/>
    <col min="6404" max="6411" width="8" style="2" customWidth="1"/>
    <col min="6412" max="6412" width="1" style="2" customWidth="1"/>
    <col min="6413" max="6413" width="6.25" style="2" customWidth="1"/>
    <col min="6414" max="6414" width="6.875" style="2" customWidth="1"/>
    <col min="6415" max="6656" width="10.375" style="2"/>
    <col min="6657" max="6657" width="6.375" style="2" customWidth="1"/>
    <col min="6658" max="6658" width="1.375" style="2" customWidth="1"/>
    <col min="6659" max="6659" width="8.125" style="2" customWidth="1"/>
    <col min="6660" max="6667" width="8" style="2" customWidth="1"/>
    <col min="6668" max="6668" width="1" style="2" customWidth="1"/>
    <col min="6669" max="6669" width="6.25" style="2" customWidth="1"/>
    <col min="6670" max="6670" width="6.875" style="2" customWidth="1"/>
    <col min="6671" max="6912" width="10.375" style="2"/>
    <col min="6913" max="6913" width="6.375" style="2" customWidth="1"/>
    <col min="6914" max="6914" width="1.375" style="2" customWidth="1"/>
    <col min="6915" max="6915" width="8.125" style="2" customWidth="1"/>
    <col min="6916" max="6923" width="8" style="2" customWidth="1"/>
    <col min="6924" max="6924" width="1" style="2" customWidth="1"/>
    <col min="6925" max="6925" width="6.25" style="2" customWidth="1"/>
    <col min="6926" max="6926" width="6.875" style="2" customWidth="1"/>
    <col min="6927" max="7168" width="10.375" style="2"/>
    <col min="7169" max="7169" width="6.375" style="2" customWidth="1"/>
    <col min="7170" max="7170" width="1.375" style="2" customWidth="1"/>
    <col min="7171" max="7171" width="8.125" style="2" customWidth="1"/>
    <col min="7172" max="7179" width="8" style="2" customWidth="1"/>
    <col min="7180" max="7180" width="1" style="2" customWidth="1"/>
    <col min="7181" max="7181" width="6.25" style="2" customWidth="1"/>
    <col min="7182" max="7182" width="6.875" style="2" customWidth="1"/>
    <col min="7183" max="7424" width="10.375" style="2"/>
    <col min="7425" max="7425" width="6.375" style="2" customWidth="1"/>
    <col min="7426" max="7426" width="1.375" style="2" customWidth="1"/>
    <col min="7427" max="7427" width="8.125" style="2" customWidth="1"/>
    <col min="7428" max="7435" width="8" style="2" customWidth="1"/>
    <col min="7436" max="7436" width="1" style="2" customWidth="1"/>
    <col min="7437" max="7437" width="6.25" style="2" customWidth="1"/>
    <col min="7438" max="7438" width="6.875" style="2" customWidth="1"/>
    <col min="7439" max="7680" width="10.375" style="2"/>
    <col min="7681" max="7681" width="6.375" style="2" customWidth="1"/>
    <col min="7682" max="7682" width="1.375" style="2" customWidth="1"/>
    <col min="7683" max="7683" width="8.125" style="2" customWidth="1"/>
    <col min="7684" max="7691" width="8" style="2" customWidth="1"/>
    <col min="7692" max="7692" width="1" style="2" customWidth="1"/>
    <col min="7693" max="7693" width="6.25" style="2" customWidth="1"/>
    <col min="7694" max="7694" width="6.875" style="2" customWidth="1"/>
    <col min="7695" max="7936" width="10.375" style="2"/>
    <col min="7937" max="7937" width="6.375" style="2" customWidth="1"/>
    <col min="7938" max="7938" width="1.375" style="2" customWidth="1"/>
    <col min="7939" max="7939" width="8.125" style="2" customWidth="1"/>
    <col min="7940" max="7947" width="8" style="2" customWidth="1"/>
    <col min="7948" max="7948" width="1" style="2" customWidth="1"/>
    <col min="7949" max="7949" width="6.25" style="2" customWidth="1"/>
    <col min="7950" max="7950" width="6.875" style="2" customWidth="1"/>
    <col min="7951" max="8192" width="10.375" style="2"/>
    <col min="8193" max="8193" width="6.375" style="2" customWidth="1"/>
    <col min="8194" max="8194" width="1.375" style="2" customWidth="1"/>
    <col min="8195" max="8195" width="8.125" style="2" customWidth="1"/>
    <col min="8196" max="8203" width="8" style="2" customWidth="1"/>
    <col min="8204" max="8204" width="1" style="2" customWidth="1"/>
    <col min="8205" max="8205" width="6.25" style="2" customWidth="1"/>
    <col min="8206" max="8206" width="6.875" style="2" customWidth="1"/>
    <col min="8207" max="8448" width="10.375" style="2"/>
    <col min="8449" max="8449" width="6.375" style="2" customWidth="1"/>
    <col min="8450" max="8450" width="1.375" style="2" customWidth="1"/>
    <col min="8451" max="8451" width="8.125" style="2" customWidth="1"/>
    <col min="8452" max="8459" width="8" style="2" customWidth="1"/>
    <col min="8460" max="8460" width="1" style="2" customWidth="1"/>
    <col min="8461" max="8461" width="6.25" style="2" customWidth="1"/>
    <col min="8462" max="8462" width="6.875" style="2" customWidth="1"/>
    <col min="8463" max="8704" width="10.375" style="2"/>
    <col min="8705" max="8705" width="6.375" style="2" customWidth="1"/>
    <col min="8706" max="8706" width="1.375" style="2" customWidth="1"/>
    <col min="8707" max="8707" width="8.125" style="2" customWidth="1"/>
    <col min="8708" max="8715" width="8" style="2" customWidth="1"/>
    <col min="8716" max="8716" width="1" style="2" customWidth="1"/>
    <col min="8717" max="8717" width="6.25" style="2" customWidth="1"/>
    <col min="8718" max="8718" width="6.875" style="2" customWidth="1"/>
    <col min="8719" max="8960" width="10.375" style="2"/>
    <col min="8961" max="8961" width="6.375" style="2" customWidth="1"/>
    <col min="8962" max="8962" width="1.375" style="2" customWidth="1"/>
    <col min="8963" max="8963" width="8.125" style="2" customWidth="1"/>
    <col min="8964" max="8971" width="8" style="2" customWidth="1"/>
    <col min="8972" max="8972" width="1" style="2" customWidth="1"/>
    <col min="8973" max="8973" width="6.25" style="2" customWidth="1"/>
    <col min="8974" max="8974" width="6.875" style="2" customWidth="1"/>
    <col min="8975" max="9216" width="10.375" style="2"/>
    <col min="9217" max="9217" width="6.375" style="2" customWidth="1"/>
    <col min="9218" max="9218" width="1.375" style="2" customWidth="1"/>
    <col min="9219" max="9219" width="8.125" style="2" customWidth="1"/>
    <col min="9220" max="9227" width="8" style="2" customWidth="1"/>
    <col min="9228" max="9228" width="1" style="2" customWidth="1"/>
    <col min="9229" max="9229" width="6.25" style="2" customWidth="1"/>
    <col min="9230" max="9230" width="6.875" style="2" customWidth="1"/>
    <col min="9231" max="9472" width="10.375" style="2"/>
    <col min="9473" max="9473" width="6.375" style="2" customWidth="1"/>
    <col min="9474" max="9474" width="1.375" style="2" customWidth="1"/>
    <col min="9475" max="9475" width="8.125" style="2" customWidth="1"/>
    <col min="9476" max="9483" width="8" style="2" customWidth="1"/>
    <col min="9484" max="9484" width="1" style="2" customWidth="1"/>
    <col min="9485" max="9485" width="6.25" style="2" customWidth="1"/>
    <col min="9486" max="9486" width="6.875" style="2" customWidth="1"/>
    <col min="9487" max="9728" width="10.375" style="2"/>
    <col min="9729" max="9729" width="6.375" style="2" customWidth="1"/>
    <col min="9730" max="9730" width="1.375" style="2" customWidth="1"/>
    <col min="9731" max="9731" width="8.125" style="2" customWidth="1"/>
    <col min="9732" max="9739" width="8" style="2" customWidth="1"/>
    <col min="9740" max="9740" width="1" style="2" customWidth="1"/>
    <col min="9741" max="9741" width="6.25" style="2" customWidth="1"/>
    <col min="9742" max="9742" width="6.875" style="2" customWidth="1"/>
    <col min="9743" max="9984" width="10.375" style="2"/>
    <col min="9985" max="9985" width="6.375" style="2" customWidth="1"/>
    <col min="9986" max="9986" width="1.375" style="2" customWidth="1"/>
    <col min="9987" max="9987" width="8.125" style="2" customWidth="1"/>
    <col min="9988" max="9995" width="8" style="2" customWidth="1"/>
    <col min="9996" max="9996" width="1" style="2" customWidth="1"/>
    <col min="9997" max="9997" width="6.25" style="2" customWidth="1"/>
    <col min="9998" max="9998" width="6.875" style="2" customWidth="1"/>
    <col min="9999" max="10240" width="10.375" style="2"/>
    <col min="10241" max="10241" width="6.375" style="2" customWidth="1"/>
    <col min="10242" max="10242" width="1.375" style="2" customWidth="1"/>
    <col min="10243" max="10243" width="8.125" style="2" customWidth="1"/>
    <col min="10244" max="10251" width="8" style="2" customWidth="1"/>
    <col min="10252" max="10252" width="1" style="2" customWidth="1"/>
    <col min="10253" max="10253" width="6.25" style="2" customWidth="1"/>
    <col min="10254" max="10254" width="6.875" style="2" customWidth="1"/>
    <col min="10255" max="10496" width="10.375" style="2"/>
    <col min="10497" max="10497" width="6.375" style="2" customWidth="1"/>
    <col min="10498" max="10498" width="1.375" style="2" customWidth="1"/>
    <col min="10499" max="10499" width="8.125" style="2" customWidth="1"/>
    <col min="10500" max="10507" width="8" style="2" customWidth="1"/>
    <col min="10508" max="10508" width="1" style="2" customWidth="1"/>
    <col min="10509" max="10509" width="6.25" style="2" customWidth="1"/>
    <col min="10510" max="10510" width="6.875" style="2" customWidth="1"/>
    <col min="10511" max="10752" width="10.375" style="2"/>
    <col min="10753" max="10753" width="6.375" style="2" customWidth="1"/>
    <col min="10754" max="10754" width="1.375" style="2" customWidth="1"/>
    <col min="10755" max="10755" width="8.125" style="2" customWidth="1"/>
    <col min="10756" max="10763" width="8" style="2" customWidth="1"/>
    <col min="10764" max="10764" width="1" style="2" customWidth="1"/>
    <col min="10765" max="10765" width="6.25" style="2" customWidth="1"/>
    <col min="10766" max="10766" width="6.875" style="2" customWidth="1"/>
    <col min="10767" max="11008" width="10.375" style="2"/>
    <col min="11009" max="11009" width="6.375" style="2" customWidth="1"/>
    <col min="11010" max="11010" width="1.375" style="2" customWidth="1"/>
    <col min="11011" max="11011" width="8.125" style="2" customWidth="1"/>
    <col min="11012" max="11019" width="8" style="2" customWidth="1"/>
    <col min="11020" max="11020" width="1" style="2" customWidth="1"/>
    <col min="11021" max="11021" width="6.25" style="2" customWidth="1"/>
    <col min="11022" max="11022" width="6.875" style="2" customWidth="1"/>
    <col min="11023" max="11264" width="10.375" style="2"/>
    <col min="11265" max="11265" width="6.375" style="2" customWidth="1"/>
    <col min="11266" max="11266" width="1.375" style="2" customWidth="1"/>
    <col min="11267" max="11267" width="8.125" style="2" customWidth="1"/>
    <col min="11268" max="11275" width="8" style="2" customWidth="1"/>
    <col min="11276" max="11276" width="1" style="2" customWidth="1"/>
    <col min="11277" max="11277" width="6.25" style="2" customWidth="1"/>
    <col min="11278" max="11278" width="6.875" style="2" customWidth="1"/>
    <col min="11279" max="11520" width="10.375" style="2"/>
    <col min="11521" max="11521" width="6.375" style="2" customWidth="1"/>
    <col min="11522" max="11522" width="1.375" style="2" customWidth="1"/>
    <col min="11523" max="11523" width="8.125" style="2" customWidth="1"/>
    <col min="11524" max="11531" width="8" style="2" customWidth="1"/>
    <col min="11532" max="11532" width="1" style="2" customWidth="1"/>
    <col min="11533" max="11533" width="6.25" style="2" customWidth="1"/>
    <col min="11534" max="11534" width="6.875" style="2" customWidth="1"/>
    <col min="11535" max="11776" width="10.375" style="2"/>
    <col min="11777" max="11777" width="6.375" style="2" customWidth="1"/>
    <col min="11778" max="11778" width="1.375" style="2" customWidth="1"/>
    <col min="11779" max="11779" width="8.125" style="2" customWidth="1"/>
    <col min="11780" max="11787" width="8" style="2" customWidth="1"/>
    <col min="11788" max="11788" width="1" style="2" customWidth="1"/>
    <col min="11789" max="11789" width="6.25" style="2" customWidth="1"/>
    <col min="11790" max="11790" width="6.875" style="2" customWidth="1"/>
    <col min="11791" max="12032" width="10.375" style="2"/>
    <col min="12033" max="12033" width="6.375" style="2" customWidth="1"/>
    <col min="12034" max="12034" width="1.375" style="2" customWidth="1"/>
    <col min="12035" max="12035" width="8.125" style="2" customWidth="1"/>
    <col min="12036" max="12043" width="8" style="2" customWidth="1"/>
    <col min="12044" max="12044" width="1" style="2" customWidth="1"/>
    <col min="12045" max="12045" width="6.25" style="2" customWidth="1"/>
    <col min="12046" max="12046" width="6.875" style="2" customWidth="1"/>
    <col min="12047" max="12288" width="10.375" style="2"/>
    <col min="12289" max="12289" width="6.375" style="2" customWidth="1"/>
    <col min="12290" max="12290" width="1.375" style="2" customWidth="1"/>
    <col min="12291" max="12291" width="8.125" style="2" customWidth="1"/>
    <col min="12292" max="12299" width="8" style="2" customWidth="1"/>
    <col min="12300" max="12300" width="1" style="2" customWidth="1"/>
    <col min="12301" max="12301" width="6.25" style="2" customWidth="1"/>
    <col min="12302" max="12302" width="6.875" style="2" customWidth="1"/>
    <col min="12303" max="12544" width="10.375" style="2"/>
    <col min="12545" max="12545" width="6.375" style="2" customWidth="1"/>
    <col min="12546" max="12546" width="1.375" style="2" customWidth="1"/>
    <col min="12547" max="12547" width="8.125" style="2" customWidth="1"/>
    <col min="12548" max="12555" width="8" style="2" customWidth="1"/>
    <col min="12556" max="12556" width="1" style="2" customWidth="1"/>
    <col min="12557" max="12557" width="6.25" style="2" customWidth="1"/>
    <col min="12558" max="12558" width="6.875" style="2" customWidth="1"/>
    <col min="12559" max="12800" width="10.375" style="2"/>
    <col min="12801" max="12801" width="6.375" style="2" customWidth="1"/>
    <col min="12802" max="12802" width="1.375" style="2" customWidth="1"/>
    <col min="12803" max="12803" width="8.125" style="2" customWidth="1"/>
    <col min="12804" max="12811" width="8" style="2" customWidth="1"/>
    <col min="12812" max="12812" width="1" style="2" customWidth="1"/>
    <col min="12813" max="12813" width="6.25" style="2" customWidth="1"/>
    <col min="12814" max="12814" width="6.875" style="2" customWidth="1"/>
    <col min="12815" max="13056" width="10.375" style="2"/>
    <col min="13057" max="13057" width="6.375" style="2" customWidth="1"/>
    <col min="13058" max="13058" width="1.375" style="2" customWidth="1"/>
    <col min="13059" max="13059" width="8.125" style="2" customWidth="1"/>
    <col min="13060" max="13067" width="8" style="2" customWidth="1"/>
    <col min="13068" max="13068" width="1" style="2" customWidth="1"/>
    <col min="13069" max="13069" width="6.25" style="2" customWidth="1"/>
    <col min="13070" max="13070" width="6.875" style="2" customWidth="1"/>
    <col min="13071" max="13312" width="10.375" style="2"/>
    <col min="13313" max="13313" width="6.375" style="2" customWidth="1"/>
    <col min="13314" max="13314" width="1.375" style="2" customWidth="1"/>
    <col min="13315" max="13315" width="8.125" style="2" customWidth="1"/>
    <col min="13316" max="13323" width="8" style="2" customWidth="1"/>
    <col min="13324" max="13324" width="1" style="2" customWidth="1"/>
    <col min="13325" max="13325" width="6.25" style="2" customWidth="1"/>
    <col min="13326" max="13326" width="6.875" style="2" customWidth="1"/>
    <col min="13327" max="13568" width="10.375" style="2"/>
    <col min="13569" max="13569" width="6.375" style="2" customWidth="1"/>
    <col min="13570" max="13570" width="1.375" style="2" customWidth="1"/>
    <col min="13571" max="13571" width="8.125" style="2" customWidth="1"/>
    <col min="13572" max="13579" width="8" style="2" customWidth="1"/>
    <col min="13580" max="13580" width="1" style="2" customWidth="1"/>
    <col min="13581" max="13581" width="6.25" style="2" customWidth="1"/>
    <col min="13582" max="13582" width="6.875" style="2" customWidth="1"/>
    <col min="13583" max="13824" width="10.375" style="2"/>
    <col min="13825" max="13825" width="6.375" style="2" customWidth="1"/>
    <col min="13826" max="13826" width="1.375" style="2" customWidth="1"/>
    <col min="13827" max="13827" width="8.125" style="2" customWidth="1"/>
    <col min="13828" max="13835" width="8" style="2" customWidth="1"/>
    <col min="13836" max="13836" width="1" style="2" customWidth="1"/>
    <col min="13837" max="13837" width="6.25" style="2" customWidth="1"/>
    <col min="13838" max="13838" width="6.875" style="2" customWidth="1"/>
    <col min="13839" max="14080" width="10.375" style="2"/>
    <col min="14081" max="14081" width="6.375" style="2" customWidth="1"/>
    <col min="14082" max="14082" width="1.375" style="2" customWidth="1"/>
    <col min="14083" max="14083" width="8.125" style="2" customWidth="1"/>
    <col min="14084" max="14091" width="8" style="2" customWidth="1"/>
    <col min="14092" max="14092" width="1" style="2" customWidth="1"/>
    <col min="14093" max="14093" width="6.25" style="2" customWidth="1"/>
    <col min="14094" max="14094" width="6.875" style="2" customWidth="1"/>
    <col min="14095" max="14336" width="10.375" style="2"/>
    <col min="14337" max="14337" width="6.375" style="2" customWidth="1"/>
    <col min="14338" max="14338" width="1.375" style="2" customWidth="1"/>
    <col min="14339" max="14339" width="8.125" style="2" customWidth="1"/>
    <col min="14340" max="14347" width="8" style="2" customWidth="1"/>
    <col min="14348" max="14348" width="1" style="2" customWidth="1"/>
    <col min="14349" max="14349" width="6.25" style="2" customWidth="1"/>
    <col min="14350" max="14350" width="6.875" style="2" customWidth="1"/>
    <col min="14351" max="14592" width="10.375" style="2"/>
    <col min="14593" max="14593" width="6.375" style="2" customWidth="1"/>
    <col min="14594" max="14594" width="1.375" style="2" customWidth="1"/>
    <col min="14595" max="14595" width="8.125" style="2" customWidth="1"/>
    <col min="14596" max="14603" width="8" style="2" customWidth="1"/>
    <col min="14604" max="14604" width="1" style="2" customWidth="1"/>
    <col min="14605" max="14605" width="6.25" style="2" customWidth="1"/>
    <col min="14606" max="14606" width="6.875" style="2" customWidth="1"/>
    <col min="14607" max="14848" width="10.375" style="2"/>
    <col min="14849" max="14849" width="6.375" style="2" customWidth="1"/>
    <col min="14850" max="14850" width="1.375" style="2" customWidth="1"/>
    <col min="14851" max="14851" width="8.125" style="2" customWidth="1"/>
    <col min="14852" max="14859" width="8" style="2" customWidth="1"/>
    <col min="14860" max="14860" width="1" style="2" customWidth="1"/>
    <col min="14861" max="14861" width="6.25" style="2" customWidth="1"/>
    <col min="14862" max="14862" width="6.875" style="2" customWidth="1"/>
    <col min="14863" max="15104" width="10.375" style="2"/>
    <col min="15105" max="15105" width="6.375" style="2" customWidth="1"/>
    <col min="15106" max="15106" width="1.375" style="2" customWidth="1"/>
    <col min="15107" max="15107" width="8.125" style="2" customWidth="1"/>
    <col min="15108" max="15115" width="8" style="2" customWidth="1"/>
    <col min="15116" max="15116" width="1" style="2" customWidth="1"/>
    <col min="15117" max="15117" width="6.25" style="2" customWidth="1"/>
    <col min="15118" max="15118" width="6.875" style="2" customWidth="1"/>
    <col min="15119" max="15360" width="10.375" style="2"/>
    <col min="15361" max="15361" width="6.375" style="2" customWidth="1"/>
    <col min="15362" max="15362" width="1.375" style="2" customWidth="1"/>
    <col min="15363" max="15363" width="8.125" style="2" customWidth="1"/>
    <col min="15364" max="15371" width="8" style="2" customWidth="1"/>
    <col min="15372" max="15372" width="1" style="2" customWidth="1"/>
    <col min="15373" max="15373" width="6.25" style="2" customWidth="1"/>
    <col min="15374" max="15374" width="6.875" style="2" customWidth="1"/>
    <col min="15375" max="15616" width="10.375" style="2"/>
    <col min="15617" max="15617" width="6.375" style="2" customWidth="1"/>
    <col min="15618" max="15618" width="1.375" style="2" customWidth="1"/>
    <col min="15619" max="15619" width="8.125" style="2" customWidth="1"/>
    <col min="15620" max="15627" width="8" style="2" customWidth="1"/>
    <col min="15628" max="15628" width="1" style="2" customWidth="1"/>
    <col min="15629" max="15629" width="6.25" style="2" customWidth="1"/>
    <col min="15630" max="15630" width="6.875" style="2" customWidth="1"/>
    <col min="15631" max="15872" width="10.375" style="2"/>
    <col min="15873" max="15873" width="6.375" style="2" customWidth="1"/>
    <col min="15874" max="15874" width="1.375" style="2" customWidth="1"/>
    <col min="15875" max="15875" width="8.125" style="2" customWidth="1"/>
    <col min="15876" max="15883" width="8" style="2" customWidth="1"/>
    <col min="15884" max="15884" width="1" style="2" customWidth="1"/>
    <col min="15885" max="15885" width="6.25" style="2" customWidth="1"/>
    <col min="15886" max="15886" width="6.875" style="2" customWidth="1"/>
    <col min="15887" max="16128" width="10.375" style="2"/>
    <col min="16129" max="16129" width="6.375" style="2" customWidth="1"/>
    <col min="16130" max="16130" width="1.375" style="2" customWidth="1"/>
    <col min="16131" max="16131" width="8.125" style="2" customWidth="1"/>
    <col min="16132" max="16139" width="8" style="2" customWidth="1"/>
    <col min="16140" max="16140" width="1" style="2" customWidth="1"/>
    <col min="16141" max="16141" width="6.25" style="2" customWidth="1"/>
    <col min="16142" max="16142" width="6.875" style="2" customWidth="1"/>
    <col min="16143" max="16384" width="10.375" style="2"/>
  </cols>
  <sheetData>
    <row r="1" spans="1:20" ht="19.5" customHeight="1">
      <c r="A1" s="1" t="s">
        <v>0</v>
      </c>
      <c r="B1" s="1"/>
      <c r="C1" s="1"/>
      <c r="M1" s="2"/>
      <c r="N1" s="2"/>
      <c r="O1" s="2"/>
      <c r="P1" s="2"/>
      <c r="Q1" s="2"/>
      <c r="R1" s="2"/>
      <c r="S1" s="2"/>
      <c r="T1" s="2"/>
    </row>
    <row r="2" spans="1:20" s="3" customFormat="1" ht="19.5" customHeight="1" thickBot="1">
      <c r="E2" s="4"/>
      <c r="F2" s="4"/>
      <c r="G2" s="4"/>
      <c r="H2" s="4"/>
      <c r="I2" s="4"/>
      <c r="K2" s="5" t="s">
        <v>1</v>
      </c>
    </row>
    <row r="3" spans="1:20" ht="19.5" customHeight="1">
      <c r="A3" s="6" t="s">
        <v>2</v>
      </c>
      <c r="B3" s="7"/>
      <c r="C3" s="7"/>
      <c r="D3" s="8" t="s">
        <v>3</v>
      </c>
      <c r="E3" s="9" t="s">
        <v>4</v>
      </c>
      <c r="F3" s="10"/>
      <c r="G3" s="10"/>
      <c r="H3" s="10"/>
      <c r="I3" s="11" t="s">
        <v>5</v>
      </c>
      <c r="J3" s="12" t="s">
        <v>6</v>
      </c>
      <c r="K3" s="13" t="s">
        <v>7</v>
      </c>
      <c r="L3" s="14"/>
      <c r="M3" s="2"/>
      <c r="N3" s="2"/>
      <c r="O3" s="2"/>
      <c r="P3" s="2"/>
      <c r="Q3" s="2"/>
      <c r="R3" s="2"/>
      <c r="S3" s="2"/>
      <c r="T3" s="2"/>
    </row>
    <row r="4" spans="1:20" ht="19.5" customHeight="1">
      <c r="A4" s="10"/>
      <c r="B4" s="15"/>
      <c r="C4" s="15"/>
      <c r="D4" s="16"/>
      <c r="E4" s="17"/>
      <c r="F4" s="18"/>
      <c r="G4" s="18"/>
      <c r="H4" s="18"/>
      <c r="I4" s="11" t="s">
        <v>8</v>
      </c>
      <c r="J4" s="19" t="s">
        <v>9</v>
      </c>
      <c r="K4" s="9"/>
      <c r="L4" s="14"/>
      <c r="M4" s="2"/>
      <c r="N4" s="2"/>
      <c r="O4" s="2"/>
      <c r="P4" s="2"/>
      <c r="Q4" s="2"/>
      <c r="R4" s="2"/>
      <c r="S4" s="2"/>
      <c r="T4" s="2"/>
    </row>
    <row r="5" spans="1:20" ht="19.5" customHeight="1">
      <c r="A5" s="20"/>
      <c r="B5" s="21"/>
      <c r="C5" s="21"/>
      <c r="D5" s="22"/>
      <c r="E5" s="23" t="s">
        <v>10</v>
      </c>
      <c r="F5" s="24" t="s">
        <v>11</v>
      </c>
      <c r="G5" s="25" t="s">
        <v>12</v>
      </c>
      <c r="H5" s="25" t="s">
        <v>13</v>
      </c>
      <c r="I5" s="26" t="s">
        <v>14</v>
      </c>
      <c r="J5" s="26" t="s">
        <v>15</v>
      </c>
      <c r="K5" s="26" t="s">
        <v>16</v>
      </c>
      <c r="L5" s="14"/>
      <c r="M5" s="2"/>
      <c r="N5" s="2"/>
      <c r="O5" s="2"/>
      <c r="P5" s="2"/>
      <c r="Q5" s="2"/>
      <c r="R5" s="2"/>
      <c r="S5" s="2"/>
      <c r="T5" s="2"/>
    </row>
    <row r="6" spans="1:20" ht="19.5" customHeight="1">
      <c r="A6" s="27" t="s">
        <v>17</v>
      </c>
      <c r="B6" s="28"/>
      <c r="C6" s="29" t="s">
        <v>18</v>
      </c>
      <c r="D6" s="30">
        <v>20638</v>
      </c>
      <c r="E6" s="31">
        <f t="shared" ref="E6:E11" si="0">SUM(G6:H6)</f>
        <v>75448</v>
      </c>
      <c r="F6" s="32" t="s">
        <v>19</v>
      </c>
      <c r="G6" s="31">
        <v>37483</v>
      </c>
      <c r="H6" s="31">
        <v>37965</v>
      </c>
      <c r="I6" s="33">
        <f t="shared" ref="I6:I44" si="1">ROUND(G6/H6*100,1)</f>
        <v>98.7</v>
      </c>
      <c r="J6" s="34">
        <v>3.7</v>
      </c>
      <c r="K6" s="35">
        <v>406</v>
      </c>
      <c r="L6" s="36"/>
      <c r="M6" s="2"/>
      <c r="N6" s="2"/>
      <c r="O6" s="2"/>
      <c r="P6" s="2"/>
      <c r="Q6" s="2"/>
      <c r="R6" s="2"/>
      <c r="S6" s="2"/>
      <c r="T6" s="2"/>
    </row>
    <row r="7" spans="1:20" s="46" customFormat="1" ht="19.5" customHeight="1">
      <c r="A7" s="37"/>
      <c r="B7" s="38"/>
      <c r="C7" s="39" t="s">
        <v>20</v>
      </c>
      <c r="D7" s="40">
        <v>5000</v>
      </c>
      <c r="E7" s="41">
        <f t="shared" si="0"/>
        <v>20266</v>
      </c>
      <c r="F7" s="42" t="s">
        <v>21</v>
      </c>
      <c r="G7" s="41">
        <v>10063</v>
      </c>
      <c r="H7" s="41">
        <v>10203</v>
      </c>
      <c r="I7" s="43">
        <f t="shared" si="1"/>
        <v>98.6</v>
      </c>
      <c r="J7" s="44">
        <v>4.0999999999999996</v>
      </c>
      <c r="K7" s="45">
        <v>441</v>
      </c>
      <c r="L7" s="36"/>
    </row>
    <row r="8" spans="1:20" s="56" customFormat="1" ht="19.5" customHeight="1">
      <c r="A8" s="47"/>
      <c r="B8" s="48"/>
      <c r="C8" s="49" t="s">
        <v>22</v>
      </c>
      <c r="D8" s="50">
        <v>3196</v>
      </c>
      <c r="E8" s="51">
        <f t="shared" si="0"/>
        <v>12430</v>
      </c>
      <c r="F8" s="52" t="s">
        <v>19</v>
      </c>
      <c r="G8" s="51">
        <v>6050</v>
      </c>
      <c r="H8" s="51">
        <v>6380</v>
      </c>
      <c r="I8" s="53">
        <f t="shared" si="1"/>
        <v>94.8</v>
      </c>
      <c r="J8" s="54">
        <v>3.9</v>
      </c>
      <c r="K8" s="55">
        <v>367</v>
      </c>
      <c r="L8" s="36"/>
    </row>
    <row r="9" spans="1:20" ht="19.5" customHeight="1">
      <c r="A9" s="57">
        <v>10</v>
      </c>
      <c r="B9" s="58"/>
      <c r="C9" s="39" t="s">
        <v>18</v>
      </c>
      <c r="D9" s="40">
        <v>23137</v>
      </c>
      <c r="E9" s="41">
        <f t="shared" si="0"/>
        <v>78765</v>
      </c>
      <c r="F9" s="59">
        <v>3317</v>
      </c>
      <c r="G9" s="41">
        <v>39257</v>
      </c>
      <c r="H9" s="41">
        <v>39508</v>
      </c>
      <c r="I9" s="43">
        <f t="shared" si="1"/>
        <v>99.4</v>
      </c>
      <c r="J9" s="44">
        <v>3.4</v>
      </c>
      <c r="K9" s="45">
        <v>423</v>
      </c>
      <c r="L9" s="36"/>
      <c r="M9" s="2"/>
      <c r="N9" s="2"/>
      <c r="O9" s="2"/>
      <c r="P9" s="2"/>
      <c r="Q9" s="2"/>
      <c r="R9" s="2"/>
      <c r="S9" s="2"/>
      <c r="T9" s="2"/>
    </row>
    <row r="10" spans="1:20" s="46" customFormat="1" ht="19.5" customHeight="1">
      <c r="A10" s="37"/>
      <c r="B10" s="38"/>
      <c r="C10" s="39" t="s">
        <v>20</v>
      </c>
      <c r="D10" s="40">
        <v>5332</v>
      </c>
      <c r="E10" s="41">
        <f t="shared" si="0"/>
        <v>20513</v>
      </c>
      <c r="F10" s="60">
        <v>247</v>
      </c>
      <c r="G10" s="41">
        <v>10210</v>
      </c>
      <c r="H10" s="41">
        <v>10303</v>
      </c>
      <c r="I10" s="43">
        <f t="shared" si="1"/>
        <v>99.1</v>
      </c>
      <c r="J10" s="44">
        <v>3.8</v>
      </c>
      <c r="K10" s="45">
        <v>446</v>
      </c>
      <c r="L10" s="36"/>
    </row>
    <row r="11" spans="1:20" s="56" customFormat="1" ht="19.5" customHeight="1">
      <c r="A11" s="47"/>
      <c r="B11" s="48"/>
      <c r="C11" s="49" t="s">
        <v>22</v>
      </c>
      <c r="D11" s="50">
        <v>3357</v>
      </c>
      <c r="E11" s="51">
        <f t="shared" si="0"/>
        <v>12288</v>
      </c>
      <c r="F11" s="61" t="s">
        <v>23</v>
      </c>
      <c r="G11" s="51">
        <v>6002</v>
      </c>
      <c r="H11" s="51">
        <v>6286</v>
      </c>
      <c r="I11" s="53">
        <f t="shared" si="1"/>
        <v>95.5</v>
      </c>
      <c r="J11" s="54">
        <v>3.7</v>
      </c>
      <c r="K11" s="55">
        <v>363</v>
      </c>
      <c r="L11" s="36"/>
    </row>
    <row r="12" spans="1:20" ht="19.5" customHeight="1">
      <c r="A12" s="57" t="s">
        <v>24</v>
      </c>
      <c r="B12" s="58"/>
      <c r="C12" s="62" t="s">
        <v>18</v>
      </c>
      <c r="D12" s="30">
        <v>25433</v>
      </c>
      <c r="E12" s="31">
        <f>SUM(G12:H12)</f>
        <v>80563</v>
      </c>
      <c r="F12" s="63">
        <v>1798</v>
      </c>
      <c r="G12" s="31">
        <v>40136</v>
      </c>
      <c r="H12" s="31">
        <v>40427</v>
      </c>
      <c r="I12" s="33">
        <f t="shared" si="1"/>
        <v>99.3</v>
      </c>
      <c r="J12" s="34">
        <v>3.2</v>
      </c>
      <c r="K12" s="35">
        <v>434</v>
      </c>
      <c r="L12" s="36"/>
      <c r="M12" s="2"/>
      <c r="N12" s="2"/>
      <c r="O12" s="2"/>
      <c r="P12" s="2"/>
      <c r="Q12" s="2"/>
      <c r="R12" s="2"/>
      <c r="S12" s="2"/>
      <c r="T12" s="2"/>
    </row>
    <row r="13" spans="1:20" s="46" customFormat="1" ht="19.5" customHeight="1">
      <c r="A13" s="37"/>
      <c r="B13" s="38"/>
      <c r="C13" s="64" t="s">
        <v>20</v>
      </c>
      <c r="D13" s="40">
        <v>5725</v>
      </c>
      <c r="E13" s="41">
        <f>G13+H13</f>
        <v>20937</v>
      </c>
      <c r="F13" s="60">
        <v>424</v>
      </c>
      <c r="G13" s="41">
        <v>10402</v>
      </c>
      <c r="H13" s="41">
        <v>10535</v>
      </c>
      <c r="I13" s="43">
        <f t="shared" si="1"/>
        <v>98.7</v>
      </c>
      <c r="J13" s="44">
        <f>E13/D13</f>
        <v>3.6571179039301311</v>
      </c>
      <c r="K13" s="45">
        <f>E13/46</f>
        <v>455.1521739130435</v>
      </c>
      <c r="L13" s="36"/>
    </row>
    <row r="14" spans="1:20" s="56" customFormat="1" ht="19.5" customHeight="1">
      <c r="A14" s="47"/>
      <c r="B14" s="65"/>
      <c r="C14" s="66" t="s">
        <v>22</v>
      </c>
      <c r="D14" s="40">
        <v>3608</v>
      </c>
      <c r="E14" s="41">
        <v>12295</v>
      </c>
      <c r="F14" s="60">
        <v>7</v>
      </c>
      <c r="G14" s="67">
        <v>6014</v>
      </c>
      <c r="H14" s="67">
        <v>6281</v>
      </c>
      <c r="I14" s="68">
        <f t="shared" si="1"/>
        <v>95.7</v>
      </c>
      <c r="J14" s="44">
        <f>E14/D14</f>
        <v>3.4077050997782705</v>
      </c>
      <c r="K14" s="45">
        <f>ROUND(E14/33.71,0)</f>
        <v>365</v>
      </c>
      <c r="L14" s="36"/>
    </row>
    <row r="15" spans="1:20" ht="19.5" customHeight="1">
      <c r="A15" s="57">
        <v>17</v>
      </c>
      <c r="B15" s="69"/>
      <c r="C15" s="70" t="s">
        <v>18</v>
      </c>
      <c r="D15" s="71">
        <v>26543</v>
      </c>
      <c r="E15" s="71">
        <f>SUM(G15:H15)</f>
        <v>81547</v>
      </c>
      <c r="F15" s="72">
        <v>1147</v>
      </c>
      <c r="G15" s="71">
        <v>40702</v>
      </c>
      <c r="H15" s="71">
        <v>40845</v>
      </c>
      <c r="I15" s="73">
        <f t="shared" si="1"/>
        <v>99.6</v>
      </c>
      <c r="J15" s="74">
        <v>3.1</v>
      </c>
      <c r="K15" s="75">
        <v>439</v>
      </c>
      <c r="L15" s="36"/>
      <c r="M15" s="2"/>
      <c r="N15" s="2"/>
      <c r="O15" s="2"/>
      <c r="P15" s="2"/>
      <c r="Q15" s="2"/>
      <c r="R15" s="2"/>
      <c r="S15" s="2"/>
      <c r="T15" s="2"/>
    </row>
    <row r="16" spans="1:20" s="46" customFormat="1" ht="19.5" customHeight="1">
      <c r="A16" s="37"/>
      <c r="B16" s="38"/>
      <c r="C16" s="64" t="s">
        <v>20</v>
      </c>
      <c r="D16" s="40">
        <v>5854</v>
      </c>
      <c r="E16" s="41">
        <f>SUM(G16:H16)</f>
        <v>20939</v>
      </c>
      <c r="F16" s="60">
        <v>-64</v>
      </c>
      <c r="G16" s="41">
        <v>10411</v>
      </c>
      <c r="H16" s="41">
        <v>10528</v>
      </c>
      <c r="I16" s="43">
        <f t="shared" si="1"/>
        <v>98.9</v>
      </c>
      <c r="J16" s="44">
        <v>3.6</v>
      </c>
      <c r="K16" s="45">
        <v>454</v>
      </c>
      <c r="L16" s="36"/>
    </row>
    <row r="17" spans="1:13" s="56" customFormat="1" ht="19.5" customHeight="1">
      <c r="A17" s="76"/>
      <c r="B17" s="48"/>
      <c r="C17" s="77" t="s">
        <v>22</v>
      </c>
      <c r="D17" s="78">
        <v>3687</v>
      </c>
      <c r="E17" s="50">
        <f>SUM(G17:H17)</f>
        <v>12265</v>
      </c>
      <c r="F17" s="61">
        <v>-8</v>
      </c>
      <c r="G17" s="78">
        <v>6019</v>
      </c>
      <c r="H17" s="78">
        <v>6246</v>
      </c>
      <c r="I17" s="79">
        <f t="shared" si="1"/>
        <v>96.4</v>
      </c>
      <c r="J17" s="79">
        <v>3.3</v>
      </c>
      <c r="K17" s="55">
        <f>ROUND(E17/33.71,0)</f>
        <v>364</v>
      </c>
      <c r="L17" s="36"/>
    </row>
    <row r="18" spans="1:13" s="56" customFormat="1" ht="19.5" customHeight="1">
      <c r="A18" s="80">
        <v>20</v>
      </c>
      <c r="B18" s="65"/>
      <c r="C18" s="66"/>
      <c r="D18" s="40">
        <v>40509</v>
      </c>
      <c r="E18" s="40">
        <v>120903</v>
      </c>
      <c r="F18" s="60" t="s">
        <v>25</v>
      </c>
      <c r="G18" s="40">
        <v>60459</v>
      </c>
      <c r="H18" s="40">
        <v>60444</v>
      </c>
      <c r="I18" s="81">
        <f t="shared" si="1"/>
        <v>100</v>
      </c>
      <c r="J18" s="81">
        <v>3</v>
      </c>
      <c r="K18" s="45">
        <v>455</v>
      </c>
      <c r="L18" s="36"/>
    </row>
    <row r="19" spans="1:13" s="46" customFormat="1" ht="19.5" customHeight="1">
      <c r="A19" s="82"/>
      <c r="B19" s="83"/>
      <c r="C19" s="84" t="s">
        <v>26</v>
      </c>
      <c r="D19" s="30">
        <v>37827</v>
      </c>
      <c r="E19" s="30">
        <f>SUM(G19:H19)</f>
        <v>115361</v>
      </c>
      <c r="F19" s="85" t="s">
        <v>27</v>
      </c>
      <c r="G19" s="30">
        <v>57656</v>
      </c>
      <c r="H19" s="30">
        <v>57705</v>
      </c>
      <c r="I19" s="86">
        <f t="shared" si="1"/>
        <v>99.9</v>
      </c>
      <c r="J19" s="87">
        <f>E19/D19</f>
        <v>3.0496999497713273</v>
      </c>
      <c r="K19" s="35">
        <f>ROUND(E19/265.63,1)</f>
        <v>434.3</v>
      </c>
      <c r="L19" s="36"/>
    </row>
    <row r="20" spans="1:13" s="46" customFormat="1" ht="19.5" customHeight="1">
      <c r="A20" s="82"/>
      <c r="B20" s="88"/>
      <c r="C20" s="89" t="s">
        <v>28</v>
      </c>
      <c r="D20" s="50">
        <v>2682</v>
      </c>
      <c r="E20" s="50">
        <v>5542</v>
      </c>
      <c r="F20" s="90" t="s">
        <v>27</v>
      </c>
      <c r="G20" s="50">
        <v>2803</v>
      </c>
      <c r="H20" s="50">
        <v>2739</v>
      </c>
      <c r="I20" s="79">
        <f t="shared" si="1"/>
        <v>102.3</v>
      </c>
      <c r="J20" s="91">
        <v>2.1</v>
      </c>
      <c r="K20" s="55">
        <v>21</v>
      </c>
      <c r="L20" s="36"/>
    </row>
    <row r="21" spans="1:13" s="46" customFormat="1" ht="19.5" customHeight="1">
      <c r="A21" s="92">
        <v>21</v>
      </c>
      <c r="B21" s="93"/>
      <c r="C21" s="94"/>
      <c r="D21" s="71">
        <v>40788</v>
      </c>
      <c r="E21" s="71">
        <v>120905</v>
      </c>
      <c r="F21" s="95">
        <v>2</v>
      </c>
      <c r="G21" s="71">
        <v>60472</v>
      </c>
      <c r="H21" s="71">
        <v>60433</v>
      </c>
      <c r="I21" s="96">
        <f t="shared" si="1"/>
        <v>100.1</v>
      </c>
      <c r="J21" s="97">
        <v>3</v>
      </c>
      <c r="K21" s="75">
        <v>455</v>
      </c>
      <c r="L21" s="36"/>
    </row>
    <row r="22" spans="1:13" s="56" customFormat="1" ht="19.5" customHeight="1">
      <c r="A22" s="82"/>
      <c r="B22" s="83"/>
      <c r="C22" s="84" t="s">
        <v>26</v>
      </c>
      <c r="D22" s="30">
        <v>38203</v>
      </c>
      <c r="E22" s="30">
        <v>115504</v>
      </c>
      <c r="F22" s="85">
        <f>E22-E19</f>
        <v>143</v>
      </c>
      <c r="G22" s="30">
        <v>57715</v>
      </c>
      <c r="H22" s="30">
        <v>57789</v>
      </c>
      <c r="I22" s="86">
        <f t="shared" si="1"/>
        <v>99.9</v>
      </c>
      <c r="J22" s="87">
        <f>E22/D22</f>
        <v>3.0234274795173155</v>
      </c>
      <c r="K22" s="35">
        <f>ROUND(E22/265.63,1)</f>
        <v>434.8</v>
      </c>
      <c r="L22" s="36"/>
    </row>
    <row r="23" spans="1:13" s="56" customFormat="1" ht="19.5" customHeight="1">
      <c r="A23" s="98"/>
      <c r="B23" s="88"/>
      <c r="C23" s="99" t="s">
        <v>28</v>
      </c>
      <c r="D23" s="100">
        <v>2585</v>
      </c>
      <c r="E23" s="101">
        <v>5401</v>
      </c>
      <c r="F23" s="90">
        <v>-141</v>
      </c>
      <c r="G23" s="101">
        <v>2757</v>
      </c>
      <c r="H23" s="100">
        <v>2644</v>
      </c>
      <c r="I23" s="102">
        <f t="shared" si="1"/>
        <v>104.3</v>
      </c>
      <c r="J23" s="103">
        <v>2.1</v>
      </c>
      <c r="K23" s="104">
        <f t="shared" ref="K23:K32" si="2">ROUND(E23/265.63,1)</f>
        <v>20.3</v>
      </c>
      <c r="L23" s="36"/>
    </row>
    <row r="24" spans="1:13" s="56" customFormat="1" ht="19.5" customHeight="1">
      <c r="A24" s="82">
        <v>22</v>
      </c>
      <c r="B24" s="93"/>
      <c r="C24" s="93"/>
      <c r="D24" s="105">
        <v>40635</v>
      </c>
      <c r="E24" s="106">
        <v>119933</v>
      </c>
      <c r="F24" s="95">
        <v>-972</v>
      </c>
      <c r="G24" s="106">
        <v>59797</v>
      </c>
      <c r="H24" s="105">
        <v>60136</v>
      </c>
      <c r="I24" s="107">
        <f t="shared" si="1"/>
        <v>99.4</v>
      </c>
      <c r="J24" s="108">
        <v>3</v>
      </c>
      <c r="K24" s="75">
        <f t="shared" si="2"/>
        <v>451.5</v>
      </c>
      <c r="L24" s="36"/>
    </row>
    <row r="25" spans="1:13" s="56" customFormat="1" ht="19.5" customHeight="1">
      <c r="A25" s="82"/>
      <c r="B25" s="83"/>
      <c r="C25" s="109" t="s">
        <v>26</v>
      </c>
      <c r="D25" s="110">
        <v>38513</v>
      </c>
      <c r="E25" s="31">
        <v>115449</v>
      </c>
      <c r="F25" s="85">
        <f>E25-E22</f>
        <v>-55</v>
      </c>
      <c r="G25" s="110">
        <v>57589</v>
      </c>
      <c r="H25" s="110">
        <v>57860</v>
      </c>
      <c r="I25" s="111">
        <f t="shared" si="1"/>
        <v>99.5</v>
      </c>
      <c r="J25" s="112">
        <f>E25/D25</f>
        <v>2.9976631267364269</v>
      </c>
      <c r="K25" s="35">
        <f t="shared" si="2"/>
        <v>434.6</v>
      </c>
      <c r="L25" s="36"/>
    </row>
    <row r="26" spans="1:13" s="56" customFormat="1" ht="19.5" customHeight="1">
      <c r="A26" s="82"/>
      <c r="B26" s="88"/>
      <c r="C26" s="113" t="s">
        <v>28</v>
      </c>
      <c r="D26" s="100">
        <v>2122</v>
      </c>
      <c r="E26" s="51">
        <v>4484</v>
      </c>
      <c r="F26" s="90">
        <v>-917</v>
      </c>
      <c r="G26" s="100">
        <v>2208</v>
      </c>
      <c r="H26" s="100">
        <v>2276</v>
      </c>
      <c r="I26" s="102">
        <f t="shared" si="1"/>
        <v>97</v>
      </c>
      <c r="J26" s="103">
        <v>2.1</v>
      </c>
      <c r="K26" s="114">
        <f t="shared" si="2"/>
        <v>16.899999999999999</v>
      </c>
      <c r="L26" s="36"/>
    </row>
    <row r="27" spans="1:13" s="56" customFormat="1" ht="19.5" customHeight="1">
      <c r="A27" s="92">
        <v>23</v>
      </c>
      <c r="B27" s="93"/>
      <c r="C27" s="115"/>
      <c r="D27" s="116">
        <v>41020</v>
      </c>
      <c r="E27" s="117">
        <v>119612</v>
      </c>
      <c r="F27" s="95">
        <v>-321</v>
      </c>
      <c r="G27" s="116">
        <v>59734</v>
      </c>
      <c r="H27" s="116">
        <v>59878</v>
      </c>
      <c r="I27" s="118">
        <f t="shared" si="1"/>
        <v>99.8</v>
      </c>
      <c r="J27" s="119">
        <v>2.9</v>
      </c>
      <c r="K27" s="45">
        <f t="shared" si="2"/>
        <v>450.3</v>
      </c>
      <c r="L27" s="36"/>
    </row>
    <row r="28" spans="1:13" s="56" customFormat="1" ht="19.5" customHeight="1">
      <c r="A28" s="82"/>
      <c r="B28" s="83"/>
      <c r="C28" s="109" t="s">
        <v>26</v>
      </c>
      <c r="D28" s="110">
        <v>38978</v>
      </c>
      <c r="E28" s="31">
        <v>115361</v>
      </c>
      <c r="F28" s="85">
        <f>E28-E25</f>
        <v>-88</v>
      </c>
      <c r="G28" s="110">
        <v>57598</v>
      </c>
      <c r="H28" s="110">
        <v>57763</v>
      </c>
      <c r="I28" s="111">
        <f t="shared" si="1"/>
        <v>99.7</v>
      </c>
      <c r="J28" s="112">
        <f>E28/D28</f>
        <v>2.959643901688132</v>
      </c>
      <c r="K28" s="35">
        <f t="shared" si="2"/>
        <v>434.3</v>
      </c>
      <c r="L28" s="36"/>
    </row>
    <row r="29" spans="1:13" s="56" customFormat="1" ht="19.5" customHeight="1">
      <c r="A29" s="98"/>
      <c r="B29" s="88"/>
      <c r="C29" s="113" t="s">
        <v>28</v>
      </c>
      <c r="D29" s="100">
        <v>2042</v>
      </c>
      <c r="E29" s="101">
        <v>4251</v>
      </c>
      <c r="F29" s="120">
        <f>E29-E26</f>
        <v>-233</v>
      </c>
      <c r="G29" s="100">
        <v>2136</v>
      </c>
      <c r="H29" s="100">
        <v>2115</v>
      </c>
      <c r="I29" s="102">
        <f t="shared" si="1"/>
        <v>101</v>
      </c>
      <c r="J29" s="103">
        <v>2.1</v>
      </c>
      <c r="K29" s="114">
        <f t="shared" si="2"/>
        <v>16</v>
      </c>
      <c r="L29" s="36"/>
    </row>
    <row r="30" spans="1:13" s="56" customFormat="1" ht="19.5" customHeight="1">
      <c r="A30" s="82">
        <v>24</v>
      </c>
      <c r="B30" s="83"/>
      <c r="C30" s="121"/>
      <c r="D30" s="67">
        <v>41284</v>
      </c>
      <c r="E30" s="122">
        <v>119206</v>
      </c>
      <c r="F30" s="123">
        <f>E30-E27</f>
        <v>-406</v>
      </c>
      <c r="G30" s="67">
        <v>59510</v>
      </c>
      <c r="H30" s="67">
        <v>59696</v>
      </c>
      <c r="I30" s="124">
        <f t="shared" si="1"/>
        <v>99.7</v>
      </c>
      <c r="J30" s="125">
        <v>2.9</v>
      </c>
      <c r="K30" s="126">
        <f t="shared" si="2"/>
        <v>448.8</v>
      </c>
      <c r="L30" s="36"/>
      <c r="M30" s="56" t="s">
        <v>29</v>
      </c>
    </row>
    <row r="31" spans="1:13" s="56" customFormat="1" ht="19.5" customHeight="1">
      <c r="A31" s="47"/>
      <c r="B31" s="83"/>
      <c r="C31" s="109" t="s">
        <v>26</v>
      </c>
      <c r="D31" s="110">
        <v>39406</v>
      </c>
      <c r="E31" s="30">
        <v>115168</v>
      </c>
      <c r="F31" s="85">
        <f>E31-E28</f>
        <v>-193</v>
      </c>
      <c r="G31" s="110">
        <v>57547</v>
      </c>
      <c r="H31" s="110">
        <v>57621</v>
      </c>
      <c r="I31" s="111">
        <f t="shared" si="1"/>
        <v>99.9</v>
      </c>
      <c r="J31" s="112">
        <v>2.9</v>
      </c>
      <c r="K31" s="35">
        <f>ROUND(E31/265.63,1)</f>
        <v>433.6</v>
      </c>
      <c r="L31" s="36"/>
    </row>
    <row r="32" spans="1:13" s="56" customFormat="1" ht="19.5" customHeight="1">
      <c r="A32" s="82"/>
      <c r="B32" s="83"/>
      <c r="C32" s="113" t="s">
        <v>28</v>
      </c>
      <c r="D32" s="100">
        <v>1878</v>
      </c>
      <c r="E32" s="50">
        <v>4038</v>
      </c>
      <c r="F32" s="90">
        <f>E32-E29</f>
        <v>-213</v>
      </c>
      <c r="G32" s="100">
        <v>1963</v>
      </c>
      <c r="H32" s="100">
        <v>2075</v>
      </c>
      <c r="I32" s="102">
        <f t="shared" si="1"/>
        <v>94.6</v>
      </c>
      <c r="J32" s="103">
        <v>2.2000000000000002</v>
      </c>
      <c r="K32" s="114">
        <f t="shared" si="2"/>
        <v>15.2</v>
      </c>
      <c r="L32" s="36"/>
    </row>
    <row r="33" spans="1:18" s="56" customFormat="1" ht="19.5" customHeight="1">
      <c r="A33" s="92">
        <v>25</v>
      </c>
      <c r="B33" s="93"/>
      <c r="C33" s="115"/>
      <c r="D33" s="116">
        <f>SUM(D34:D35)</f>
        <v>41146</v>
      </c>
      <c r="E33" s="71">
        <f>SUM(E34:E35)</f>
        <v>118022</v>
      </c>
      <c r="F33" s="95">
        <f>SUM(F34:F35)</f>
        <v>-1184</v>
      </c>
      <c r="G33" s="116">
        <f>SUM(G34:G35)</f>
        <v>58976</v>
      </c>
      <c r="H33" s="116">
        <f>SUM(H34:H35)</f>
        <v>59046</v>
      </c>
      <c r="I33" s="124">
        <f t="shared" si="1"/>
        <v>99.9</v>
      </c>
      <c r="J33" s="119">
        <f t="shared" ref="J33:J44" si="3">E33/D33</f>
        <v>2.868371166091479</v>
      </c>
      <c r="K33" s="127">
        <f>ROUND(E33/265.69,)</f>
        <v>444</v>
      </c>
      <c r="L33" s="36"/>
    </row>
    <row r="34" spans="1:18" s="56" customFormat="1" ht="19.5" customHeight="1">
      <c r="A34" s="82"/>
      <c r="B34" s="83"/>
      <c r="C34" s="109" t="s">
        <v>26</v>
      </c>
      <c r="D34" s="110">
        <v>39700</v>
      </c>
      <c r="E34" s="30">
        <v>114714</v>
      </c>
      <c r="F34" s="85">
        <v>-454</v>
      </c>
      <c r="G34" s="110">
        <v>57403</v>
      </c>
      <c r="H34" s="110">
        <v>57311</v>
      </c>
      <c r="I34" s="111">
        <f t="shared" si="1"/>
        <v>100.2</v>
      </c>
      <c r="J34" s="128">
        <f t="shared" si="3"/>
        <v>2.889521410579345</v>
      </c>
      <c r="K34" s="129">
        <f t="shared" ref="K34:K44" si="4">ROUND(E34/265.69,)</f>
        <v>432</v>
      </c>
      <c r="L34" s="36"/>
      <c r="M34" s="56" t="s">
        <v>30</v>
      </c>
    </row>
    <row r="35" spans="1:18" s="56" customFormat="1" ht="19.5" customHeight="1">
      <c r="A35" s="98"/>
      <c r="B35" s="83"/>
      <c r="C35" s="113" t="s">
        <v>28</v>
      </c>
      <c r="D35" s="100">
        <v>1446</v>
      </c>
      <c r="E35" s="50">
        <v>3308</v>
      </c>
      <c r="F35" s="90">
        <f>E35-E32</f>
        <v>-730</v>
      </c>
      <c r="G35" s="100">
        <v>1573</v>
      </c>
      <c r="H35" s="100">
        <v>1735</v>
      </c>
      <c r="I35" s="102">
        <f t="shared" si="1"/>
        <v>90.7</v>
      </c>
      <c r="J35" s="130">
        <f>E35/D35</f>
        <v>2.2876901798063622</v>
      </c>
      <c r="K35" s="131">
        <f t="shared" si="4"/>
        <v>12</v>
      </c>
      <c r="L35" s="36"/>
    </row>
    <row r="36" spans="1:18" s="133" customFormat="1" ht="19.5" customHeight="1">
      <c r="A36" s="82">
        <v>26</v>
      </c>
      <c r="B36" s="93"/>
      <c r="C36" s="115"/>
      <c r="D36" s="116">
        <f>SUM(D37:D38)</f>
        <v>41701</v>
      </c>
      <c r="E36" s="71">
        <f>SUM(E37:E38)</f>
        <v>117865</v>
      </c>
      <c r="F36" s="95">
        <f>SUM(F37:F38)</f>
        <v>-157</v>
      </c>
      <c r="G36" s="116">
        <f>SUM(G37:G38)</f>
        <v>58845</v>
      </c>
      <c r="H36" s="116">
        <f>SUM(H37:H38)</f>
        <v>59020</v>
      </c>
      <c r="I36" s="124">
        <f t="shared" si="1"/>
        <v>99.7</v>
      </c>
      <c r="J36" s="119">
        <f t="shared" si="3"/>
        <v>2.8264310208388288</v>
      </c>
      <c r="K36" s="104">
        <f t="shared" si="4"/>
        <v>444</v>
      </c>
      <c r="L36" s="132"/>
    </row>
    <row r="37" spans="1:18" s="133" customFormat="1" ht="19.5" customHeight="1">
      <c r="A37" s="82"/>
      <c r="B37" s="83"/>
      <c r="C37" s="109" t="s">
        <v>26</v>
      </c>
      <c r="D37" s="110">
        <v>40242</v>
      </c>
      <c r="E37" s="30">
        <v>114612</v>
      </c>
      <c r="F37" s="85">
        <f>E37-E34</f>
        <v>-102</v>
      </c>
      <c r="G37" s="110">
        <v>57299</v>
      </c>
      <c r="H37" s="110">
        <v>57313</v>
      </c>
      <c r="I37" s="111">
        <f t="shared" si="1"/>
        <v>100</v>
      </c>
      <c r="J37" s="134">
        <f t="shared" si="3"/>
        <v>2.8480691814522139</v>
      </c>
      <c r="K37" s="129">
        <f t="shared" si="4"/>
        <v>431</v>
      </c>
      <c r="L37" s="132"/>
      <c r="M37" s="56" t="s">
        <v>31</v>
      </c>
    </row>
    <row r="38" spans="1:18" s="133" customFormat="1" ht="19.5" customHeight="1">
      <c r="A38" s="82"/>
      <c r="B38" s="88"/>
      <c r="C38" s="113" t="s">
        <v>28</v>
      </c>
      <c r="D38" s="100">
        <v>1459</v>
      </c>
      <c r="E38" s="50">
        <v>3253</v>
      </c>
      <c r="F38" s="90">
        <f>E38-E35</f>
        <v>-55</v>
      </c>
      <c r="G38" s="100">
        <v>1546</v>
      </c>
      <c r="H38" s="100">
        <v>1707</v>
      </c>
      <c r="I38" s="102">
        <f t="shared" si="1"/>
        <v>90.6</v>
      </c>
      <c r="J38" s="135">
        <f t="shared" si="3"/>
        <v>2.2296093214530499</v>
      </c>
      <c r="K38" s="131">
        <f t="shared" si="4"/>
        <v>12</v>
      </c>
      <c r="L38" s="132"/>
    </row>
    <row r="39" spans="1:18" s="133" customFormat="1" ht="19.5" customHeight="1">
      <c r="A39" s="92">
        <v>27</v>
      </c>
      <c r="B39" s="93"/>
      <c r="C39" s="115"/>
      <c r="D39" s="116">
        <f>SUM(D40:D41)</f>
        <v>42169</v>
      </c>
      <c r="E39" s="71">
        <f>SUM(E40:E41)</f>
        <v>117450</v>
      </c>
      <c r="F39" s="95">
        <f>SUM(F40:F41)</f>
        <v>-415</v>
      </c>
      <c r="G39" s="116">
        <f>SUM(G40:G41)</f>
        <v>58634</v>
      </c>
      <c r="H39" s="116">
        <f>SUM(H40:H41)</f>
        <v>58816</v>
      </c>
      <c r="I39" s="124">
        <f t="shared" si="1"/>
        <v>99.7</v>
      </c>
      <c r="J39" s="119">
        <f t="shared" si="3"/>
        <v>2.7852213711494227</v>
      </c>
      <c r="K39" s="104">
        <f t="shared" si="4"/>
        <v>442</v>
      </c>
    </row>
    <row r="40" spans="1:18" s="133" customFormat="1" ht="19.5" customHeight="1">
      <c r="A40" s="82"/>
      <c r="B40" s="83"/>
      <c r="C40" s="109" t="s">
        <v>26</v>
      </c>
      <c r="D40" s="110">
        <v>40628</v>
      </c>
      <c r="E40" s="30">
        <v>114120</v>
      </c>
      <c r="F40" s="85">
        <f>E40-E37</f>
        <v>-492</v>
      </c>
      <c r="G40" s="110">
        <v>57100</v>
      </c>
      <c r="H40" s="110">
        <v>57020</v>
      </c>
      <c r="I40" s="111">
        <f t="shared" si="1"/>
        <v>100.1</v>
      </c>
      <c r="J40" s="134">
        <f t="shared" si="3"/>
        <v>2.8089002658265234</v>
      </c>
      <c r="K40" s="129">
        <f t="shared" si="4"/>
        <v>430</v>
      </c>
      <c r="M40" s="56" t="s">
        <v>31</v>
      </c>
    </row>
    <row r="41" spans="1:18" s="133" customFormat="1" ht="19.5" customHeight="1">
      <c r="A41" s="98"/>
      <c r="B41" s="83"/>
      <c r="C41" s="113" t="s">
        <v>28</v>
      </c>
      <c r="D41" s="100">
        <v>1541</v>
      </c>
      <c r="E41" s="50">
        <v>3330</v>
      </c>
      <c r="F41" s="90">
        <f>E41-E38</f>
        <v>77</v>
      </c>
      <c r="G41" s="100">
        <v>1534</v>
      </c>
      <c r="H41" s="100">
        <v>1796</v>
      </c>
      <c r="I41" s="102">
        <f t="shared" si="1"/>
        <v>85.4</v>
      </c>
      <c r="J41" s="135">
        <f t="shared" si="3"/>
        <v>2.1609344581440624</v>
      </c>
      <c r="K41" s="131">
        <f t="shared" si="4"/>
        <v>13</v>
      </c>
    </row>
    <row r="42" spans="1:18" s="133" customFormat="1" ht="19.5" customHeight="1">
      <c r="A42" s="82">
        <v>28</v>
      </c>
      <c r="B42" s="93"/>
      <c r="C42" s="93"/>
      <c r="D42" s="116">
        <f>SUM(D43:D44)</f>
        <v>43059</v>
      </c>
      <c r="E42" s="117">
        <f>SUM(E43:E44)</f>
        <v>117520</v>
      </c>
      <c r="F42" s="95">
        <f>SUM(F43:F44)</f>
        <v>70</v>
      </c>
      <c r="G42" s="116">
        <f>SUM(G43:G44)</f>
        <v>58730</v>
      </c>
      <c r="H42" s="116">
        <f>SUM(H43:H44)</f>
        <v>58790</v>
      </c>
      <c r="I42" s="124">
        <f t="shared" si="1"/>
        <v>99.9</v>
      </c>
      <c r="J42" s="119">
        <f t="shared" si="3"/>
        <v>2.7292784319189947</v>
      </c>
      <c r="K42" s="104">
        <f t="shared" si="4"/>
        <v>442</v>
      </c>
    </row>
    <row r="43" spans="1:18" s="133" customFormat="1" ht="19.5" customHeight="1">
      <c r="A43" s="82"/>
      <c r="B43" s="83"/>
      <c r="C43" s="136" t="s">
        <v>26</v>
      </c>
      <c r="D43" s="110">
        <v>41273</v>
      </c>
      <c r="E43" s="31">
        <v>113909</v>
      </c>
      <c r="F43" s="85">
        <f>E43-E40</f>
        <v>-211</v>
      </c>
      <c r="G43" s="110">
        <v>57086</v>
      </c>
      <c r="H43" s="110">
        <v>56823</v>
      </c>
      <c r="I43" s="111">
        <f t="shared" si="1"/>
        <v>100.5</v>
      </c>
      <c r="J43" s="134">
        <f t="shared" si="3"/>
        <v>2.7598914544617545</v>
      </c>
      <c r="K43" s="129">
        <f t="shared" si="4"/>
        <v>429</v>
      </c>
      <c r="M43" s="56" t="s">
        <v>30</v>
      </c>
    </row>
    <row r="44" spans="1:18" s="133" customFormat="1" ht="19.5" customHeight="1" thickBot="1">
      <c r="A44" s="137"/>
      <c r="B44" s="138"/>
      <c r="C44" s="139" t="s">
        <v>28</v>
      </c>
      <c r="D44" s="140">
        <v>1786</v>
      </c>
      <c r="E44" s="141">
        <v>3611</v>
      </c>
      <c r="F44" s="142">
        <f>E44-E41</f>
        <v>281</v>
      </c>
      <c r="G44" s="140">
        <v>1644</v>
      </c>
      <c r="H44" s="140">
        <v>1967</v>
      </c>
      <c r="I44" s="143">
        <f t="shared" si="1"/>
        <v>83.6</v>
      </c>
      <c r="J44" s="144">
        <f t="shared" si="3"/>
        <v>2.0218365061590147</v>
      </c>
      <c r="K44" s="145">
        <f t="shared" si="4"/>
        <v>14</v>
      </c>
    </row>
    <row r="45" spans="1:18" s="46" customFormat="1" ht="19.5" customHeight="1">
      <c r="A45" s="146" t="s">
        <v>32</v>
      </c>
      <c r="B45" s="146"/>
      <c r="C45" s="146"/>
      <c r="D45" s="2"/>
      <c r="E45" s="2"/>
      <c r="F45" s="2"/>
      <c r="G45" s="2"/>
      <c r="H45" s="2"/>
      <c r="I45" s="2"/>
      <c r="J45" s="2"/>
      <c r="K45" s="2"/>
      <c r="L45" s="36"/>
    </row>
    <row r="46" spans="1:18" s="46" customFormat="1" ht="19.5" customHeight="1">
      <c r="A46" s="146" t="s">
        <v>33</v>
      </c>
      <c r="B46" s="146"/>
      <c r="C46" s="146"/>
      <c r="D46" s="2"/>
      <c r="E46" s="2"/>
      <c r="F46" s="2"/>
      <c r="G46" s="2"/>
      <c r="H46" s="2"/>
      <c r="I46" s="2"/>
      <c r="J46" s="2"/>
      <c r="K46" s="2"/>
      <c r="L46" s="36"/>
      <c r="M46" s="38"/>
      <c r="N46" s="38"/>
      <c r="O46" s="38"/>
      <c r="P46" s="38"/>
      <c r="Q46" s="38"/>
      <c r="R46" s="38"/>
    </row>
  </sheetData>
  <mergeCells count="4">
    <mergeCell ref="A3:A5"/>
    <mergeCell ref="D3:D5"/>
    <mergeCell ref="E3:H4"/>
    <mergeCell ref="K3:K4"/>
  </mergeCells>
  <phoneticPr fontId="5"/>
  <printOptions horizontalCentered="1" gridLinesSet="0"/>
  <pageMargins left="0.78740157480314965" right="0.78740157480314965" top="0.78740157480314965" bottom="0.78740157480314965" header="0" footer="0"/>
  <pageSetup paperSize="9" scale="88" firstPageNumber="10" pageOrder="overThenDown" orientation="portrait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6"/>
  <sheetViews>
    <sheetView view="pageBreakPreview" topLeftCell="A25" zoomScaleNormal="100" zoomScaleSheetLayoutView="75" workbookViewId="0">
      <selection activeCell="M35" sqref="M35"/>
    </sheetView>
  </sheetViews>
  <sheetFormatPr defaultColWidth="10.375" defaultRowHeight="17.25" customHeight="1"/>
  <cols>
    <col min="1" max="1" width="6.375" style="2" customWidth="1"/>
    <col min="2" max="2" width="1.75" style="2" customWidth="1"/>
    <col min="3" max="3" width="8.125" style="2" customWidth="1"/>
    <col min="4" max="11" width="8" style="2" customWidth="1"/>
    <col min="12" max="12" width="6.75" style="148" customWidth="1"/>
    <col min="13" max="13" width="8.125" style="148" customWidth="1"/>
    <col min="14" max="14" width="6.75" style="148" customWidth="1"/>
    <col min="15" max="15" width="6.25" style="148" customWidth="1"/>
    <col min="16" max="17" width="3.375" style="148" customWidth="1"/>
    <col min="18" max="19" width="6.25" style="148" customWidth="1"/>
    <col min="20" max="21" width="3.375" style="148" customWidth="1"/>
    <col min="22" max="26" width="6.25" style="148" customWidth="1"/>
    <col min="27" max="27" width="6.25" style="147" customWidth="1"/>
    <col min="28" max="28" width="6.875" style="147" customWidth="1"/>
    <col min="29" max="34" width="10.375" style="147"/>
    <col min="35" max="256" width="10.375" style="2"/>
    <col min="257" max="257" width="6.375" style="2" customWidth="1"/>
    <col min="258" max="258" width="1.75" style="2" customWidth="1"/>
    <col min="259" max="259" width="8.125" style="2" customWidth="1"/>
    <col min="260" max="267" width="8" style="2" customWidth="1"/>
    <col min="268" max="268" width="6.75" style="2" customWidth="1"/>
    <col min="269" max="269" width="8.125" style="2" customWidth="1"/>
    <col min="270" max="270" width="6.75" style="2" customWidth="1"/>
    <col min="271" max="271" width="6.25" style="2" customWidth="1"/>
    <col min="272" max="273" width="3.375" style="2" customWidth="1"/>
    <col min="274" max="275" width="6.25" style="2" customWidth="1"/>
    <col min="276" max="277" width="3.375" style="2" customWidth="1"/>
    <col min="278" max="283" width="6.25" style="2" customWidth="1"/>
    <col min="284" max="284" width="6.875" style="2" customWidth="1"/>
    <col min="285" max="512" width="10.375" style="2"/>
    <col min="513" max="513" width="6.375" style="2" customWidth="1"/>
    <col min="514" max="514" width="1.75" style="2" customWidth="1"/>
    <col min="515" max="515" width="8.125" style="2" customWidth="1"/>
    <col min="516" max="523" width="8" style="2" customWidth="1"/>
    <col min="524" max="524" width="6.75" style="2" customWidth="1"/>
    <col min="525" max="525" width="8.125" style="2" customWidth="1"/>
    <col min="526" max="526" width="6.75" style="2" customWidth="1"/>
    <col min="527" max="527" width="6.25" style="2" customWidth="1"/>
    <col min="528" max="529" width="3.375" style="2" customWidth="1"/>
    <col min="530" max="531" width="6.25" style="2" customWidth="1"/>
    <col min="532" max="533" width="3.375" style="2" customWidth="1"/>
    <col min="534" max="539" width="6.25" style="2" customWidth="1"/>
    <col min="540" max="540" width="6.875" style="2" customWidth="1"/>
    <col min="541" max="768" width="10.375" style="2"/>
    <col min="769" max="769" width="6.375" style="2" customWidth="1"/>
    <col min="770" max="770" width="1.75" style="2" customWidth="1"/>
    <col min="771" max="771" width="8.125" style="2" customWidth="1"/>
    <col min="772" max="779" width="8" style="2" customWidth="1"/>
    <col min="780" max="780" width="6.75" style="2" customWidth="1"/>
    <col min="781" max="781" width="8.125" style="2" customWidth="1"/>
    <col min="782" max="782" width="6.75" style="2" customWidth="1"/>
    <col min="783" max="783" width="6.25" style="2" customWidth="1"/>
    <col min="784" max="785" width="3.375" style="2" customWidth="1"/>
    <col min="786" max="787" width="6.25" style="2" customWidth="1"/>
    <col min="788" max="789" width="3.375" style="2" customWidth="1"/>
    <col min="790" max="795" width="6.25" style="2" customWidth="1"/>
    <col min="796" max="796" width="6.875" style="2" customWidth="1"/>
    <col min="797" max="1024" width="10.375" style="2"/>
    <col min="1025" max="1025" width="6.375" style="2" customWidth="1"/>
    <col min="1026" max="1026" width="1.75" style="2" customWidth="1"/>
    <col min="1027" max="1027" width="8.125" style="2" customWidth="1"/>
    <col min="1028" max="1035" width="8" style="2" customWidth="1"/>
    <col min="1036" max="1036" width="6.75" style="2" customWidth="1"/>
    <col min="1037" max="1037" width="8.125" style="2" customWidth="1"/>
    <col min="1038" max="1038" width="6.75" style="2" customWidth="1"/>
    <col min="1039" max="1039" width="6.25" style="2" customWidth="1"/>
    <col min="1040" max="1041" width="3.375" style="2" customWidth="1"/>
    <col min="1042" max="1043" width="6.25" style="2" customWidth="1"/>
    <col min="1044" max="1045" width="3.375" style="2" customWidth="1"/>
    <col min="1046" max="1051" width="6.25" style="2" customWidth="1"/>
    <col min="1052" max="1052" width="6.875" style="2" customWidth="1"/>
    <col min="1053" max="1280" width="10.375" style="2"/>
    <col min="1281" max="1281" width="6.375" style="2" customWidth="1"/>
    <col min="1282" max="1282" width="1.75" style="2" customWidth="1"/>
    <col min="1283" max="1283" width="8.125" style="2" customWidth="1"/>
    <col min="1284" max="1291" width="8" style="2" customWidth="1"/>
    <col min="1292" max="1292" width="6.75" style="2" customWidth="1"/>
    <col min="1293" max="1293" width="8.125" style="2" customWidth="1"/>
    <col min="1294" max="1294" width="6.75" style="2" customWidth="1"/>
    <col min="1295" max="1295" width="6.25" style="2" customWidth="1"/>
    <col min="1296" max="1297" width="3.375" style="2" customWidth="1"/>
    <col min="1298" max="1299" width="6.25" style="2" customWidth="1"/>
    <col min="1300" max="1301" width="3.375" style="2" customWidth="1"/>
    <col min="1302" max="1307" width="6.25" style="2" customWidth="1"/>
    <col min="1308" max="1308" width="6.875" style="2" customWidth="1"/>
    <col min="1309" max="1536" width="10.375" style="2"/>
    <col min="1537" max="1537" width="6.375" style="2" customWidth="1"/>
    <col min="1538" max="1538" width="1.75" style="2" customWidth="1"/>
    <col min="1539" max="1539" width="8.125" style="2" customWidth="1"/>
    <col min="1540" max="1547" width="8" style="2" customWidth="1"/>
    <col min="1548" max="1548" width="6.75" style="2" customWidth="1"/>
    <col min="1549" max="1549" width="8.125" style="2" customWidth="1"/>
    <col min="1550" max="1550" width="6.75" style="2" customWidth="1"/>
    <col min="1551" max="1551" width="6.25" style="2" customWidth="1"/>
    <col min="1552" max="1553" width="3.375" style="2" customWidth="1"/>
    <col min="1554" max="1555" width="6.25" style="2" customWidth="1"/>
    <col min="1556" max="1557" width="3.375" style="2" customWidth="1"/>
    <col min="1558" max="1563" width="6.25" style="2" customWidth="1"/>
    <col min="1564" max="1564" width="6.875" style="2" customWidth="1"/>
    <col min="1565" max="1792" width="10.375" style="2"/>
    <col min="1793" max="1793" width="6.375" style="2" customWidth="1"/>
    <col min="1794" max="1794" width="1.75" style="2" customWidth="1"/>
    <col min="1795" max="1795" width="8.125" style="2" customWidth="1"/>
    <col min="1796" max="1803" width="8" style="2" customWidth="1"/>
    <col min="1804" max="1804" width="6.75" style="2" customWidth="1"/>
    <col min="1805" max="1805" width="8.125" style="2" customWidth="1"/>
    <col min="1806" max="1806" width="6.75" style="2" customWidth="1"/>
    <col min="1807" max="1807" width="6.25" style="2" customWidth="1"/>
    <col min="1808" max="1809" width="3.375" style="2" customWidth="1"/>
    <col min="1810" max="1811" width="6.25" style="2" customWidth="1"/>
    <col min="1812" max="1813" width="3.375" style="2" customWidth="1"/>
    <col min="1814" max="1819" width="6.25" style="2" customWidth="1"/>
    <col min="1820" max="1820" width="6.875" style="2" customWidth="1"/>
    <col min="1821" max="2048" width="10.375" style="2"/>
    <col min="2049" max="2049" width="6.375" style="2" customWidth="1"/>
    <col min="2050" max="2050" width="1.75" style="2" customWidth="1"/>
    <col min="2051" max="2051" width="8.125" style="2" customWidth="1"/>
    <col min="2052" max="2059" width="8" style="2" customWidth="1"/>
    <col min="2060" max="2060" width="6.75" style="2" customWidth="1"/>
    <col min="2061" max="2061" width="8.125" style="2" customWidth="1"/>
    <col min="2062" max="2062" width="6.75" style="2" customWidth="1"/>
    <col min="2063" max="2063" width="6.25" style="2" customWidth="1"/>
    <col min="2064" max="2065" width="3.375" style="2" customWidth="1"/>
    <col min="2066" max="2067" width="6.25" style="2" customWidth="1"/>
    <col min="2068" max="2069" width="3.375" style="2" customWidth="1"/>
    <col min="2070" max="2075" width="6.25" style="2" customWidth="1"/>
    <col min="2076" max="2076" width="6.875" style="2" customWidth="1"/>
    <col min="2077" max="2304" width="10.375" style="2"/>
    <col min="2305" max="2305" width="6.375" style="2" customWidth="1"/>
    <col min="2306" max="2306" width="1.75" style="2" customWidth="1"/>
    <col min="2307" max="2307" width="8.125" style="2" customWidth="1"/>
    <col min="2308" max="2315" width="8" style="2" customWidth="1"/>
    <col min="2316" max="2316" width="6.75" style="2" customWidth="1"/>
    <col min="2317" max="2317" width="8.125" style="2" customWidth="1"/>
    <col min="2318" max="2318" width="6.75" style="2" customWidth="1"/>
    <col min="2319" max="2319" width="6.25" style="2" customWidth="1"/>
    <col min="2320" max="2321" width="3.375" style="2" customWidth="1"/>
    <col min="2322" max="2323" width="6.25" style="2" customWidth="1"/>
    <col min="2324" max="2325" width="3.375" style="2" customWidth="1"/>
    <col min="2326" max="2331" width="6.25" style="2" customWidth="1"/>
    <col min="2332" max="2332" width="6.875" style="2" customWidth="1"/>
    <col min="2333" max="2560" width="10.375" style="2"/>
    <col min="2561" max="2561" width="6.375" style="2" customWidth="1"/>
    <col min="2562" max="2562" width="1.75" style="2" customWidth="1"/>
    <col min="2563" max="2563" width="8.125" style="2" customWidth="1"/>
    <col min="2564" max="2571" width="8" style="2" customWidth="1"/>
    <col min="2572" max="2572" width="6.75" style="2" customWidth="1"/>
    <col min="2573" max="2573" width="8.125" style="2" customWidth="1"/>
    <col min="2574" max="2574" width="6.75" style="2" customWidth="1"/>
    <col min="2575" max="2575" width="6.25" style="2" customWidth="1"/>
    <col min="2576" max="2577" width="3.375" style="2" customWidth="1"/>
    <col min="2578" max="2579" width="6.25" style="2" customWidth="1"/>
    <col min="2580" max="2581" width="3.375" style="2" customWidth="1"/>
    <col min="2582" max="2587" width="6.25" style="2" customWidth="1"/>
    <col min="2588" max="2588" width="6.875" style="2" customWidth="1"/>
    <col min="2589" max="2816" width="10.375" style="2"/>
    <col min="2817" max="2817" width="6.375" style="2" customWidth="1"/>
    <col min="2818" max="2818" width="1.75" style="2" customWidth="1"/>
    <col min="2819" max="2819" width="8.125" style="2" customWidth="1"/>
    <col min="2820" max="2827" width="8" style="2" customWidth="1"/>
    <col min="2828" max="2828" width="6.75" style="2" customWidth="1"/>
    <col min="2829" max="2829" width="8.125" style="2" customWidth="1"/>
    <col min="2830" max="2830" width="6.75" style="2" customWidth="1"/>
    <col min="2831" max="2831" width="6.25" style="2" customWidth="1"/>
    <col min="2832" max="2833" width="3.375" style="2" customWidth="1"/>
    <col min="2834" max="2835" width="6.25" style="2" customWidth="1"/>
    <col min="2836" max="2837" width="3.375" style="2" customWidth="1"/>
    <col min="2838" max="2843" width="6.25" style="2" customWidth="1"/>
    <col min="2844" max="2844" width="6.875" style="2" customWidth="1"/>
    <col min="2845" max="3072" width="10.375" style="2"/>
    <col min="3073" max="3073" width="6.375" style="2" customWidth="1"/>
    <col min="3074" max="3074" width="1.75" style="2" customWidth="1"/>
    <col min="3075" max="3075" width="8.125" style="2" customWidth="1"/>
    <col min="3076" max="3083" width="8" style="2" customWidth="1"/>
    <col min="3084" max="3084" width="6.75" style="2" customWidth="1"/>
    <col min="3085" max="3085" width="8.125" style="2" customWidth="1"/>
    <col min="3086" max="3086" width="6.75" style="2" customWidth="1"/>
    <col min="3087" max="3087" width="6.25" style="2" customWidth="1"/>
    <col min="3088" max="3089" width="3.375" style="2" customWidth="1"/>
    <col min="3090" max="3091" width="6.25" style="2" customWidth="1"/>
    <col min="3092" max="3093" width="3.375" style="2" customWidth="1"/>
    <col min="3094" max="3099" width="6.25" style="2" customWidth="1"/>
    <col min="3100" max="3100" width="6.875" style="2" customWidth="1"/>
    <col min="3101" max="3328" width="10.375" style="2"/>
    <col min="3329" max="3329" width="6.375" style="2" customWidth="1"/>
    <col min="3330" max="3330" width="1.75" style="2" customWidth="1"/>
    <col min="3331" max="3331" width="8.125" style="2" customWidth="1"/>
    <col min="3332" max="3339" width="8" style="2" customWidth="1"/>
    <col min="3340" max="3340" width="6.75" style="2" customWidth="1"/>
    <col min="3341" max="3341" width="8.125" style="2" customWidth="1"/>
    <col min="3342" max="3342" width="6.75" style="2" customWidth="1"/>
    <col min="3343" max="3343" width="6.25" style="2" customWidth="1"/>
    <col min="3344" max="3345" width="3.375" style="2" customWidth="1"/>
    <col min="3346" max="3347" width="6.25" style="2" customWidth="1"/>
    <col min="3348" max="3349" width="3.375" style="2" customWidth="1"/>
    <col min="3350" max="3355" width="6.25" style="2" customWidth="1"/>
    <col min="3356" max="3356" width="6.875" style="2" customWidth="1"/>
    <col min="3357" max="3584" width="10.375" style="2"/>
    <col min="3585" max="3585" width="6.375" style="2" customWidth="1"/>
    <col min="3586" max="3586" width="1.75" style="2" customWidth="1"/>
    <col min="3587" max="3587" width="8.125" style="2" customWidth="1"/>
    <col min="3588" max="3595" width="8" style="2" customWidth="1"/>
    <col min="3596" max="3596" width="6.75" style="2" customWidth="1"/>
    <col min="3597" max="3597" width="8.125" style="2" customWidth="1"/>
    <col min="3598" max="3598" width="6.75" style="2" customWidth="1"/>
    <col min="3599" max="3599" width="6.25" style="2" customWidth="1"/>
    <col min="3600" max="3601" width="3.375" style="2" customWidth="1"/>
    <col min="3602" max="3603" width="6.25" style="2" customWidth="1"/>
    <col min="3604" max="3605" width="3.375" style="2" customWidth="1"/>
    <col min="3606" max="3611" width="6.25" style="2" customWidth="1"/>
    <col min="3612" max="3612" width="6.875" style="2" customWidth="1"/>
    <col min="3613" max="3840" width="10.375" style="2"/>
    <col min="3841" max="3841" width="6.375" style="2" customWidth="1"/>
    <col min="3842" max="3842" width="1.75" style="2" customWidth="1"/>
    <col min="3843" max="3843" width="8.125" style="2" customWidth="1"/>
    <col min="3844" max="3851" width="8" style="2" customWidth="1"/>
    <col min="3852" max="3852" width="6.75" style="2" customWidth="1"/>
    <col min="3853" max="3853" width="8.125" style="2" customWidth="1"/>
    <col min="3854" max="3854" width="6.75" style="2" customWidth="1"/>
    <col min="3855" max="3855" width="6.25" style="2" customWidth="1"/>
    <col min="3856" max="3857" width="3.375" style="2" customWidth="1"/>
    <col min="3858" max="3859" width="6.25" style="2" customWidth="1"/>
    <col min="3860" max="3861" width="3.375" style="2" customWidth="1"/>
    <col min="3862" max="3867" width="6.25" style="2" customWidth="1"/>
    <col min="3868" max="3868" width="6.875" style="2" customWidth="1"/>
    <col min="3869" max="4096" width="10.375" style="2"/>
    <col min="4097" max="4097" width="6.375" style="2" customWidth="1"/>
    <col min="4098" max="4098" width="1.75" style="2" customWidth="1"/>
    <col min="4099" max="4099" width="8.125" style="2" customWidth="1"/>
    <col min="4100" max="4107" width="8" style="2" customWidth="1"/>
    <col min="4108" max="4108" width="6.75" style="2" customWidth="1"/>
    <col min="4109" max="4109" width="8.125" style="2" customWidth="1"/>
    <col min="4110" max="4110" width="6.75" style="2" customWidth="1"/>
    <col min="4111" max="4111" width="6.25" style="2" customWidth="1"/>
    <col min="4112" max="4113" width="3.375" style="2" customWidth="1"/>
    <col min="4114" max="4115" width="6.25" style="2" customWidth="1"/>
    <col min="4116" max="4117" width="3.375" style="2" customWidth="1"/>
    <col min="4118" max="4123" width="6.25" style="2" customWidth="1"/>
    <col min="4124" max="4124" width="6.875" style="2" customWidth="1"/>
    <col min="4125" max="4352" width="10.375" style="2"/>
    <col min="4353" max="4353" width="6.375" style="2" customWidth="1"/>
    <col min="4354" max="4354" width="1.75" style="2" customWidth="1"/>
    <col min="4355" max="4355" width="8.125" style="2" customWidth="1"/>
    <col min="4356" max="4363" width="8" style="2" customWidth="1"/>
    <col min="4364" max="4364" width="6.75" style="2" customWidth="1"/>
    <col min="4365" max="4365" width="8.125" style="2" customWidth="1"/>
    <col min="4366" max="4366" width="6.75" style="2" customWidth="1"/>
    <col min="4367" max="4367" width="6.25" style="2" customWidth="1"/>
    <col min="4368" max="4369" width="3.375" style="2" customWidth="1"/>
    <col min="4370" max="4371" width="6.25" style="2" customWidth="1"/>
    <col min="4372" max="4373" width="3.375" style="2" customWidth="1"/>
    <col min="4374" max="4379" width="6.25" style="2" customWidth="1"/>
    <col min="4380" max="4380" width="6.875" style="2" customWidth="1"/>
    <col min="4381" max="4608" width="10.375" style="2"/>
    <col min="4609" max="4609" width="6.375" style="2" customWidth="1"/>
    <col min="4610" max="4610" width="1.75" style="2" customWidth="1"/>
    <col min="4611" max="4611" width="8.125" style="2" customWidth="1"/>
    <col min="4612" max="4619" width="8" style="2" customWidth="1"/>
    <col min="4620" max="4620" width="6.75" style="2" customWidth="1"/>
    <col min="4621" max="4621" width="8.125" style="2" customWidth="1"/>
    <col min="4622" max="4622" width="6.75" style="2" customWidth="1"/>
    <col min="4623" max="4623" width="6.25" style="2" customWidth="1"/>
    <col min="4624" max="4625" width="3.375" style="2" customWidth="1"/>
    <col min="4626" max="4627" width="6.25" style="2" customWidth="1"/>
    <col min="4628" max="4629" width="3.375" style="2" customWidth="1"/>
    <col min="4630" max="4635" width="6.25" style="2" customWidth="1"/>
    <col min="4636" max="4636" width="6.875" style="2" customWidth="1"/>
    <col min="4637" max="4864" width="10.375" style="2"/>
    <col min="4865" max="4865" width="6.375" style="2" customWidth="1"/>
    <col min="4866" max="4866" width="1.75" style="2" customWidth="1"/>
    <col min="4867" max="4867" width="8.125" style="2" customWidth="1"/>
    <col min="4868" max="4875" width="8" style="2" customWidth="1"/>
    <col min="4876" max="4876" width="6.75" style="2" customWidth="1"/>
    <col min="4877" max="4877" width="8.125" style="2" customWidth="1"/>
    <col min="4878" max="4878" width="6.75" style="2" customWidth="1"/>
    <col min="4879" max="4879" width="6.25" style="2" customWidth="1"/>
    <col min="4880" max="4881" width="3.375" style="2" customWidth="1"/>
    <col min="4882" max="4883" width="6.25" style="2" customWidth="1"/>
    <col min="4884" max="4885" width="3.375" style="2" customWidth="1"/>
    <col min="4886" max="4891" width="6.25" style="2" customWidth="1"/>
    <col min="4892" max="4892" width="6.875" style="2" customWidth="1"/>
    <col min="4893" max="5120" width="10.375" style="2"/>
    <col min="5121" max="5121" width="6.375" style="2" customWidth="1"/>
    <col min="5122" max="5122" width="1.75" style="2" customWidth="1"/>
    <col min="5123" max="5123" width="8.125" style="2" customWidth="1"/>
    <col min="5124" max="5131" width="8" style="2" customWidth="1"/>
    <col min="5132" max="5132" width="6.75" style="2" customWidth="1"/>
    <col min="5133" max="5133" width="8.125" style="2" customWidth="1"/>
    <col min="5134" max="5134" width="6.75" style="2" customWidth="1"/>
    <col min="5135" max="5135" width="6.25" style="2" customWidth="1"/>
    <col min="5136" max="5137" width="3.375" style="2" customWidth="1"/>
    <col min="5138" max="5139" width="6.25" style="2" customWidth="1"/>
    <col min="5140" max="5141" width="3.375" style="2" customWidth="1"/>
    <col min="5142" max="5147" width="6.25" style="2" customWidth="1"/>
    <col min="5148" max="5148" width="6.875" style="2" customWidth="1"/>
    <col min="5149" max="5376" width="10.375" style="2"/>
    <col min="5377" max="5377" width="6.375" style="2" customWidth="1"/>
    <col min="5378" max="5378" width="1.75" style="2" customWidth="1"/>
    <col min="5379" max="5379" width="8.125" style="2" customWidth="1"/>
    <col min="5380" max="5387" width="8" style="2" customWidth="1"/>
    <col min="5388" max="5388" width="6.75" style="2" customWidth="1"/>
    <col min="5389" max="5389" width="8.125" style="2" customWidth="1"/>
    <col min="5390" max="5390" width="6.75" style="2" customWidth="1"/>
    <col min="5391" max="5391" width="6.25" style="2" customWidth="1"/>
    <col min="5392" max="5393" width="3.375" style="2" customWidth="1"/>
    <col min="5394" max="5395" width="6.25" style="2" customWidth="1"/>
    <col min="5396" max="5397" width="3.375" style="2" customWidth="1"/>
    <col min="5398" max="5403" width="6.25" style="2" customWidth="1"/>
    <col min="5404" max="5404" width="6.875" style="2" customWidth="1"/>
    <col min="5405" max="5632" width="10.375" style="2"/>
    <col min="5633" max="5633" width="6.375" style="2" customWidth="1"/>
    <col min="5634" max="5634" width="1.75" style="2" customWidth="1"/>
    <col min="5635" max="5635" width="8.125" style="2" customWidth="1"/>
    <col min="5636" max="5643" width="8" style="2" customWidth="1"/>
    <col min="5644" max="5644" width="6.75" style="2" customWidth="1"/>
    <col min="5645" max="5645" width="8.125" style="2" customWidth="1"/>
    <col min="5646" max="5646" width="6.75" style="2" customWidth="1"/>
    <col min="5647" max="5647" width="6.25" style="2" customWidth="1"/>
    <col min="5648" max="5649" width="3.375" style="2" customWidth="1"/>
    <col min="5650" max="5651" width="6.25" style="2" customWidth="1"/>
    <col min="5652" max="5653" width="3.375" style="2" customWidth="1"/>
    <col min="5654" max="5659" width="6.25" style="2" customWidth="1"/>
    <col min="5660" max="5660" width="6.875" style="2" customWidth="1"/>
    <col min="5661" max="5888" width="10.375" style="2"/>
    <col min="5889" max="5889" width="6.375" style="2" customWidth="1"/>
    <col min="5890" max="5890" width="1.75" style="2" customWidth="1"/>
    <col min="5891" max="5891" width="8.125" style="2" customWidth="1"/>
    <col min="5892" max="5899" width="8" style="2" customWidth="1"/>
    <col min="5900" max="5900" width="6.75" style="2" customWidth="1"/>
    <col min="5901" max="5901" width="8.125" style="2" customWidth="1"/>
    <col min="5902" max="5902" width="6.75" style="2" customWidth="1"/>
    <col min="5903" max="5903" width="6.25" style="2" customWidth="1"/>
    <col min="5904" max="5905" width="3.375" style="2" customWidth="1"/>
    <col min="5906" max="5907" width="6.25" style="2" customWidth="1"/>
    <col min="5908" max="5909" width="3.375" style="2" customWidth="1"/>
    <col min="5910" max="5915" width="6.25" style="2" customWidth="1"/>
    <col min="5916" max="5916" width="6.875" style="2" customWidth="1"/>
    <col min="5917" max="6144" width="10.375" style="2"/>
    <col min="6145" max="6145" width="6.375" style="2" customWidth="1"/>
    <col min="6146" max="6146" width="1.75" style="2" customWidth="1"/>
    <col min="6147" max="6147" width="8.125" style="2" customWidth="1"/>
    <col min="6148" max="6155" width="8" style="2" customWidth="1"/>
    <col min="6156" max="6156" width="6.75" style="2" customWidth="1"/>
    <col min="6157" max="6157" width="8.125" style="2" customWidth="1"/>
    <col min="6158" max="6158" width="6.75" style="2" customWidth="1"/>
    <col min="6159" max="6159" width="6.25" style="2" customWidth="1"/>
    <col min="6160" max="6161" width="3.375" style="2" customWidth="1"/>
    <col min="6162" max="6163" width="6.25" style="2" customWidth="1"/>
    <col min="6164" max="6165" width="3.375" style="2" customWidth="1"/>
    <col min="6166" max="6171" width="6.25" style="2" customWidth="1"/>
    <col min="6172" max="6172" width="6.875" style="2" customWidth="1"/>
    <col min="6173" max="6400" width="10.375" style="2"/>
    <col min="6401" max="6401" width="6.375" style="2" customWidth="1"/>
    <col min="6402" max="6402" width="1.75" style="2" customWidth="1"/>
    <col min="6403" max="6403" width="8.125" style="2" customWidth="1"/>
    <col min="6404" max="6411" width="8" style="2" customWidth="1"/>
    <col min="6412" max="6412" width="6.75" style="2" customWidth="1"/>
    <col min="6413" max="6413" width="8.125" style="2" customWidth="1"/>
    <col min="6414" max="6414" width="6.75" style="2" customWidth="1"/>
    <col min="6415" max="6415" width="6.25" style="2" customWidth="1"/>
    <col min="6416" max="6417" width="3.375" style="2" customWidth="1"/>
    <col min="6418" max="6419" width="6.25" style="2" customWidth="1"/>
    <col min="6420" max="6421" width="3.375" style="2" customWidth="1"/>
    <col min="6422" max="6427" width="6.25" style="2" customWidth="1"/>
    <col min="6428" max="6428" width="6.875" style="2" customWidth="1"/>
    <col min="6429" max="6656" width="10.375" style="2"/>
    <col min="6657" max="6657" width="6.375" style="2" customWidth="1"/>
    <col min="6658" max="6658" width="1.75" style="2" customWidth="1"/>
    <col min="6659" max="6659" width="8.125" style="2" customWidth="1"/>
    <col min="6660" max="6667" width="8" style="2" customWidth="1"/>
    <col min="6668" max="6668" width="6.75" style="2" customWidth="1"/>
    <col min="6669" max="6669" width="8.125" style="2" customWidth="1"/>
    <col min="6670" max="6670" width="6.75" style="2" customWidth="1"/>
    <col min="6671" max="6671" width="6.25" style="2" customWidth="1"/>
    <col min="6672" max="6673" width="3.375" style="2" customWidth="1"/>
    <col min="6674" max="6675" width="6.25" style="2" customWidth="1"/>
    <col min="6676" max="6677" width="3.375" style="2" customWidth="1"/>
    <col min="6678" max="6683" width="6.25" style="2" customWidth="1"/>
    <col min="6684" max="6684" width="6.875" style="2" customWidth="1"/>
    <col min="6685" max="6912" width="10.375" style="2"/>
    <col min="6913" max="6913" width="6.375" style="2" customWidth="1"/>
    <col min="6914" max="6914" width="1.75" style="2" customWidth="1"/>
    <col min="6915" max="6915" width="8.125" style="2" customWidth="1"/>
    <col min="6916" max="6923" width="8" style="2" customWidth="1"/>
    <col min="6924" max="6924" width="6.75" style="2" customWidth="1"/>
    <col min="6925" max="6925" width="8.125" style="2" customWidth="1"/>
    <col min="6926" max="6926" width="6.75" style="2" customWidth="1"/>
    <col min="6927" max="6927" width="6.25" style="2" customWidth="1"/>
    <col min="6928" max="6929" width="3.375" style="2" customWidth="1"/>
    <col min="6930" max="6931" width="6.25" style="2" customWidth="1"/>
    <col min="6932" max="6933" width="3.375" style="2" customWidth="1"/>
    <col min="6934" max="6939" width="6.25" style="2" customWidth="1"/>
    <col min="6940" max="6940" width="6.875" style="2" customWidth="1"/>
    <col min="6941" max="7168" width="10.375" style="2"/>
    <col min="7169" max="7169" width="6.375" style="2" customWidth="1"/>
    <col min="7170" max="7170" width="1.75" style="2" customWidth="1"/>
    <col min="7171" max="7171" width="8.125" style="2" customWidth="1"/>
    <col min="7172" max="7179" width="8" style="2" customWidth="1"/>
    <col min="7180" max="7180" width="6.75" style="2" customWidth="1"/>
    <col min="7181" max="7181" width="8.125" style="2" customWidth="1"/>
    <col min="7182" max="7182" width="6.75" style="2" customWidth="1"/>
    <col min="7183" max="7183" width="6.25" style="2" customWidth="1"/>
    <col min="7184" max="7185" width="3.375" style="2" customWidth="1"/>
    <col min="7186" max="7187" width="6.25" style="2" customWidth="1"/>
    <col min="7188" max="7189" width="3.375" style="2" customWidth="1"/>
    <col min="7190" max="7195" width="6.25" style="2" customWidth="1"/>
    <col min="7196" max="7196" width="6.875" style="2" customWidth="1"/>
    <col min="7197" max="7424" width="10.375" style="2"/>
    <col min="7425" max="7425" width="6.375" style="2" customWidth="1"/>
    <col min="7426" max="7426" width="1.75" style="2" customWidth="1"/>
    <col min="7427" max="7427" width="8.125" style="2" customWidth="1"/>
    <col min="7428" max="7435" width="8" style="2" customWidth="1"/>
    <col min="7436" max="7436" width="6.75" style="2" customWidth="1"/>
    <col min="7437" max="7437" width="8.125" style="2" customWidth="1"/>
    <col min="7438" max="7438" width="6.75" style="2" customWidth="1"/>
    <col min="7439" max="7439" width="6.25" style="2" customWidth="1"/>
    <col min="7440" max="7441" width="3.375" style="2" customWidth="1"/>
    <col min="7442" max="7443" width="6.25" style="2" customWidth="1"/>
    <col min="7444" max="7445" width="3.375" style="2" customWidth="1"/>
    <col min="7446" max="7451" width="6.25" style="2" customWidth="1"/>
    <col min="7452" max="7452" width="6.875" style="2" customWidth="1"/>
    <col min="7453" max="7680" width="10.375" style="2"/>
    <col min="7681" max="7681" width="6.375" style="2" customWidth="1"/>
    <col min="7682" max="7682" width="1.75" style="2" customWidth="1"/>
    <col min="7683" max="7683" width="8.125" style="2" customWidth="1"/>
    <col min="7684" max="7691" width="8" style="2" customWidth="1"/>
    <col min="7692" max="7692" width="6.75" style="2" customWidth="1"/>
    <col min="7693" max="7693" width="8.125" style="2" customWidth="1"/>
    <col min="7694" max="7694" width="6.75" style="2" customWidth="1"/>
    <col min="7695" max="7695" width="6.25" style="2" customWidth="1"/>
    <col min="7696" max="7697" width="3.375" style="2" customWidth="1"/>
    <col min="7698" max="7699" width="6.25" style="2" customWidth="1"/>
    <col min="7700" max="7701" width="3.375" style="2" customWidth="1"/>
    <col min="7702" max="7707" width="6.25" style="2" customWidth="1"/>
    <col min="7708" max="7708" width="6.875" style="2" customWidth="1"/>
    <col min="7709" max="7936" width="10.375" style="2"/>
    <col min="7937" max="7937" width="6.375" style="2" customWidth="1"/>
    <col min="7938" max="7938" width="1.75" style="2" customWidth="1"/>
    <col min="7939" max="7939" width="8.125" style="2" customWidth="1"/>
    <col min="7940" max="7947" width="8" style="2" customWidth="1"/>
    <col min="7948" max="7948" width="6.75" style="2" customWidth="1"/>
    <col min="7949" max="7949" width="8.125" style="2" customWidth="1"/>
    <col min="7950" max="7950" width="6.75" style="2" customWidth="1"/>
    <col min="7951" max="7951" width="6.25" style="2" customWidth="1"/>
    <col min="7952" max="7953" width="3.375" style="2" customWidth="1"/>
    <col min="7954" max="7955" width="6.25" style="2" customWidth="1"/>
    <col min="7956" max="7957" width="3.375" style="2" customWidth="1"/>
    <col min="7958" max="7963" width="6.25" style="2" customWidth="1"/>
    <col min="7964" max="7964" width="6.875" style="2" customWidth="1"/>
    <col min="7965" max="8192" width="10.375" style="2"/>
    <col min="8193" max="8193" width="6.375" style="2" customWidth="1"/>
    <col min="8194" max="8194" width="1.75" style="2" customWidth="1"/>
    <col min="8195" max="8195" width="8.125" style="2" customWidth="1"/>
    <col min="8196" max="8203" width="8" style="2" customWidth="1"/>
    <col min="8204" max="8204" width="6.75" style="2" customWidth="1"/>
    <col min="8205" max="8205" width="8.125" style="2" customWidth="1"/>
    <col min="8206" max="8206" width="6.75" style="2" customWidth="1"/>
    <col min="8207" max="8207" width="6.25" style="2" customWidth="1"/>
    <col min="8208" max="8209" width="3.375" style="2" customWidth="1"/>
    <col min="8210" max="8211" width="6.25" style="2" customWidth="1"/>
    <col min="8212" max="8213" width="3.375" style="2" customWidth="1"/>
    <col min="8214" max="8219" width="6.25" style="2" customWidth="1"/>
    <col min="8220" max="8220" width="6.875" style="2" customWidth="1"/>
    <col min="8221" max="8448" width="10.375" style="2"/>
    <col min="8449" max="8449" width="6.375" style="2" customWidth="1"/>
    <col min="8450" max="8450" width="1.75" style="2" customWidth="1"/>
    <col min="8451" max="8451" width="8.125" style="2" customWidth="1"/>
    <col min="8452" max="8459" width="8" style="2" customWidth="1"/>
    <col min="8460" max="8460" width="6.75" style="2" customWidth="1"/>
    <col min="8461" max="8461" width="8.125" style="2" customWidth="1"/>
    <col min="8462" max="8462" width="6.75" style="2" customWidth="1"/>
    <col min="8463" max="8463" width="6.25" style="2" customWidth="1"/>
    <col min="8464" max="8465" width="3.375" style="2" customWidth="1"/>
    <col min="8466" max="8467" width="6.25" style="2" customWidth="1"/>
    <col min="8468" max="8469" width="3.375" style="2" customWidth="1"/>
    <col min="8470" max="8475" width="6.25" style="2" customWidth="1"/>
    <col min="8476" max="8476" width="6.875" style="2" customWidth="1"/>
    <col min="8477" max="8704" width="10.375" style="2"/>
    <col min="8705" max="8705" width="6.375" style="2" customWidth="1"/>
    <col min="8706" max="8706" width="1.75" style="2" customWidth="1"/>
    <col min="8707" max="8707" width="8.125" style="2" customWidth="1"/>
    <col min="8708" max="8715" width="8" style="2" customWidth="1"/>
    <col min="8716" max="8716" width="6.75" style="2" customWidth="1"/>
    <col min="8717" max="8717" width="8.125" style="2" customWidth="1"/>
    <col min="8718" max="8718" width="6.75" style="2" customWidth="1"/>
    <col min="8719" max="8719" width="6.25" style="2" customWidth="1"/>
    <col min="8720" max="8721" width="3.375" style="2" customWidth="1"/>
    <col min="8722" max="8723" width="6.25" style="2" customWidth="1"/>
    <col min="8724" max="8725" width="3.375" style="2" customWidth="1"/>
    <col min="8726" max="8731" width="6.25" style="2" customWidth="1"/>
    <col min="8732" max="8732" width="6.875" style="2" customWidth="1"/>
    <col min="8733" max="8960" width="10.375" style="2"/>
    <col min="8961" max="8961" width="6.375" style="2" customWidth="1"/>
    <col min="8962" max="8962" width="1.75" style="2" customWidth="1"/>
    <col min="8963" max="8963" width="8.125" style="2" customWidth="1"/>
    <col min="8964" max="8971" width="8" style="2" customWidth="1"/>
    <col min="8972" max="8972" width="6.75" style="2" customWidth="1"/>
    <col min="8973" max="8973" width="8.125" style="2" customWidth="1"/>
    <col min="8974" max="8974" width="6.75" style="2" customWidth="1"/>
    <col min="8975" max="8975" width="6.25" style="2" customWidth="1"/>
    <col min="8976" max="8977" width="3.375" style="2" customWidth="1"/>
    <col min="8978" max="8979" width="6.25" style="2" customWidth="1"/>
    <col min="8980" max="8981" width="3.375" style="2" customWidth="1"/>
    <col min="8982" max="8987" width="6.25" style="2" customWidth="1"/>
    <col min="8988" max="8988" width="6.875" style="2" customWidth="1"/>
    <col min="8989" max="9216" width="10.375" style="2"/>
    <col min="9217" max="9217" width="6.375" style="2" customWidth="1"/>
    <col min="9218" max="9218" width="1.75" style="2" customWidth="1"/>
    <col min="9219" max="9219" width="8.125" style="2" customWidth="1"/>
    <col min="9220" max="9227" width="8" style="2" customWidth="1"/>
    <col min="9228" max="9228" width="6.75" style="2" customWidth="1"/>
    <col min="9229" max="9229" width="8.125" style="2" customWidth="1"/>
    <col min="9230" max="9230" width="6.75" style="2" customWidth="1"/>
    <col min="9231" max="9231" width="6.25" style="2" customWidth="1"/>
    <col min="9232" max="9233" width="3.375" style="2" customWidth="1"/>
    <col min="9234" max="9235" width="6.25" style="2" customWidth="1"/>
    <col min="9236" max="9237" width="3.375" style="2" customWidth="1"/>
    <col min="9238" max="9243" width="6.25" style="2" customWidth="1"/>
    <col min="9244" max="9244" width="6.875" style="2" customWidth="1"/>
    <col min="9245" max="9472" width="10.375" style="2"/>
    <col min="9473" max="9473" width="6.375" style="2" customWidth="1"/>
    <col min="9474" max="9474" width="1.75" style="2" customWidth="1"/>
    <col min="9475" max="9475" width="8.125" style="2" customWidth="1"/>
    <col min="9476" max="9483" width="8" style="2" customWidth="1"/>
    <col min="9484" max="9484" width="6.75" style="2" customWidth="1"/>
    <col min="9485" max="9485" width="8.125" style="2" customWidth="1"/>
    <col min="9486" max="9486" width="6.75" style="2" customWidth="1"/>
    <col min="9487" max="9487" width="6.25" style="2" customWidth="1"/>
    <col min="9488" max="9489" width="3.375" style="2" customWidth="1"/>
    <col min="9490" max="9491" width="6.25" style="2" customWidth="1"/>
    <col min="9492" max="9493" width="3.375" style="2" customWidth="1"/>
    <col min="9494" max="9499" width="6.25" style="2" customWidth="1"/>
    <col min="9500" max="9500" width="6.875" style="2" customWidth="1"/>
    <col min="9501" max="9728" width="10.375" style="2"/>
    <col min="9729" max="9729" width="6.375" style="2" customWidth="1"/>
    <col min="9730" max="9730" width="1.75" style="2" customWidth="1"/>
    <col min="9731" max="9731" width="8.125" style="2" customWidth="1"/>
    <col min="9732" max="9739" width="8" style="2" customWidth="1"/>
    <col min="9740" max="9740" width="6.75" style="2" customWidth="1"/>
    <col min="9741" max="9741" width="8.125" style="2" customWidth="1"/>
    <col min="9742" max="9742" width="6.75" style="2" customWidth="1"/>
    <col min="9743" max="9743" width="6.25" style="2" customWidth="1"/>
    <col min="9744" max="9745" width="3.375" style="2" customWidth="1"/>
    <col min="9746" max="9747" width="6.25" style="2" customWidth="1"/>
    <col min="9748" max="9749" width="3.375" style="2" customWidth="1"/>
    <col min="9750" max="9755" width="6.25" style="2" customWidth="1"/>
    <col min="9756" max="9756" width="6.875" style="2" customWidth="1"/>
    <col min="9757" max="9984" width="10.375" style="2"/>
    <col min="9985" max="9985" width="6.375" style="2" customWidth="1"/>
    <col min="9986" max="9986" width="1.75" style="2" customWidth="1"/>
    <col min="9987" max="9987" width="8.125" style="2" customWidth="1"/>
    <col min="9988" max="9995" width="8" style="2" customWidth="1"/>
    <col min="9996" max="9996" width="6.75" style="2" customWidth="1"/>
    <col min="9997" max="9997" width="8.125" style="2" customWidth="1"/>
    <col min="9998" max="9998" width="6.75" style="2" customWidth="1"/>
    <col min="9999" max="9999" width="6.25" style="2" customWidth="1"/>
    <col min="10000" max="10001" width="3.375" style="2" customWidth="1"/>
    <col min="10002" max="10003" width="6.25" style="2" customWidth="1"/>
    <col min="10004" max="10005" width="3.375" style="2" customWidth="1"/>
    <col min="10006" max="10011" width="6.25" style="2" customWidth="1"/>
    <col min="10012" max="10012" width="6.875" style="2" customWidth="1"/>
    <col min="10013" max="10240" width="10.375" style="2"/>
    <col min="10241" max="10241" width="6.375" style="2" customWidth="1"/>
    <col min="10242" max="10242" width="1.75" style="2" customWidth="1"/>
    <col min="10243" max="10243" width="8.125" style="2" customWidth="1"/>
    <col min="10244" max="10251" width="8" style="2" customWidth="1"/>
    <col min="10252" max="10252" width="6.75" style="2" customWidth="1"/>
    <col min="10253" max="10253" width="8.125" style="2" customWidth="1"/>
    <col min="10254" max="10254" width="6.75" style="2" customWidth="1"/>
    <col min="10255" max="10255" width="6.25" style="2" customWidth="1"/>
    <col min="10256" max="10257" width="3.375" style="2" customWidth="1"/>
    <col min="10258" max="10259" width="6.25" style="2" customWidth="1"/>
    <col min="10260" max="10261" width="3.375" style="2" customWidth="1"/>
    <col min="10262" max="10267" width="6.25" style="2" customWidth="1"/>
    <col min="10268" max="10268" width="6.875" style="2" customWidth="1"/>
    <col min="10269" max="10496" width="10.375" style="2"/>
    <col min="10497" max="10497" width="6.375" style="2" customWidth="1"/>
    <col min="10498" max="10498" width="1.75" style="2" customWidth="1"/>
    <col min="10499" max="10499" width="8.125" style="2" customWidth="1"/>
    <col min="10500" max="10507" width="8" style="2" customWidth="1"/>
    <col min="10508" max="10508" width="6.75" style="2" customWidth="1"/>
    <col min="10509" max="10509" width="8.125" style="2" customWidth="1"/>
    <col min="10510" max="10510" width="6.75" style="2" customWidth="1"/>
    <col min="10511" max="10511" width="6.25" style="2" customWidth="1"/>
    <col min="10512" max="10513" width="3.375" style="2" customWidth="1"/>
    <col min="10514" max="10515" width="6.25" style="2" customWidth="1"/>
    <col min="10516" max="10517" width="3.375" style="2" customWidth="1"/>
    <col min="10518" max="10523" width="6.25" style="2" customWidth="1"/>
    <col min="10524" max="10524" width="6.875" style="2" customWidth="1"/>
    <col min="10525" max="10752" width="10.375" style="2"/>
    <col min="10753" max="10753" width="6.375" style="2" customWidth="1"/>
    <col min="10754" max="10754" width="1.75" style="2" customWidth="1"/>
    <col min="10755" max="10755" width="8.125" style="2" customWidth="1"/>
    <col min="10756" max="10763" width="8" style="2" customWidth="1"/>
    <col min="10764" max="10764" width="6.75" style="2" customWidth="1"/>
    <col min="10765" max="10765" width="8.125" style="2" customWidth="1"/>
    <col min="10766" max="10766" width="6.75" style="2" customWidth="1"/>
    <col min="10767" max="10767" width="6.25" style="2" customWidth="1"/>
    <col min="10768" max="10769" width="3.375" style="2" customWidth="1"/>
    <col min="10770" max="10771" width="6.25" style="2" customWidth="1"/>
    <col min="10772" max="10773" width="3.375" style="2" customWidth="1"/>
    <col min="10774" max="10779" width="6.25" style="2" customWidth="1"/>
    <col min="10780" max="10780" width="6.875" style="2" customWidth="1"/>
    <col min="10781" max="11008" width="10.375" style="2"/>
    <col min="11009" max="11009" width="6.375" style="2" customWidth="1"/>
    <col min="11010" max="11010" width="1.75" style="2" customWidth="1"/>
    <col min="11011" max="11011" width="8.125" style="2" customWidth="1"/>
    <col min="11012" max="11019" width="8" style="2" customWidth="1"/>
    <col min="11020" max="11020" width="6.75" style="2" customWidth="1"/>
    <col min="11021" max="11021" width="8.125" style="2" customWidth="1"/>
    <col min="11022" max="11022" width="6.75" style="2" customWidth="1"/>
    <col min="11023" max="11023" width="6.25" style="2" customWidth="1"/>
    <col min="11024" max="11025" width="3.375" style="2" customWidth="1"/>
    <col min="11026" max="11027" width="6.25" style="2" customWidth="1"/>
    <col min="11028" max="11029" width="3.375" style="2" customWidth="1"/>
    <col min="11030" max="11035" width="6.25" style="2" customWidth="1"/>
    <col min="11036" max="11036" width="6.875" style="2" customWidth="1"/>
    <col min="11037" max="11264" width="10.375" style="2"/>
    <col min="11265" max="11265" width="6.375" style="2" customWidth="1"/>
    <col min="11266" max="11266" width="1.75" style="2" customWidth="1"/>
    <col min="11267" max="11267" width="8.125" style="2" customWidth="1"/>
    <col min="11268" max="11275" width="8" style="2" customWidth="1"/>
    <col min="11276" max="11276" width="6.75" style="2" customWidth="1"/>
    <col min="11277" max="11277" width="8.125" style="2" customWidth="1"/>
    <col min="11278" max="11278" width="6.75" style="2" customWidth="1"/>
    <col min="11279" max="11279" width="6.25" style="2" customWidth="1"/>
    <col min="11280" max="11281" width="3.375" style="2" customWidth="1"/>
    <col min="11282" max="11283" width="6.25" style="2" customWidth="1"/>
    <col min="11284" max="11285" width="3.375" style="2" customWidth="1"/>
    <col min="11286" max="11291" width="6.25" style="2" customWidth="1"/>
    <col min="11292" max="11292" width="6.875" style="2" customWidth="1"/>
    <col min="11293" max="11520" width="10.375" style="2"/>
    <col min="11521" max="11521" width="6.375" style="2" customWidth="1"/>
    <col min="11522" max="11522" width="1.75" style="2" customWidth="1"/>
    <col min="11523" max="11523" width="8.125" style="2" customWidth="1"/>
    <col min="11524" max="11531" width="8" style="2" customWidth="1"/>
    <col min="11532" max="11532" width="6.75" style="2" customWidth="1"/>
    <col min="11533" max="11533" width="8.125" style="2" customWidth="1"/>
    <col min="11534" max="11534" width="6.75" style="2" customWidth="1"/>
    <col min="11535" max="11535" width="6.25" style="2" customWidth="1"/>
    <col min="11536" max="11537" width="3.375" style="2" customWidth="1"/>
    <col min="11538" max="11539" width="6.25" style="2" customWidth="1"/>
    <col min="11540" max="11541" width="3.375" style="2" customWidth="1"/>
    <col min="11542" max="11547" width="6.25" style="2" customWidth="1"/>
    <col min="11548" max="11548" width="6.875" style="2" customWidth="1"/>
    <col min="11549" max="11776" width="10.375" style="2"/>
    <col min="11777" max="11777" width="6.375" style="2" customWidth="1"/>
    <col min="11778" max="11778" width="1.75" style="2" customWidth="1"/>
    <col min="11779" max="11779" width="8.125" style="2" customWidth="1"/>
    <col min="11780" max="11787" width="8" style="2" customWidth="1"/>
    <col min="11788" max="11788" width="6.75" style="2" customWidth="1"/>
    <col min="11789" max="11789" width="8.125" style="2" customWidth="1"/>
    <col min="11790" max="11790" width="6.75" style="2" customWidth="1"/>
    <col min="11791" max="11791" width="6.25" style="2" customWidth="1"/>
    <col min="11792" max="11793" width="3.375" style="2" customWidth="1"/>
    <col min="11794" max="11795" width="6.25" style="2" customWidth="1"/>
    <col min="11796" max="11797" width="3.375" style="2" customWidth="1"/>
    <col min="11798" max="11803" width="6.25" style="2" customWidth="1"/>
    <col min="11804" max="11804" width="6.875" style="2" customWidth="1"/>
    <col min="11805" max="12032" width="10.375" style="2"/>
    <col min="12033" max="12033" width="6.375" style="2" customWidth="1"/>
    <col min="12034" max="12034" width="1.75" style="2" customWidth="1"/>
    <col min="12035" max="12035" width="8.125" style="2" customWidth="1"/>
    <col min="12036" max="12043" width="8" style="2" customWidth="1"/>
    <col min="12044" max="12044" width="6.75" style="2" customWidth="1"/>
    <col min="12045" max="12045" width="8.125" style="2" customWidth="1"/>
    <col min="12046" max="12046" width="6.75" style="2" customWidth="1"/>
    <col min="12047" max="12047" width="6.25" style="2" customWidth="1"/>
    <col min="12048" max="12049" width="3.375" style="2" customWidth="1"/>
    <col min="12050" max="12051" width="6.25" style="2" customWidth="1"/>
    <col min="12052" max="12053" width="3.375" style="2" customWidth="1"/>
    <col min="12054" max="12059" width="6.25" style="2" customWidth="1"/>
    <col min="12060" max="12060" width="6.875" style="2" customWidth="1"/>
    <col min="12061" max="12288" width="10.375" style="2"/>
    <col min="12289" max="12289" width="6.375" style="2" customWidth="1"/>
    <col min="12290" max="12290" width="1.75" style="2" customWidth="1"/>
    <col min="12291" max="12291" width="8.125" style="2" customWidth="1"/>
    <col min="12292" max="12299" width="8" style="2" customWidth="1"/>
    <col min="12300" max="12300" width="6.75" style="2" customWidth="1"/>
    <col min="12301" max="12301" width="8.125" style="2" customWidth="1"/>
    <col min="12302" max="12302" width="6.75" style="2" customWidth="1"/>
    <col min="12303" max="12303" width="6.25" style="2" customWidth="1"/>
    <col min="12304" max="12305" width="3.375" style="2" customWidth="1"/>
    <col min="12306" max="12307" width="6.25" style="2" customWidth="1"/>
    <col min="12308" max="12309" width="3.375" style="2" customWidth="1"/>
    <col min="12310" max="12315" width="6.25" style="2" customWidth="1"/>
    <col min="12316" max="12316" width="6.875" style="2" customWidth="1"/>
    <col min="12317" max="12544" width="10.375" style="2"/>
    <col min="12545" max="12545" width="6.375" style="2" customWidth="1"/>
    <col min="12546" max="12546" width="1.75" style="2" customWidth="1"/>
    <col min="12547" max="12547" width="8.125" style="2" customWidth="1"/>
    <col min="12548" max="12555" width="8" style="2" customWidth="1"/>
    <col min="12556" max="12556" width="6.75" style="2" customWidth="1"/>
    <col min="12557" max="12557" width="8.125" style="2" customWidth="1"/>
    <col min="12558" max="12558" width="6.75" style="2" customWidth="1"/>
    <col min="12559" max="12559" width="6.25" style="2" customWidth="1"/>
    <col min="12560" max="12561" width="3.375" style="2" customWidth="1"/>
    <col min="12562" max="12563" width="6.25" style="2" customWidth="1"/>
    <col min="12564" max="12565" width="3.375" style="2" customWidth="1"/>
    <col min="12566" max="12571" width="6.25" style="2" customWidth="1"/>
    <col min="12572" max="12572" width="6.875" style="2" customWidth="1"/>
    <col min="12573" max="12800" width="10.375" style="2"/>
    <col min="12801" max="12801" width="6.375" style="2" customWidth="1"/>
    <col min="12802" max="12802" width="1.75" style="2" customWidth="1"/>
    <col min="12803" max="12803" width="8.125" style="2" customWidth="1"/>
    <col min="12804" max="12811" width="8" style="2" customWidth="1"/>
    <col min="12812" max="12812" width="6.75" style="2" customWidth="1"/>
    <col min="12813" max="12813" width="8.125" style="2" customWidth="1"/>
    <col min="12814" max="12814" width="6.75" style="2" customWidth="1"/>
    <col min="12815" max="12815" width="6.25" style="2" customWidth="1"/>
    <col min="12816" max="12817" width="3.375" style="2" customWidth="1"/>
    <col min="12818" max="12819" width="6.25" style="2" customWidth="1"/>
    <col min="12820" max="12821" width="3.375" style="2" customWidth="1"/>
    <col min="12822" max="12827" width="6.25" style="2" customWidth="1"/>
    <col min="12828" max="12828" width="6.875" style="2" customWidth="1"/>
    <col min="12829" max="13056" width="10.375" style="2"/>
    <col min="13057" max="13057" width="6.375" style="2" customWidth="1"/>
    <col min="13058" max="13058" width="1.75" style="2" customWidth="1"/>
    <col min="13059" max="13059" width="8.125" style="2" customWidth="1"/>
    <col min="13060" max="13067" width="8" style="2" customWidth="1"/>
    <col min="13068" max="13068" width="6.75" style="2" customWidth="1"/>
    <col min="13069" max="13069" width="8.125" style="2" customWidth="1"/>
    <col min="13070" max="13070" width="6.75" style="2" customWidth="1"/>
    <col min="13071" max="13071" width="6.25" style="2" customWidth="1"/>
    <col min="13072" max="13073" width="3.375" style="2" customWidth="1"/>
    <col min="13074" max="13075" width="6.25" style="2" customWidth="1"/>
    <col min="13076" max="13077" width="3.375" style="2" customWidth="1"/>
    <col min="13078" max="13083" width="6.25" style="2" customWidth="1"/>
    <col min="13084" max="13084" width="6.875" style="2" customWidth="1"/>
    <col min="13085" max="13312" width="10.375" style="2"/>
    <col min="13313" max="13313" width="6.375" style="2" customWidth="1"/>
    <col min="13314" max="13314" width="1.75" style="2" customWidth="1"/>
    <col min="13315" max="13315" width="8.125" style="2" customWidth="1"/>
    <col min="13316" max="13323" width="8" style="2" customWidth="1"/>
    <col min="13324" max="13324" width="6.75" style="2" customWidth="1"/>
    <col min="13325" max="13325" width="8.125" style="2" customWidth="1"/>
    <col min="13326" max="13326" width="6.75" style="2" customWidth="1"/>
    <col min="13327" max="13327" width="6.25" style="2" customWidth="1"/>
    <col min="13328" max="13329" width="3.375" style="2" customWidth="1"/>
    <col min="13330" max="13331" width="6.25" style="2" customWidth="1"/>
    <col min="13332" max="13333" width="3.375" style="2" customWidth="1"/>
    <col min="13334" max="13339" width="6.25" style="2" customWidth="1"/>
    <col min="13340" max="13340" width="6.875" style="2" customWidth="1"/>
    <col min="13341" max="13568" width="10.375" style="2"/>
    <col min="13569" max="13569" width="6.375" style="2" customWidth="1"/>
    <col min="13570" max="13570" width="1.75" style="2" customWidth="1"/>
    <col min="13571" max="13571" width="8.125" style="2" customWidth="1"/>
    <col min="13572" max="13579" width="8" style="2" customWidth="1"/>
    <col min="13580" max="13580" width="6.75" style="2" customWidth="1"/>
    <col min="13581" max="13581" width="8.125" style="2" customWidth="1"/>
    <col min="13582" max="13582" width="6.75" style="2" customWidth="1"/>
    <col min="13583" max="13583" width="6.25" style="2" customWidth="1"/>
    <col min="13584" max="13585" width="3.375" style="2" customWidth="1"/>
    <col min="13586" max="13587" width="6.25" style="2" customWidth="1"/>
    <col min="13588" max="13589" width="3.375" style="2" customWidth="1"/>
    <col min="13590" max="13595" width="6.25" style="2" customWidth="1"/>
    <col min="13596" max="13596" width="6.875" style="2" customWidth="1"/>
    <col min="13597" max="13824" width="10.375" style="2"/>
    <col min="13825" max="13825" width="6.375" style="2" customWidth="1"/>
    <col min="13826" max="13826" width="1.75" style="2" customWidth="1"/>
    <col min="13827" max="13827" width="8.125" style="2" customWidth="1"/>
    <col min="13828" max="13835" width="8" style="2" customWidth="1"/>
    <col min="13836" max="13836" width="6.75" style="2" customWidth="1"/>
    <col min="13837" max="13837" width="8.125" style="2" customWidth="1"/>
    <col min="13838" max="13838" width="6.75" style="2" customWidth="1"/>
    <col min="13839" max="13839" width="6.25" style="2" customWidth="1"/>
    <col min="13840" max="13841" width="3.375" style="2" customWidth="1"/>
    <col min="13842" max="13843" width="6.25" style="2" customWidth="1"/>
    <col min="13844" max="13845" width="3.375" style="2" customWidth="1"/>
    <col min="13846" max="13851" width="6.25" style="2" customWidth="1"/>
    <col min="13852" max="13852" width="6.875" style="2" customWidth="1"/>
    <col min="13853" max="14080" width="10.375" style="2"/>
    <col min="14081" max="14081" width="6.375" style="2" customWidth="1"/>
    <col min="14082" max="14082" width="1.75" style="2" customWidth="1"/>
    <col min="14083" max="14083" width="8.125" style="2" customWidth="1"/>
    <col min="14084" max="14091" width="8" style="2" customWidth="1"/>
    <col min="14092" max="14092" width="6.75" style="2" customWidth="1"/>
    <col min="14093" max="14093" width="8.125" style="2" customWidth="1"/>
    <col min="14094" max="14094" width="6.75" style="2" customWidth="1"/>
    <col min="14095" max="14095" width="6.25" style="2" customWidth="1"/>
    <col min="14096" max="14097" width="3.375" style="2" customWidth="1"/>
    <col min="14098" max="14099" width="6.25" style="2" customWidth="1"/>
    <col min="14100" max="14101" width="3.375" style="2" customWidth="1"/>
    <col min="14102" max="14107" width="6.25" style="2" customWidth="1"/>
    <col min="14108" max="14108" width="6.875" style="2" customWidth="1"/>
    <col min="14109" max="14336" width="10.375" style="2"/>
    <col min="14337" max="14337" width="6.375" style="2" customWidth="1"/>
    <col min="14338" max="14338" width="1.75" style="2" customWidth="1"/>
    <col min="14339" max="14339" width="8.125" style="2" customWidth="1"/>
    <col min="14340" max="14347" width="8" style="2" customWidth="1"/>
    <col min="14348" max="14348" width="6.75" style="2" customWidth="1"/>
    <col min="14349" max="14349" width="8.125" style="2" customWidth="1"/>
    <col min="14350" max="14350" width="6.75" style="2" customWidth="1"/>
    <col min="14351" max="14351" width="6.25" style="2" customWidth="1"/>
    <col min="14352" max="14353" width="3.375" style="2" customWidth="1"/>
    <col min="14354" max="14355" width="6.25" style="2" customWidth="1"/>
    <col min="14356" max="14357" width="3.375" style="2" customWidth="1"/>
    <col min="14358" max="14363" width="6.25" style="2" customWidth="1"/>
    <col min="14364" max="14364" width="6.875" style="2" customWidth="1"/>
    <col min="14365" max="14592" width="10.375" style="2"/>
    <col min="14593" max="14593" width="6.375" style="2" customWidth="1"/>
    <col min="14594" max="14594" width="1.75" style="2" customWidth="1"/>
    <col min="14595" max="14595" width="8.125" style="2" customWidth="1"/>
    <col min="14596" max="14603" width="8" style="2" customWidth="1"/>
    <col min="14604" max="14604" width="6.75" style="2" customWidth="1"/>
    <col min="14605" max="14605" width="8.125" style="2" customWidth="1"/>
    <col min="14606" max="14606" width="6.75" style="2" customWidth="1"/>
    <col min="14607" max="14607" width="6.25" style="2" customWidth="1"/>
    <col min="14608" max="14609" width="3.375" style="2" customWidth="1"/>
    <col min="14610" max="14611" width="6.25" style="2" customWidth="1"/>
    <col min="14612" max="14613" width="3.375" style="2" customWidth="1"/>
    <col min="14614" max="14619" width="6.25" style="2" customWidth="1"/>
    <col min="14620" max="14620" width="6.875" style="2" customWidth="1"/>
    <col min="14621" max="14848" width="10.375" style="2"/>
    <col min="14849" max="14849" width="6.375" style="2" customWidth="1"/>
    <col min="14850" max="14850" width="1.75" style="2" customWidth="1"/>
    <col min="14851" max="14851" width="8.125" style="2" customWidth="1"/>
    <col min="14852" max="14859" width="8" style="2" customWidth="1"/>
    <col min="14860" max="14860" width="6.75" style="2" customWidth="1"/>
    <col min="14861" max="14861" width="8.125" style="2" customWidth="1"/>
    <col min="14862" max="14862" width="6.75" style="2" customWidth="1"/>
    <col min="14863" max="14863" width="6.25" style="2" customWidth="1"/>
    <col min="14864" max="14865" width="3.375" style="2" customWidth="1"/>
    <col min="14866" max="14867" width="6.25" style="2" customWidth="1"/>
    <col min="14868" max="14869" width="3.375" style="2" customWidth="1"/>
    <col min="14870" max="14875" width="6.25" style="2" customWidth="1"/>
    <col min="14876" max="14876" width="6.875" style="2" customWidth="1"/>
    <col min="14877" max="15104" width="10.375" style="2"/>
    <col min="15105" max="15105" width="6.375" style="2" customWidth="1"/>
    <col min="15106" max="15106" width="1.75" style="2" customWidth="1"/>
    <col min="15107" max="15107" width="8.125" style="2" customWidth="1"/>
    <col min="15108" max="15115" width="8" style="2" customWidth="1"/>
    <col min="15116" max="15116" width="6.75" style="2" customWidth="1"/>
    <col min="15117" max="15117" width="8.125" style="2" customWidth="1"/>
    <col min="15118" max="15118" width="6.75" style="2" customWidth="1"/>
    <col min="15119" max="15119" width="6.25" style="2" customWidth="1"/>
    <col min="15120" max="15121" width="3.375" style="2" customWidth="1"/>
    <col min="15122" max="15123" width="6.25" style="2" customWidth="1"/>
    <col min="15124" max="15125" width="3.375" style="2" customWidth="1"/>
    <col min="15126" max="15131" width="6.25" style="2" customWidth="1"/>
    <col min="15132" max="15132" width="6.875" style="2" customWidth="1"/>
    <col min="15133" max="15360" width="10.375" style="2"/>
    <col min="15361" max="15361" width="6.375" style="2" customWidth="1"/>
    <col min="15362" max="15362" width="1.75" style="2" customWidth="1"/>
    <col min="15363" max="15363" width="8.125" style="2" customWidth="1"/>
    <col min="15364" max="15371" width="8" style="2" customWidth="1"/>
    <col min="15372" max="15372" width="6.75" style="2" customWidth="1"/>
    <col min="15373" max="15373" width="8.125" style="2" customWidth="1"/>
    <col min="15374" max="15374" width="6.75" style="2" customWidth="1"/>
    <col min="15375" max="15375" width="6.25" style="2" customWidth="1"/>
    <col min="15376" max="15377" width="3.375" style="2" customWidth="1"/>
    <col min="15378" max="15379" width="6.25" style="2" customWidth="1"/>
    <col min="15380" max="15381" width="3.375" style="2" customWidth="1"/>
    <col min="15382" max="15387" width="6.25" style="2" customWidth="1"/>
    <col min="15388" max="15388" width="6.875" style="2" customWidth="1"/>
    <col min="15389" max="15616" width="10.375" style="2"/>
    <col min="15617" max="15617" width="6.375" style="2" customWidth="1"/>
    <col min="15618" max="15618" width="1.75" style="2" customWidth="1"/>
    <col min="15619" max="15619" width="8.125" style="2" customWidth="1"/>
    <col min="15620" max="15627" width="8" style="2" customWidth="1"/>
    <col min="15628" max="15628" width="6.75" style="2" customWidth="1"/>
    <col min="15629" max="15629" width="8.125" style="2" customWidth="1"/>
    <col min="15630" max="15630" width="6.75" style="2" customWidth="1"/>
    <col min="15631" max="15631" width="6.25" style="2" customWidth="1"/>
    <col min="15632" max="15633" width="3.375" style="2" customWidth="1"/>
    <col min="15634" max="15635" width="6.25" style="2" customWidth="1"/>
    <col min="15636" max="15637" width="3.375" style="2" customWidth="1"/>
    <col min="15638" max="15643" width="6.25" style="2" customWidth="1"/>
    <col min="15644" max="15644" width="6.875" style="2" customWidth="1"/>
    <col min="15645" max="15872" width="10.375" style="2"/>
    <col min="15873" max="15873" width="6.375" style="2" customWidth="1"/>
    <col min="15874" max="15874" width="1.75" style="2" customWidth="1"/>
    <col min="15875" max="15875" width="8.125" style="2" customWidth="1"/>
    <col min="15876" max="15883" width="8" style="2" customWidth="1"/>
    <col min="15884" max="15884" width="6.75" style="2" customWidth="1"/>
    <col min="15885" max="15885" width="8.125" style="2" customWidth="1"/>
    <col min="15886" max="15886" width="6.75" style="2" customWidth="1"/>
    <col min="15887" max="15887" width="6.25" style="2" customWidth="1"/>
    <col min="15888" max="15889" width="3.375" style="2" customWidth="1"/>
    <col min="15890" max="15891" width="6.25" style="2" customWidth="1"/>
    <col min="15892" max="15893" width="3.375" style="2" customWidth="1"/>
    <col min="15894" max="15899" width="6.25" style="2" customWidth="1"/>
    <col min="15900" max="15900" width="6.875" style="2" customWidth="1"/>
    <col min="15901" max="16128" width="10.375" style="2"/>
    <col min="16129" max="16129" width="6.375" style="2" customWidth="1"/>
    <col min="16130" max="16130" width="1.75" style="2" customWidth="1"/>
    <col min="16131" max="16131" width="8.125" style="2" customWidth="1"/>
    <col min="16132" max="16139" width="8" style="2" customWidth="1"/>
    <col min="16140" max="16140" width="6.75" style="2" customWidth="1"/>
    <col min="16141" max="16141" width="8.125" style="2" customWidth="1"/>
    <col min="16142" max="16142" width="6.75" style="2" customWidth="1"/>
    <col min="16143" max="16143" width="6.25" style="2" customWidth="1"/>
    <col min="16144" max="16145" width="3.375" style="2" customWidth="1"/>
    <col min="16146" max="16147" width="6.25" style="2" customWidth="1"/>
    <col min="16148" max="16149" width="3.375" style="2" customWidth="1"/>
    <col min="16150" max="16155" width="6.25" style="2" customWidth="1"/>
    <col min="16156" max="16156" width="6.875" style="2" customWidth="1"/>
    <col min="16157" max="16384" width="10.375" style="2"/>
  </cols>
  <sheetData>
    <row r="1" spans="1:34" ht="17.25" customHeight="1">
      <c r="A1" s="1" t="s">
        <v>34</v>
      </c>
      <c r="Z1" s="147"/>
    </row>
    <row r="2" spans="1:34" ht="17.25" customHeight="1" thickBot="1">
      <c r="L2" s="147"/>
      <c r="M2" s="147"/>
      <c r="N2" s="147"/>
      <c r="O2" s="147"/>
      <c r="P2" s="147"/>
      <c r="Q2" s="147"/>
      <c r="R2" s="147"/>
      <c r="S2" s="147"/>
      <c r="T2" s="147"/>
      <c r="U2" s="149"/>
      <c r="V2" s="147"/>
      <c r="W2" s="147"/>
      <c r="X2" s="147"/>
      <c r="Y2" s="147"/>
      <c r="Z2" s="147"/>
      <c r="AC2" s="2"/>
      <c r="AD2" s="2"/>
      <c r="AE2" s="2"/>
      <c r="AF2" s="2"/>
      <c r="AG2" s="2"/>
      <c r="AH2" s="2"/>
    </row>
    <row r="3" spans="1:34" ht="17.25" customHeight="1">
      <c r="A3" s="150"/>
      <c r="B3" s="150"/>
      <c r="C3" s="150"/>
      <c r="D3" s="151" t="s">
        <v>35</v>
      </c>
      <c r="E3" s="152"/>
      <c r="F3" s="152"/>
      <c r="G3" s="152"/>
      <c r="H3" s="152"/>
      <c r="I3" s="152"/>
      <c r="J3" s="152"/>
      <c r="K3" s="152"/>
      <c r="L3" s="153"/>
      <c r="M3" s="153"/>
      <c r="N3" s="154"/>
      <c r="O3" s="155" t="s">
        <v>36</v>
      </c>
      <c r="P3" s="156"/>
      <c r="Q3" s="156"/>
      <c r="R3" s="156"/>
      <c r="S3" s="156"/>
      <c r="T3" s="156"/>
      <c r="U3" s="156"/>
      <c r="V3" s="156"/>
      <c r="W3" s="157"/>
      <c r="X3" s="158" t="s">
        <v>37</v>
      </c>
      <c r="Y3" s="159"/>
      <c r="Z3" s="147"/>
      <c r="AC3" s="2"/>
      <c r="AD3" s="2"/>
      <c r="AE3" s="2"/>
      <c r="AF3" s="2"/>
      <c r="AG3" s="2"/>
      <c r="AH3" s="2"/>
    </row>
    <row r="4" spans="1:34" ht="17.25" customHeight="1">
      <c r="A4" s="160" t="s">
        <v>38</v>
      </c>
      <c r="B4" s="161"/>
      <c r="C4" s="161"/>
      <c r="D4" s="162" t="s">
        <v>39</v>
      </c>
      <c r="E4" s="163"/>
      <c r="F4" s="163"/>
      <c r="G4" s="163"/>
      <c r="H4" s="164"/>
      <c r="I4" s="165" t="s">
        <v>40</v>
      </c>
      <c r="J4" s="166"/>
      <c r="K4" s="166"/>
      <c r="L4" s="166"/>
      <c r="M4" s="167"/>
      <c r="N4" s="168" t="s">
        <v>41</v>
      </c>
      <c r="O4" s="169" t="s">
        <v>42</v>
      </c>
      <c r="P4" s="170"/>
      <c r="Q4" s="170"/>
      <c r="R4" s="171"/>
      <c r="S4" s="172" t="s">
        <v>43</v>
      </c>
      <c r="T4" s="173"/>
      <c r="U4" s="173"/>
      <c r="V4" s="174"/>
      <c r="W4" s="175" t="s">
        <v>41</v>
      </c>
      <c r="X4" s="176"/>
      <c r="Y4" s="159"/>
      <c r="Z4" s="147"/>
      <c r="AE4" s="161"/>
      <c r="AF4" s="2"/>
      <c r="AG4" s="2"/>
      <c r="AH4" s="2"/>
    </row>
    <row r="5" spans="1:34" ht="17.25" customHeight="1">
      <c r="A5" s="177"/>
      <c r="B5" s="177"/>
      <c r="C5" s="177"/>
      <c r="D5" s="178" t="s">
        <v>44</v>
      </c>
      <c r="E5" s="178" t="s">
        <v>45</v>
      </c>
      <c r="F5" s="179" t="s">
        <v>46</v>
      </c>
      <c r="G5" s="180" t="s">
        <v>47</v>
      </c>
      <c r="H5" s="179" t="s">
        <v>48</v>
      </c>
      <c r="I5" s="181" t="s">
        <v>49</v>
      </c>
      <c r="J5" s="182" t="s">
        <v>45</v>
      </c>
      <c r="K5" s="183" t="s">
        <v>50</v>
      </c>
      <c r="L5" s="184" t="s">
        <v>51</v>
      </c>
      <c r="M5" s="185" t="s">
        <v>48</v>
      </c>
      <c r="N5" s="186"/>
      <c r="O5" s="187"/>
      <c r="P5" s="188"/>
      <c r="Q5" s="189" t="s">
        <v>48</v>
      </c>
      <c r="R5" s="190"/>
      <c r="S5" s="188"/>
      <c r="T5" s="188"/>
      <c r="U5" s="189" t="s">
        <v>48</v>
      </c>
      <c r="V5" s="191"/>
      <c r="W5" s="192"/>
      <c r="X5" s="193"/>
      <c r="Y5" s="159"/>
      <c r="Z5" s="147"/>
      <c r="AE5" s="161"/>
      <c r="AF5" s="2"/>
      <c r="AG5" s="2"/>
      <c r="AH5" s="2"/>
    </row>
    <row r="6" spans="1:34" ht="17.25" customHeight="1">
      <c r="A6" s="194" t="s">
        <v>17</v>
      </c>
      <c r="B6" s="195"/>
      <c r="C6" s="196" t="s">
        <v>18</v>
      </c>
      <c r="D6" s="197">
        <v>1532</v>
      </c>
      <c r="E6" s="198">
        <v>1240</v>
      </c>
      <c r="F6" s="198">
        <v>25</v>
      </c>
      <c r="G6" s="199">
        <v>2797</v>
      </c>
      <c r="H6" s="200">
        <v>7.6</v>
      </c>
      <c r="I6" s="201">
        <v>1319</v>
      </c>
      <c r="J6" s="198">
        <v>1093</v>
      </c>
      <c r="K6" s="198">
        <v>18</v>
      </c>
      <c r="L6" s="202">
        <v>2430</v>
      </c>
      <c r="M6" s="203">
        <v>6.4</v>
      </c>
      <c r="N6" s="204">
        <v>367</v>
      </c>
      <c r="O6" s="205">
        <v>733</v>
      </c>
      <c r="P6" s="206"/>
      <c r="Q6" s="207"/>
      <c r="R6" s="208">
        <v>2</v>
      </c>
      <c r="S6" s="209">
        <v>480</v>
      </c>
      <c r="T6" s="210"/>
      <c r="U6" s="211"/>
      <c r="V6" s="212">
        <v>1.3</v>
      </c>
      <c r="W6" s="213">
        <v>253</v>
      </c>
      <c r="X6" s="214">
        <v>620</v>
      </c>
      <c r="Y6" s="215"/>
      <c r="Z6" s="147"/>
      <c r="AE6" s="161"/>
      <c r="AF6" s="2"/>
      <c r="AG6" s="2"/>
      <c r="AH6" s="2"/>
    </row>
    <row r="7" spans="1:34" s="227" customFormat="1" ht="17.25" customHeight="1">
      <c r="A7" s="216"/>
      <c r="B7" s="195"/>
      <c r="C7" s="217" t="s">
        <v>20</v>
      </c>
      <c r="D7" s="197">
        <v>478</v>
      </c>
      <c r="E7" s="198">
        <v>262</v>
      </c>
      <c r="F7" s="198">
        <v>9</v>
      </c>
      <c r="G7" s="199">
        <v>749</v>
      </c>
      <c r="H7" s="200">
        <v>2.1</v>
      </c>
      <c r="I7" s="201">
        <v>416</v>
      </c>
      <c r="J7" s="198">
        <v>219</v>
      </c>
      <c r="K7" s="198">
        <v>5</v>
      </c>
      <c r="L7" s="218">
        <v>640</v>
      </c>
      <c r="M7" s="219">
        <v>1.8</v>
      </c>
      <c r="N7" s="204">
        <v>109</v>
      </c>
      <c r="O7" s="220">
        <v>199</v>
      </c>
      <c r="P7" s="221"/>
      <c r="Q7" s="222"/>
      <c r="R7" s="223">
        <v>0.5</v>
      </c>
      <c r="S7" s="220">
        <v>134</v>
      </c>
      <c r="T7" s="221"/>
      <c r="U7" s="224"/>
      <c r="V7" s="225">
        <v>0.4</v>
      </c>
      <c r="W7" s="213">
        <v>65</v>
      </c>
      <c r="X7" s="214">
        <v>174</v>
      </c>
      <c r="Y7" s="215"/>
      <c r="Z7" s="195"/>
      <c r="AA7" s="195"/>
      <c r="AB7" s="195"/>
      <c r="AC7" s="195"/>
      <c r="AD7" s="195"/>
      <c r="AE7" s="226"/>
    </row>
    <row r="8" spans="1:34" s="227" customFormat="1" ht="17.25" customHeight="1">
      <c r="A8" s="216"/>
      <c r="B8" s="228"/>
      <c r="C8" s="229" t="s">
        <v>22</v>
      </c>
      <c r="D8" s="50" t="s">
        <v>52</v>
      </c>
      <c r="E8" s="101" t="s">
        <v>53</v>
      </c>
      <c r="F8" s="101" t="s">
        <v>52</v>
      </c>
      <c r="G8" s="230">
        <v>357</v>
      </c>
      <c r="H8" s="231">
        <v>1</v>
      </c>
      <c r="I8" s="50" t="s">
        <v>52</v>
      </c>
      <c r="J8" s="101" t="s">
        <v>52</v>
      </c>
      <c r="K8" s="101" t="s">
        <v>52</v>
      </c>
      <c r="L8" s="232">
        <v>418</v>
      </c>
      <c r="M8" s="233">
        <v>1.1000000000000001</v>
      </c>
      <c r="N8" s="234" t="s">
        <v>54</v>
      </c>
      <c r="O8" s="235">
        <v>97</v>
      </c>
      <c r="P8" s="236"/>
      <c r="Q8" s="237"/>
      <c r="R8" s="238">
        <v>0.3</v>
      </c>
      <c r="S8" s="235">
        <v>114</v>
      </c>
      <c r="T8" s="236"/>
      <c r="U8" s="239"/>
      <c r="V8" s="240">
        <v>0.3</v>
      </c>
      <c r="W8" s="241" t="s">
        <v>55</v>
      </c>
      <c r="X8" s="242" t="s">
        <v>56</v>
      </c>
      <c r="Y8" s="215"/>
      <c r="Z8" s="195"/>
      <c r="AA8" s="195"/>
      <c r="AB8" s="195"/>
      <c r="AC8" s="195"/>
      <c r="AD8" s="195"/>
      <c r="AE8" s="226"/>
    </row>
    <row r="9" spans="1:34" s="227" customFormat="1" ht="17.25" customHeight="1">
      <c r="A9" s="243">
        <v>10</v>
      </c>
      <c r="B9" s="244"/>
      <c r="C9" s="245" t="s">
        <v>18</v>
      </c>
      <c r="D9" s="40">
        <v>1623</v>
      </c>
      <c r="E9" s="122">
        <v>1437</v>
      </c>
      <c r="F9" s="122">
        <v>27</v>
      </c>
      <c r="G9" s="246">
        <v>3087</v>
      </c>
      <c r="H9" s="247">
        <v>8.5</v>
      </c>
      <c r="I9" s="41">
        <v>1563</v>
      </c>
      <c r="J9" s="122">
        <v>1361</v>
      </c>
      <c r="K9" s="122">
        <v>3</v>
      </c>
      <c r="L9" s="248">
        <v>2927</v>
      </c>
      <c r="M9" s="249">
        <v>8</v>
      </c>
      <c r="N9" s="250">
        <v>160</v>
      </c>
      <c r="O9" s="220">
        <v>749</v>
      </c>
      <c r="P9" s="221"/>
      <c r="Q9" s="251"/>
      <c r="R9" s="252">
        <v>2.1</v>
      </c>
      <c r="S9" s="220">
        <v>550</v>
      </c>
      <c r="T9" s="221"/>
      <c r="U9" s="40"/>
      <c r="V9" s="253">
        <v>1.5</v>
      </c>
      <c r="W9" s="254">
        <v>199</v>
      </c>
      <c r="X9" s="255">
        <v>359</v>
      </c>
      <c r="Y9" s="256"/>
      <c r="Z9" s="195"/>
      <c r="AA9" s="195"/>
      <c r="AB9" s="195"/>
      <c r="AC9" s="195"/>
      <c r="AD9" s="195"/>
      <c r="AE9" s="226"/>
    </row>
    <row r="10" spans="1:34" ht="17.25" customHeight="1">
      <c r="A10" s="257"/>
      <c r="B10" s="258"/>
      <c r="C10" s="259" t="s">
        <v>20</v>
      </c>
      <c r="D10" s="40">
        <v>512</v>
      </c>
      <c r="E10" s="122">
        <v>243</v>
      </c>
      <c r="F10" s="122">
        <v>12</v>
      </c>
      <c r="G10" s="246">
        <f>SUM(D10:F10)</f>
        <v>767</v>
      </c>
      <c r="H10" s="247">
        <f>ROUND(G10/365,1)</f>
        <v>2.1</v>
      </c>
      <c r="I10" s="41">
        <v>410</v>
      </c>
      <c r="J10" s="122">
        <v>227</v>
      </c>
      <c r="K10" s="122">
        <v>4</v>
      </c>
      <c r="L10" s="260">
        <v>641</v>
      </c>
      <c r="M10" s="261">
        <v>1.8</v>
      </c>
      <c r="N10" s="262">
        <v>126</v>
      </c>
      <c r="O10" s="220">
        <v>146</v>
      </c>
      <c r="P10" s="221"/>
      <c r="Q10" s="251"/>
      <c r="R10" s="252">
        <f>ROUND(O10/365,1)</f>
        <v>0.4</v>
      </c>
      <c r="S10" s="220">
        <v>169</v>
      </c>
      <c r="T10" s="221"/>
      <c r="U10" s="40"/>
      <c r="V10" s="253">
        <f>ROUND(S10/365,1)</f>
        <v>0.5</v>
      </c>
      <c r="W10" s="254">
        <f>O10-S10</f>
        <v>-23</v>
      </c>
      <c r="X10" s="255">
        <v>103</v>
      </c>
      <c r="Y10" s="263"/>
      <c r="Z10" s="147"/>
      <c r="AE10" s="161"/>
      <c r="AF10" s="2"/>
      <c r="AG10" s="2"/>
      <c r="AH10" s="2"/>
    </row>
    <row r="11" spans="1:34" s="46" customFormat="1" ht="17.25" customHeight="1">
      <c r="A11" s="264"/>
      <c r="B11" s="265"/>
      <c r="C11" s="77" t="s">
        <v>22</v>
      </c>
      <c r="D11" s="50" t="s">
        <v>52</v>
      </c>
      <c r="E11" s="101" t="s">
        <v>52</v>
      </c>
      <c r="F11" s="101" t="s">
        <v>52</v>
      </c>
      <c r="G11" s="266">
        <v>549</v>
      </c>
      <c r="H11" s="267">
        <f>ROUND(G11/365,1)</f>
        <v>1.5</v>
      </c>
      <c r="I11" s="51" t="s">
        <v>52</v>
      </c>
      <c r="J11" s="101" t="s">
        <v>52</v>
      </c>
      <c r="K11" s="101" t="s">
        <v>52</v>
      </c>
      <c r="L11" s="268">
        <v>560</v>
      </c>
      <c r="M11" s="269">
        <v>1.5</v>
      </c>
      <c r="N11" s="270" t="s">
        <v>57</v>
      </c>
      <c r="O11" s="235">
        <v>76</v>
      </c>
      <c r="P11" s="236"/>
      <c r="Q11" s="271"/>
      <c r="R11" s="272">
        <f>ROUND(O11/365,1)</f>
        <v>0.2</v>
      </c>
      <c r="S11" s="235">
        <v>98</v>
      </c>
      <c r="T11" s="236"/>
      <c r="U11" s="50"/>
      <c r="V11" s="273">
        <f>ROUND(S11/365,1)</f>
        <v>0.3</v>
      </c>
      <c r="W11" s="274">
        <f>O11-S11</f>
        <v>-22</v>
      </c>
      <c r="X11" s="275">
        <v>-33</v>
      </c>
      <c r="Y11" s="263"/>
      <c r="Z11" s="276"/>
      <c r="AA11" s="276"/>
      <c r="AB11" s="276"/>
      <c r="AC11" s="276"/>
      <c r="AD11" s="276"/>
      <c r="AE11" s="38"/>
    </row>
    <row r="12" spans="1:34" s="56" customFormat="1" ht="17.25" customHeight="1">
      <c r="A12" s="277">
        <v>15</v>
      </c>
      <c r="B12" s="278"/>
      <c r="C12" s="245" t="s">
        <v>18</v>
      </c>
      <c r="D12" s="40">
        <v>1858</v>
      </c>
      <c r="E12" s="122">
        <v>1628</v>
      </c>
      <c r="F12" s="122">
        <v>27</v>
      </c>
      <c r="G12" s="246">
        <v>3513</v>
      </c>
      <c r="H12" s="247">
        <v>9.6</v>
      </c>
      <c r="I12" s="40">
        <v>1658</v>
      </c>
      <c r="J12" s="122">
        <v>1459</v>
      </c>
      <c r="K12" s="122">
        <v>4</v>
      </c>
      <c r="L12" s="260">
        <v>3121</v>
      </c>
      <c r="M12" s="261">
        <v>8.6</v>
      </c>
      <c r="N12" s="262">
        <v>392</v>
      </c>
      <c r="O12" s="220">
        <v>782</v>
      </c>
      <c r="P12" s="221"/>
      <c r="Q12" s="251"/>
      <c r="R12" s="252">
        <v>2.1</v>
      </c>
      <c r="S12" s="220">
        <v>563</v>
      </c>
      <c r="T12" s="221"/>
      <c r="U12" s="40"/>
      <c r="V12" s="253">
        <v>1.5</v>
      </c>
      <c r="W12" s="254">
        <v>219</v>
      </c>
      <c r="X12" s="255">
        <v>611</v>
      </c>
      <c r="Y12" s="263"/>
      <c r="Z12" s="279"/>
      <c r="AA12" s="279"/>
      <c r="AB12" s="279"/>
      <c r="AC12" s="279"/>
      <c r="AD12" s="279"/>
      <c r="AE12" s="65"/>
    </row>
    <row r="13" spans="1:34" s="56" customFormat="1" ht="17.25" customHeight="1">
      <c r="A13" s="264"/>
      <c r="B13" s="280"/>
      <c r="C13" s="259" t="s">
        <v>20</v>
      </c>
      <c r="D13" s="40">
        <v>431</v>
      </c>
      <c r="E13" s="122">
        <v>218</v>
      </c>
      <c r="F13" s="122">
        <v>12</v>
      </c>
      <c r="G13" s="246">
        <v>661</v>
      </c>
      <c r="H13" s="247">
        <v>1.8</v>
      </c>
      <c r="I13" s="40">
        <v>427</v>
      </c>
      <c r="J13" s="122">
        <v>251</v>
      </c>
      <c r="K13" s="281" t="s">
        <v>58</v>
      </c>
      <c r="L13" s="260">
        <v>678</v>
      </c>
      <c r="M13" s="261">
        <v>1.9</v>
      </c>
      <c r="N13" s="262" t="s">
        <v>55</v>
      </c>
      <c r="O13" s="220">
        <v>203</v>
      </c>
      <c r="P13" s="221"/>
      <c r="Q13" s="251"/>
      <c r="R13" s="252">
        <v>0.6</v>
      </c>
      <c r="S13" s="220">
        <v>181</v>
      </c>
      <c r="T13" s="221"/>
      <c r="U13" s="40"/>
      <c r="V13" s="253">
        <v>0.5</v>
      </c>
      <c r="W13" s="254">
        <v>22</v>
      </c>
      <c r="X13" s="255">
        <v>5</v>
      </c>
      <c r="Y13" s="263"/>
      <c r="Z13" s="279"/>
      <c r="AA13" s="279"/>
      <c r="AB13" s="279"/>
      <c r="AC13" s="279"/>
      <c r="AD13" s="279"/>
      <c r="AE13" s="65"/>
    </row>
    <row r="14" spans="1:34" s="56" customFormat="1" ht="17.25" customHeight="1">
      <c r="A14" s="264"/>
      <c r="B14" s="265"/>
      <c r="C14" s="77" t="s">
        <v>22</v>
      </c>
      <c r="D14" s="50">
        <v>348</v>
      </c>
      <c r="E14" s="101">
        <v>130</v>
      </c>
      <c r="F14" s="101">
        <v>7</v>
      </c>
      <c r="G14" s="266">
        <v>485</v>
      </c>
      <c r="H14" s="267">
        <v>1.3</v>
      </c>
      <c r="I14" s="50">
        <v>256</v>
      </c>
      <c r="J14" s="101">
        <v>136</v>
      </c>
      <c r="K14" s="101">
        <v>2</v>
      </c>
      <c r="L14" s="268">
        <v>394</v>
      </c>
      <c r="M14" s="269">
        <v>1.1000000000000001</v>
      </c>
      <c r="N14" s="270">
        <v>91</v>
      </c>
      <c r="O14" s="235">
        <v>109</v>
      </c>
      <c r="P14" s="236"/>
      <c r="Q14" s="271"/>
      <c r="R14" s="272">
        <v>0.3</v>
      </c>
      <c r="S14" s="235">
        <v>126</v>
      </c>
      <c r="T14" s="236"/>
      <c r="U14" s="50"/>
      <c r="V14" s="273">
        <v>0.3</v>
      </c>
      <c r="W14" s="274" t="s">
        <v>55</v>
      </c>
      <c r="X14" s="275">
        <v>74</v>
      </c>
      <c r="Y14" s="263"/>
      <c r="Z14" s="279"/>
      <c r="AA14" s="279"/>
      <c r="AB14" s="279"/>
      <c r="AC14" s="279"/>
      <c r="AD14" s="279"/>
      <c r="AE14" s="65"/>
    </row>
    <row r="15" spans="1:34" s="56" customFormat="1" ht="17.25" customHeight="1">
      <c r="A15" s="243">
        <v>16</v>
      </c>
      <c r="B15" s="244"/>
      <c r="C15" s="245" t="s">
        <v>18</v>
      </c>
      <c r="D15" s="40">
        <v>1784</v>
      </c>
      <c r="E15" s="122">
        <v>1702</v>
      </c>
      <c r="F15" s="122">
        <v>11</v>
      </c>
      <c r="G15" s="246">
        <f>SUM(D15:F15)</f>
        <v>3497</v>
      </c>
      <c r="H15" s="247">
        <f>ROUND(G15/365,1)</f>
        <v>9.6</v>
      </c>
      <c r="I15" s="40">
        <v>1615</v>
      </c>
      <c r="J15" s="122">
        <v>1596</v>
      </c>
      <c r="K15" s="122">
        <v>58</v>
      </c>
      <c r="L15" s="260">
        <v>3269</v>
      </c>
      <c r="M15" s="261">
        <v>9</v>
      </c>
      <c r="N15" s="262">
        <v>228</v>
      </c>
      <c r="O15" s="220">
        <v>780</v>
      </c>
      <c r="P15" s="221"/>
      <c r="Q15" s="251"/>
      <c r="R15" s="252">
        <f>ROUND(O15/365,1)</f>
        <v>2.1</v>
      </c>
      <c r="S15" s="220">
        <v>635</v>
      </c>
      <c r="T15" s="221"/>
      <c r="U15" s="40"/>
      <c r="V15" s="253">
        <f>ROUND(S15/365,1)</f>
        <v>1.7</v>
      </c>
      <c r="W15" s="254">
        <f>O15-S15</f>
        <v>145</v>
      </c>
      <c r="X15" s="255">
        <v>373</v>
      </c>
      <c r="Y15" s="263"/>
      <c r="Z15" s="279"/>
      <c r="AA15" s="279"/>
      <c r="AB15" s="279"/>
      <c r="AC15" s="279"/>
      <c r="AD15" s="279"/>
      <c r="AE15" s="65"/>
    </row>
    <row r="16" spans="1:34" ht="17.25" customHeight="1">
      <c r="A16" s="257"/>
      <c r="B16" s="258"/>
      <c r="C16" s="259" t="s">
        <v>20</v>
      </c>
      <c r="D16" s="40">
        <v>450</v>
      </c>
      <c r="E16" s="122">
        <v>249</v>
      </c>
      <c r="F16" s="122">
        <v>12</v>
      </c>
      <c r="G16" s="246">
        <f>SUM(D16:F16)</f>
        <v>711</v>
      </c>
      <c r="H16" s="247">
        <f>ROUND(G16/365,1)</f>
        <v>1.9</v>
      </c>
      <c r="I16" s="40">
        <v>461</v>
      </c>
      <c r="J16" s="122">
        <v>244</v>
      </c>
      <c r="K16" s="122">
        <v>1</v>
      </c>
      <c r="L16" s="260">
        <v>706</v>
      </c>
      <c r="M16" s="261">
        <v>1.9</v>
      </c>
      <c r="N16" s="262">
        <v>5</v>
      </c>
      <c r="O16" s="220">
        <v>173</v>
      </c>
      <c r="P16" s="221"/>
      <c r="Q16" s="251"/>
      <c r="R16" s="252">
        <f>ROUND(O16/365,1)</f>
        <v>0.5</v>
      </c>
      <c r="S16" s="220">
        <v>181</v>
      </c>
      <c r="T16" s="221"/>
      <c r="U16" s="40"/>
      <c r="V16" s="253">
        <f>ROUND(S16/365,1)</f>
        <v>0.5</v>
      </c>
      <c r="W16" s="254">
        <f>O16-S16</f>
        <v>-8</v>
      </c>
      <c r="X16" s="255">
        <v>-3</v>
      </c>
      <c r="Y16" s="263"/>
      <c r="Z16" s="147"/>
      <c r="AE16" s="161"/>
      <c r="AF16" s="2"/>
      <c r="AG16" s="2"/>
      <c r="AH16" s="2"/>
    </row>
    <row r="17" spans="1:31" s="46" customFormat="1" ht="17.25" customHeight="1">
      <c r="A17" s="264"/>
      <c r="B17" s="279"/>
      <c r="C17" s="66" t="s">
        <v>22</v>
      </c>
      <c r="D17" s="40">
        <v>257</v>
      </c>
      <c r="E17" s="122">
        <v>120</v>
      </c>
      <c r="F17" s="122">
        <v>16</v>
      </c>
      <c r="G17" s="246">
        <f>SUM(D17:F17)</f>
        <v>393</v>
      </c>
      <c r="H17" s="247">
        <f>ROUND(G17/365,1)</f>
        <v>1.1000000000000001</v>
      </c>
      <c r="I17" s="40">
        <v>341</v>
      </c>
      <c r="J17" s="122">
        <v>139</v>
      </c>
      <c r="K17" s="281" t="s">
        <v>58</v>
      </c>
      <c r="L17" s="282">
        <v>480</v>
      </c>
      <c r="M17" s="283">
        <v>1.3</v>
      </c>
      <c r="N17" s="284" t="s">
        <v>59</v>
      </c>
      <c r="O17" s="285">
        <v>98</v>
      </c>
      <c r="P17" s="286"/>
      <c r="Q17" s="287"/>
      <c r="R17" s="288">
        <f>ROUND(O17/365,1)</f>
        <v>0.3</v>
      </c>
      <c r="S17" s="285">
        <v>115</v>
      </c>
      <c r="T17" s="286"/>
      <c r="U17" s="289"/>
      <c r="V17" s="290">
        <f>ROUND(S17/365,1)</f>
        <v>0.3</v>
      </c>
      <c r="W17" s="291">
        <f>O17-S17</f>
        <v>-17</v>
      </c>
      <c r="X17" s="292">
        <v>-104</v>
      </c>
      <c r="Y17" s="263"/>
      <c r="Z17" s="276"/>
      <c r="AA17" s="276"/>
      <c r="AB17" s="276"/>
      <c r="AC17" s="276"/>
      <c r="AD17" s="276"/>
      <c r="AE17" s="38"/>
    </row>
    <row r="18" spans="1:31" s="56" customFormat="1" ht="17.25" customHeight="1">
      <c r="A18" s="293">
        <v>17</v>
      </c>
      <c r="B18" s="294"/>
      <c r="C18" s="295"/>
      <c r="D18" s="296">
        <v>2182</v>
      </c>
      <c r="E18" s="296">
        <v>1991</v>
      </c>
      <c r="F18" s="297">
        <v>44</v>
      </c>
      <c r="G18" s="298">
        <v>4217</v>
      </c>
      <c r="H18" s="299">
        <f>ROUND(G18/365,1)</f>
        <v>11.6</v>
      </c>
      <c r="I18" s="296">
        <v>2506</v>
      </c>
      <c r="J18" s="296">
        <v>1460</v>
      </c>
      <c r="K18" s="296">
        <v>22</v>
      </c>
      <c r="L18" s="300">
        <v>3988</v>
      </c>
      <c r="M18" s="301">
        <v>10.9</v>
      </c>
      <c r="N18" s="302">
        <v>229</v>
      </c>
      <c r="O18" s="303">
        <v>1036</v>
      </c>
      <c r="P18" s="304"/>
      <c r="Q18" s="305"/>
      <c r="R18" s="306">
        <v>2.8</v>
      </c>
      <c r="S18" s="307">
        <v>942</v>
      </c>
      <c r="T18" s="308"/>
      <c r="U18" s="309"/>
      <c r="V18" s="310">
        <v>2.6</v>
      </c>
      <c r="W18" s="311">
        <v>94</v>
      </c>
      <c r="X18" s="312">
        <v>323</v>
      </c>
      <c r="Y18" s="263"/>
      <c r="Z18" s="279"/>
      <c r="AA18" s="279"/>
      <c r="AB18" s="279"/>
      <c r="AC18" s="279"/>
      <c r="AD18" s="279"/>
      <c r="AE18" s="65"/>
    </row>
    <row r="19" spans="1:31" s="227" customFormat="1" ht="17.25" customHeight="1">
      <c r="A19" s="293">
        <v>20</v>
      </c>
      <c r="B19" s="313"/>
      <c r="C19" s="314"/>
      <c r="D19" s="315">
        <v>2370</v>
      </c>
      <c r="E19" s="315">
        <v>1927</v>
      </c>
      <c r="F19" s="101">
        <v>24</v>
      </c>
      <c r="G19" s="316">
        <f>SUM(D19:F19)</f>
        <v>4321</v>
      </c>
      <c r="H19" s="317">
        <f>G19/365</f>
        <v>11.838356164383562</v>
      </c>
      <c r="I19" s="318">
        <v>2274</v>
      </c>
      <c r="J19" s="315">
        <v>1944</v>
      </c>
      <c r="K19" s="315">
        <v>56</v>
      </c>
      <c r="L19" s="319">
        <f>SUM(I19:K19)</f>
        <v>4274</v>
      </c>
      <c r="M19" s="320">
        <f t="shared" ref="M19:M32" si="0">L19/365</f>
        <v>11.70958904109589</v>
      </c>
      <c r="N19" s="321">
        <f>G19-L19</f>
        <v>47</v>
      </c>
      <c r="O19" s="322">
        <v>1090</v>
      </c>
      <c r="P19" s="236"/>
      <c r="Q19" s="323"/>
      <c r="R19" s="324">
        <f>O19/365</f>
        <v>2.9863013698630136</v>
      </c>
      <c r="S19" s="322">
        <v>994</v>
      </c>
      <c r="T19" s="325"/>
      <c r="U19" s="242"/>
      <c r="V19" s="240">
        <f t="shared" ref="V19:V32" si="1">S19/365</f>
        <v>2.7232876712328768</v>
      </c>
      <c r="W19" s="326">
        <f t="shared" ref="W19:W32" si="2">O19-S19</f>
        <v>96</v>
      </c>
      <c r="X19" s="234">
        <f t="shared" ref="X19:X30" si="3">N19+W19</f>
        <v>143</v>
      </c>
      <c r="Y19" s="327"/>
      <c r="Z19" s="195"/>
      <c r="AA19" s="195"/>
      <c r="AB19" s="195"/>
      <c r="AC19" s="195"/>
      <c r="AD19" s="195"/>
      <c r="AE19" s="226"/>
    </row>
    <row r="20" spans="1:31" s="227" customFormat="1" ht="17.25" customHeight="1">
      <c r="A20" s="293">
        <v>21</v>
      </c>
      <c r="B20" s="328"/>
      <c r="C20" s="329"/>
      <c r="D20" s="330">
        <v>2059</v>
      </c>
      <c r="E20" s="330">
        <v>1791</v>
      </c>
      <c r="F20" s="331">
        <v>45</v>
      </c>
      <c r="G20" s="298">
        <f>SUM(D20:F20)</f>
        <v>3895</v>
      </c>
      <c r="H20" s="299">
        <f>G20/365</f>
        <v>10.671232876712329</v>
      </c>
      <c r="I20" s="332">
        <v>2200</v>
      </c>
      <c r="J20" s="330">
        <v>1768</v>
      </c>
      <c r="K20" s="330">
        <v>1</v>
      </c>
      <c r="L20" s="333">
        <f>SUM(I20:K20)</f>
        <v>3969</v>
      </c>
      <c r="M20" s="301">
        <f t="shared" si="0"/>
        <v>10.873972602739727</v>
      </c>
      <c r="N20" s="334">
        <f>G20-L20</f>
        <v>-74</v>
      </c>
      <c r="O20" s="307">
        <v>1040</v>
      </c>
      <c r="P20" s="304"/>
      <c r="Q20" s="305"/>
      <c r="R20" s="306">
        <f>O20/365</f>
        <v>2.8493150684931505</v>
      </c>
      <c r="S20" s="307">
        <v>1021</v>
      </c>
      <c r="T20" s="308"/>
      <c r="U20" s="309"/>
      <c r="V20" s="310">
        <f t="shared" si="1"/>
        <v>2.7972602739726029</v>
      </c>
      <c r="W20" s="311">
        <f t="shared" si="2"/>
        <v>19</v>
      </c>
      <c r="X20" s="335">
        <f t="shared" si="3"/>
        <v>-55</v>
      </c>
      <c r="Y20" s="263"/>
      <c r="Z20" s="195"/>
      <c r="AA20" s="195"/>
      <c r="AB20" s="195"/>
      <c r="AC20" s="195"/>
      <c r="AD20" s="195"/>
      <c r="AE20" s="226"/>
    </row>
    <row r="21" spans="1:31" s="46" customFormat="1" ht="17.25" customHeight="1">
      <c r="A21" s="293">
        <v>22</v>
      </c>
      <c r="B21" s="336"/>
      <c r="C21" s="295"/>
      <c r="D21" s="330">
        <v>2091</v>
      </c>
      <c r="E21" s="330">
        <v>1538</v>
      </c>
      <c r="F21" s="297">
        <v>21</v>
      </c>
      <c r="G21" s="298">
        <f>SUM(D21:F21)</f>
        <v>3650</v>
      </c>
      <c r="H21" s="299">
        <f>G21/365</f>
        <v>10</v>
      </c>
      <c r="I21" s="332">
        <v>2047</v>
      </c>
      <c r="J21" s="330">
        <v>1636</v>
      </c>
      <c r="K21" s="330">
        <v>39</v>
      </c>
      <c r="L21" s="333">
        <f>SUM(I21:K21)</f>
        <v>3722</v>
      </c>
      <c r="M21" s="301">
        <f t="shared" si="0"/>
        <v>10.197260273972603</v>
      </c>
      <c r="N21" s="334">
        <f>G21-L21</f>
        <v>-72</v>
      </c>
      <c r="O21" s="307">
        <v>1081</v>
      </c>
      <c r="P21" s="304"/>
      <c r="Q21" s="305"/>
      <c r="R21" s="306">
        <f>O21/365</f>
        <v>2.9616438356164383</v>
      </c>
      <c r="S21" s="307">
        <v>1132</v>
      </c>
      <c r="T21" s="308"/>
      <c r="U21" s="309"/>
      <c r="V21" s="310">
        <f t="shared" si="1"/>
        <v>3.1013698630136988</v>
      </c>
      <c r="W21" s="311">
        <f t="shared" si="2"/>
        <v>-51</v>
      </c>
      <c r="X21" s="335">
        <f t="shared" si="3"/>
        <v>-123</v>
      </c>
      <c r="Y21" s="327"/>
      <c r="Z21" s="276"/>
      <c r="AA21" s="276"/>
      <c r="AB21" s="276"/>
      <c r="AC21" s="276"/>
      <c r="AD21" s="276"/>
      <c r="AE21" s="38"/>
    </row>
    <row r="22" spans="1:31" s="227" customFormat="1" ht="17.25" customHeight="1">
      <c r="A22" s="293">
        <v>23</v>
      </c>
      <c r="B22" s="328"/>
      <c r="C22" s="337"/>
      <c r="D22" s="338">
        <v>2062</v>
      </c>
      <c r="E22" s="338">
        <v>1592</v>
      </c>
      <c r="F22" s="122">
        <v>11</v>
      </c>
      <c r="G22" s="339">
        <f>SUM(D22:F22)</f>
        <v>3665</v>
      </c>
      <c r="H22" s="340">
        <f>G22/365</f>
        <v>10.04109589041096</v>
      </c>
      <c r="I22" s="341">
        <v>1993</v>
      </c>
      <c r="J22" s="338">
        <v>1709</v>
      </c>
      <c r="K22" s="338">
        <v>36</v>
      </c>
      <c r="L22" s="342">
        <f>SUM(I22:K22)</f>
        <v>3738</v>
      </c>
      <c r="M22" s="343">
        <f t="shared" si="0"/>
        <v>10.241095890410959</v>
      </c>
      <c r="N22" s="344">
        <f>G22-L22</f>
        <v>-73</v>
      </c>
      <c r="O22" s="345">
        <v>1022</v>
      </c>
      <c r="P22" s="221"/>
      <c r="Q22" s="346"/>
      <c r="R22" s="347">
        <f>O22/365</f>
        <v>2.8</v>
      </c>
      <c r="S22" s="345">
        <v>1142</v>
      </c>
      <c r="T22" s="348"/>
      <c r="U22" s="349"/>
      <c r="V22" s="212">
        <f t="shared" si="1"/>
        <v>3.128767123287671</v>
      </c>
      <c r="W22" s="350">
        <f t="shared" si="2"/>
        <v>-120</v>
      </c>
      <c r="X22" s="351">
        <f t="shared" si="3"/>
        <v>-193</v>
      </c>
      <c r="Y22" s="263"/>
      <c r="Z22" s="195"/>
      <c r="AA22" s="195"/>
      <c r="AB22" s="195"/>
      <c r="AC22" s="195"/>
      <c r="AD22" s="195"/>
      <c r="AE22" s="226"/>
    </row>
    <row r="23" spans="1:31" s="56" customFormat="1" ht="17.25" customHeight="1">
      <c r="A23" s="352">
        <v>24</v>
      </c>
      <c r="B23" s="353"/>
      <c r="C23" s="354"/>
      <c r="D23" s="355">
        <v>2037</v>
      </c>
      <c r="E23" s="355">
        <v>1576</v>
      </c>
      <c r="F23" s="106">
        <v>35</v>
      </c>
      <c r="G23" s="356">
        <f>SUM(D23:F23)</f>
        <v>3648</v>
      </c>
      <c r="H23" s="357">
        <f>G23/365</f>
        <v>9.9945205479452053</v>
      </c>
      <c r="I23" s="358">
        <v>2209</v>
      </c>
      <c r="J23" s="355">
        <v>1799</v>
      </c>
      <c r="K23" s="355">
        <v>43</v>
      </c>
      <c r="L23" s="342">
        <f>SUM(I23:K23)</f>
        <v>4051</v>
      </c>
      <c r="M23" s="343">
        <f t="shared" si="0"/>
        <v>11.098630136986301</v>
      </c>
      <c r="N23" s="344">
        <f t="shared" ref="N23:N32" si="4">G23-L23</f>
        <v>-403</v>
      </c>
      <c r="O23" s="359">
        <v>1079</v>
      </c>
      <c r="P23" s="360"/>
      <c r="Q23" s="361"/>
      <c r="R23" s="362">
        <f t="shared" ref="R23:R32" si="5">O23/365</f>
        <v>2.956164383561644</v>
      </c>
      <c r="S23" s="359">
        <v>1130</v>
      </c>
      <c r="T23" s="360"/>
      <c r="U23" s="363"/>
      <c r="V23" s="364">
        <f t="shared" si="1"/>
        <v>3.095890410958904</v>
      </c>
      <c r="W23" s="365">
        <f t="shared" si="2"/>
        <v>-51</v>
      </c>
      <c r="X23" s="366">
        <f t="shared" si="3"/>
        <v>-454</v>
      </c>
      <c r="Y23" s="263"/>
      <c r="Z23" s="279"/>
      <c r="AA23" s="279"/>
      <c r="AB23" s="279"/>
      <c r="AC23" s="279"/>
      <c r="AD23" s="279"/>
      <c r="AE23" s="65"/>
    </row>
    <row r="24" spans="1:31" s="56" customFormat="1" ht="17.25" customHeight="1">
      <c r="A24" s="352">
        <v>25</v>
      </c>
      <c r="B24" s="353"/>
      <c r="C24" s="367"/>
      <c r="D24" s="355">
        <f>SUM(D25:D26)</f>
        <v>2412</v>
      </c>
      <c r="E24" s="355">
        <f>SUM(E25:E26)</f>
        <v>2014</v>
      </c>
      <c r="F24" s="106">
        <f>SUM(F25:F26)</f>
        <v>61</v>
      </c>
      <c r="G24" s="356">
        <f>SUM(G25:G26)</f>
        <v>4487</v>
      </c>
      <c r="H24" s="357">
        <f t="shared" ref="H24:H32" si="6">G24/365</f>
        <v>12.293150684931506</v>
      </c>
      <c r="I24" s="358">
        <f>SUM(I25:I26)</f>
        <v>2369</v>
      </c>
      <c r="J24" s="355">
        <f>SUM(J25:J26)</f>
        <v>1835</v>
      </c>
      <c r="K24" s="355">
        <f>SUM(K25:K26)</f>
        <v>384</v>
      </c>
      <c r="L24" s="342">
        <f>SUM(L25:L26)</f>
        <v>4588</v>
      </c>
      <c r="M24" s="343">
        <f t="shared" si="0"/>
        <v>12.56986301369863</v>
      </c>
      <c r="N24" s="344">
        <f t="shared" si="4"/>
        <v>-101</v>
      </c>
      <c r="O24" s="359">
        <f>SUM(O25:P26)</f>
        <v>1102</v>
      </c>
      <c r="P24" s="360"/>
      <c r="Q24" s="361"/>
      <c r="R24" s="362">
        <f t="shared" si="5"/>
        <v>3.0191780821917806</v>
      </c>
      <c r="S24" s="359">
        <f>SUM(S25:T26)</f>
        <v>1158</v>
      </c>
      <c r="T24" s="360"/>
      <c r="U24" s="363"/>
      <c r="V24" s="364">
        <f t="shared" si="1"/>
        <v>3.1726027397260275</v>
      </c>
      <c r="W24" s="365">
        <f t="shared" si="2"/>
        <v>-56</v>
      </c>
      <c r="X24" s="366">
        <f t="shared" si="3"/>
        <v>-157</v>
      </c>
      <c r="Y24" s="263"/>
      <c r="Z24" s="279"/>
      <c r="AA24" s="279"/>
      <c r="AB24" s="279"/>
      <c r="AC24" s="279"/>
      <c r="AD24" s="279"/>
      <c r="AE24" s="65"/>
    </row>
    <row r="25" spans="1:31" s="56" customFormat="1" ht="17.25" customHeight="1">
      <c r="A25" s="352"/>
      <c r="B25" s="368"/>
      <c r="C25" s="369" t="s">
        <v>26</v>
      </c>
      <c r="D25" s="370">
        <v>2050</v>
      </c>
      <c r="E25" s="370">
        <v>1562</v>
      </c>
      <c r="F25" s="371">
        <v>26</v>
      </c>
      <c r="G25" s="372">
        <v>3638</v>
      </c>
      <c r="H25" s="373">
        <f t="shared" si="6"/>
        <v>9.9671232876712335</v>
      </c>
      <c r="I25" s="374">
        <v>2064</v>
      </c>
      <c r="J25" s="370">
        <v>1585</v>
      </c>
      <c r="K25" s="370">
        <v>15</v>
      </c>
      <c r="L25" s="375">
        <f>SUM(I25:K25)</f>
        <v>3664</v>
      </c>
      <c r="M25" s="376">
        <f t="shared" si="0"/>
        <v>10.038356164383561</v>
      </c>
      <c r="N25" s="377">
        <f t="shared" si="4"/>
        <v>-26</v>
      </c>
      <c r="O25" s="378">
        <v>1080</v>
      </c>
      <c r="P25" s="379"/>
      <c r="Q25" s="380"/>
      <c r="R25" s="381">
        <f t="shared" si="5"/>
        <v>2.9589041095890409</v>
      </c>
      <c r="S25" s="378">
        <v>1156</v>
      </c>
      <c r="T25" s="379"/>
      <c r="U25" s="382"/>
      <c r="V25" s="383">
        <f t="shared" si="1"/>
        <v>3.1671232876712327</v>
      </c>
      <c r="W25" s="384">
        <f t="shared" si="2"/>
        <v>-76</v>
      </c>
      <c r="X25" s="385">
        <f t="shared" si="3"/>
        <v>-102</v>
      </c>
      <c r="Y25" s="263"/>
      <c r="Z25" s="279"/>
      <c r="AA25" s="279"/>
      <c r="AB25" s="279"/>
      <c r="AC25" s="279"/>
      <c r="AD25" s="279"/>
      <c r="AE25" s="65"/>
    </row>
    <row r="26" spans="1:31" s="56" customFormat="1" ht="17.25" customHeight="1">
      <c r="A26" s="352"/>
      <c r="B26" s="368"/>
      <c r="C26" s="386" t="s">
        <v>28</v>
      </c>
      <c r="D26" s="387">
        <v>362</v>
      </c>
      <c r="E26" s="387">
        <v>452</v>
      </c>
      <c r="F26" s="101">
        <v>35</v>
      </c>
      <c r="G26" s="388">
        <f>SUM(D26:F26)</f>
        <v>849</v>
      </c>
      <c r="H26" s="389">
        <f t="shared" si="6"/>
        <v>2.3260273972602739</v>
      </c>
      <c r="I26" s="390">
        <v>305</v>
      </c>
      <c r="J26" s="387">
        <v>250</v>
      </c>
      <c r="K26" s="387">
        <v>369</v>
      </c>
      <c r="L26" s="319">
        <f>SUM(I26:K26)</f>
        <v>924</v>
      </c>
      <c r="M26" s="320">
        <f t="shared" si="0"/>
        <v>2.5315068493150683</v>
      </c>
      <c r="N26" s="321">
        <f t="shared" si="4"/>
        <v>-75</v>
      </c>
      <c r="O26" s="322">
        <v>22</v>
      </c>
      <c r="P26" s="325"/>
      <c r="Q26" s="391"/>
      <c r="R26" s="392">
        <f t="shared" si="5"/>
        <v>6.0273972602739728E-2</v>
      </c>
      <c r="S26" s="322">
        <v>2</v>
      </c>
      <c r="T26" s="325"/>
      <c r="U26" s="393"/>
      <c r="V26" s="394">
        <f t="shared" si="1"/>
        <v>5.4794520547945206E-3</v>
      </c>
      <c r="W26" s="395">
        <f t="shared" si="2"/>
        <v>20</v>
      </c>
      <c r="X26" s="396">
        <f t="shared" si="3"/>
        <v>-55</v>
      </c>
      <c r="Y26" s="263"/>
      <c r="Z26" s="279"/>
      <c r="AA26" s="279"/>
      <c r="AB26" s="279"/>
      <c r="AC26" s="279"/>
      <c r="AD26" s="279"/>
      <c r="AE26" s="65"/>
    </row>
    <row r="27" spans="1:31" s="56" customFormat="1" ht="17.25" customHeight="1">
      <c r="A27" s="352">
        <v>26</v>
      </c>
      <c r="B27" s="353"/>
      <c r="C27" s="397"/>
      <c r="D27" s="338">
        <f>SUM(D28:D29)</f>
        <v>2269</v>
      </c>
      <c r="E27" s="338">
        <f>SUM(E28:E29)</f>
        <v>1947</v>
      </c>
      <c r="F27" s="122">
        <f>SUM(F28:F29)</f>
        <v>68</v>
      </c>
      <c r="G27" s="398">
        <f>SUM(G28:G29)</f>
        <v>4284</v>
      </c>
      <c r="H27" s="399">
        <f t="shared" si="6"/>
        <v>11.736986301369862</v>
      </c>
      <c r="I27" s="341">
        <f>SUM(I28:I29)</f>
        <v>2331</v>
      </c>
      <c r="J27" s="338">
        <f>SUM(J28:J29)</f>
        <v>1865</v>
      </c>
      <c r="K27" s="338">
        <f>SUM(K28:K29)</f>
        <v>342</v>
      </c>
      <c r="L27" s="400">
        <f>SUM(L28:L29)</f>
        <v>4538</v>
      </c>
      <c r="M27" s="401">
        <f t="shared" si="0"/>
        <v>12.432876712328767</v>
      </c>
      <c r="N27" s="402">
        <f t="shared" si="4"/>
        <v>-254</v>
      </c>
      <c r="O27" s="345">
        <f>SUM(O28:P29)</f>
        <v>959</v>
      </c>
      <c r="P27" s="221"/>
      <c r="Q27" s="346"/>
      <c r="R27" s="403">
        <f t="shared" si="5"/>
        <v>2.6273972602739728</v>
      </c>
      <c r="S27" s="345">
        <f>SUM(S28:T29)</f>
        <v>1120</v>
      </c>
      <c r="T27" s="348"/>
      <c r="U27" s="349"/>
      <c r="V27" s="364">
        <f t="shared" si="1"/>
        <v>3.0684931506849313</v>
      </c>
      <c r="W27" s="404">
        <f t="shared" si="2"/>
        <v>-161</v>
      </c>
      <c r="X27" s="405">
        <f t="shared" si="3"/>
        <v>-415</v>
      </c>
      <c r="Y27" s="263"/>
      <c r="Z27" s="279"/>
      <c r="AA27" s="279"/>
      <c r="AB27" s="279"/>
      <c r="AC27" s="279"/>
      <c r="AD27" s="279"/>
      <c r="AE27" s="65"/>
    </row>
    <row r="28" spans="1:31" s="56" customFormat="1" ht="17.25" customHeight="1">
      <c r="A28" s="352"/>
      <c r="B28" s="368"/>
      <c r="C28" s="369" t="s">
        <v>26</v>
      </c>
      <c r="D28" s="370">
        <v>1973</v>
      </c>
      <c r="E28" s="370">
        <v>1386</v>
      </c>
      <c r="F28" s="371">
        <v>36</v>
      </c>
      <c r="G28" s="372">
        <v>3395</v>
      </c>
      <c r="H28" s="373">
        <f t="shared" si="6"/>
        <v>9.3013698630136989</v>
      </c>
      <c r="I28" s="374">
        <v>2095</v>
      </c>
      <c r="J28" s="370">
        <v>1572</v>
      </c>
      <c r="K28" s="370">
        <v>29</v>
      </c>
      <c r="L28" s="375">
        <f>SUM(I28:K28)</f>
        <v>3696</v>
      </c>
      <c r="M28" s="376">
        <f t="shared" si="0"/>
        <v>10.126027397260273</v>
      </c>
      <c r="N28" s="377">
        <f t="shared" si="4"/>
        <v>-301</v>
      </c>
      <c r="O28" s="378">
        <v>925</v>
      </c>
      <c r="P28" s="379"/>
      <c r="Q28" s="380"/>
      <c r="R28" s="381">
        <f t="shared" si="5"/>
        <v>2.5342465753424657</v>
      </c>
      <c r="S28" s="378">
        <v>1116</v>
      </c>
      <c r="T28" s="379"/>
      <c r="U28" s="382"/>
      <c r="V28" s="383">
        <f t="shared" si="1"/>
        <v>3.0575342465753423</v>
      </c>
      <c r="W28" s="384">
        <f t="shared" si="2"/>
        <v>-191</v>
      </c>
      <c r="X28" s="385">
        <f t="shared" si="3"/>
        <v>-492</v>
      </c>
      <c r="Y28" s="263"/>
      <c r="Z28" s="279"/>
      <c r="AA28" s="279"/>
      <c r="AB28" s="279"/>
      <c r="AC28" s="279"/>
      <c r="AD28" s="279"/>
      <c r="AE28" s="65"/>
    </row>
    <row r="29" spans="1:31" s="56" customFormat="1" ht="17.25" customHeight="1">
      <c r="A29" s="352"/>
      <c r="B29" s="368"/>
      <c r="C29" s="386" t="s">
        <v>28</v>
      </c>
      <c r="D29" s="387">
        <v>296</v>
      </c>
      <c r="E29" s="387">
        <v>561</v>
      </c>
      <c r="F29" s="101">
        <v>32</v>
      </c>
      <c r="G29" s="388">
        <f>SUM(D29:F29)</f>
        <v>889</v>
      </c>
      <c r="H29" s="389">
        <f t="shared" si="6"/>
        <v>2.4356164383561643</v>
      </c>
      <c r="I29" s="390">
        <v>236</v>
      </c>
      <c r="J29" s="387">
        <v>293</v>
      </c>
      <c r="K29" s="387">
        <v>313</v>
      </c>
      <c r="L29" s="319">
        <f>SUM(I29:K29)</f>
        <v>842</v>
      </c>
      <c r="M29" s="320">
        <f t="shared" si="0"/>
        <v>2.3068493150684932</v>
      </c>
      <c r="N29" s="321">
        <f t="shared" si="4"/>
        <v>47</v>
      </c>
      <c r="O29" s="322">
        <v>34</v>
      </c>
      <c r="P29" s="325"/>
      <c r="Q29" s="391"/>
      <c r="R29" s="392">
        <f t="shared" si="5"/>
        <v>9.3150684931506855E-2</v>
      </c>
      <c r="S29" s="322">
        <v>4</v>
      </c>
      <c r="T29" s="325"/>
      <c r="U29" s="391"/>
      <c r="V29" s="394">
        <f t="shared" si="1"/>
        <v>1.0958904109589041E-2</v>
      </c>
      <c r="W29" s="395">
        <f t="shared" si="2"/>
        <v>30</v>
      </c>
      <c r="X29" s="396">
        <f t="shared" si="3"/>
        <v>77</v>
      </c>
      <c r="Y29" s="263"/>
      <c r="Z29" s="279"/>
      <c r="AA29" s="279"/>
      <c r="AB29" s="279"/>
      <c r="AC29" s="279"/>
      <c r="AD29" s="279"/>
      <c r="AE29" s="65"/>
    </row>
    <row r="30" spans="1:31" s="56" customFormat="1" ht="17.25" customHeight="1">
      <c r="A30" s="406">
        <v>27</v>
      </c>
      <c r="B30" s="407"/>
      <c r="C30" s="397"/>
      <c r="D30" s="338">
        <f>SUM(D31:D32)</f>
        <v>2493</v>
      </c>
      <c r="E30" s="338">
        <f>SUM(E31:E32)</f>
        <v>2110</v>
      </c>
      <c r="F30" s="122">
        <f>SUM(F31:F32)</f>
        <v>85</v>
      </c>
      <c r="G30" s="398">
        <f>SUM(D30:F30)</f>
        <v>4688</v>
      </c>
      <c r="H30" s="399">
        <f t="shared" si="6"/>
        <v>12.843835616438357</v>
      </c>
      <c r="I30" s="338">
        <f>SUM(I31:I32)</f>
        <v>2307</v>
      </c>
      <c r="J30" s="338">
        <f>SUM(J31:J32)</f>
        <v>1900</v>
      </c>
      <c r="K30" s="338">
        <f>SUM(K31:K32)</f>
        <v>293</v>
      </c>
      <c r="L30" s="400">
        <f>SUM(L31:L32)</f>
        <v>4500</v>
      </c>
      <c r="M30" s="401">
        <f t="shared" si="0"/>
        <v>12.328767123287671</v>
      </c>
      <c r="N30" s="402">
        <f t="shared" si="4"/>
        <v>188</v>
      </c>
      <c r="O30" s="408">
        <f>SUM(O31:P32)</f>
        <v>997</v>
      </c>
      <c r="P30" s="408"/>
      <c r="Q30" s="346"/>
      <c r="R30" s="403">
        <f t="shared" si="5"/>
        <v>2.7315068493150685</v>
      </c>
      <c r="S30" s="408">
        <f>SUM(S31:T32)</f>
        <v>1115</v>
      </c>
      <c r="T30" s="408"/>
      <c r="U30" s="349"/>
      <c r="V30" s="364">
        <f t="shared" si="1"/>
        <v>3.0547945205479454</v>
      </c>
      <c r="W30" s="404">
        <f t="shared" si="2"/>
        <v>-118</v>
      </c>
      <c r="X30" s="405">
        <f t="shared" si="3"/>
        <v>70</v>
      </c>
      <c r="Y30" s="263"/>
      <c r="Z30" s="279"/>
      <c r="AA30" s="279"/>
      <c r="AB30" s="279"/>
      <c r="AC30" s="279"/>
      <c r="AD30" s="279"/>
      <c r="AE30" s="65"/>
    </row>
    <row r="31" spans="1:31" s="56" customFormat="1" ht="17.25" customHeight="1">
      <c r="A31" s="406"/>
      <c r="B31" s="409"/>
      <c r="C31" s="369" t="s">
        <v>26</v>
      </c>
      <c r="D31" s="370">
        <v>2199</v>
      </c>
      <c r="E31" s="370">
        <v>1367</v>
      </c>
      <c r="F31" s="371">
        <v>36</v>
      </c>
      <c r="G31" s="372">
        <f>SUM(D31:F31)</f>
        <v>3602</v>
      </c>
      <c r="H31" s="373">
        <f t="shared" si="6"/>
        <v>9.868493150684932</v>
      </c>
      <c r="I31" s="370">
        <v>2083</v>
      </c>
      <c r="J31" s="370">
        <v>1577</v>
      </c>
      <c r="K31" s="370">
        <v>10</v>
      </c>
      <c r="L31" s="375">
        <f>SUM(I31:K31)</f>
        <v>3670</v>
      </c>
      <c r="M31" s="376">
        <f t="shared" si="0"/>
        <v>10.054794520547945</v>
      </c>
      <c r="N31" s="377">
        <f t="shared" si="4"/>
        <v>-68</v>
      </c>
      <c r="O31" s="378">
        <v>970</v>
      </c>
      <c r="P31" s="379"/>
      <c r="Q31" s="380"/>
      <c r="R31" s="381">
        <f t="shared" si="5"/>
        <v>2.6575342465753424</v>
      </c>
      <c r="S31" s="378">
        <v>1113</v>
      </c>
      <c r="T31" s="379"/>
      <c r="U31" s="380"/>
      <c r="V31" s="383">
        <f t="shared" si="1"/>
        <v>3.0493150684931507</v>
      </c>
      <c r="W31" s="384">
        <f t="shared" si="2"/>
        <v>-143</v>
      </c>
      <c r="X31" s="385">
        <f>N31+W31</f>
        <v>-211</v>
      </c>
      <c r="Y31" s="263"/>
      <c r="Z31" s="279"/>
      <c r="AA31" s="279"/>
      <c r="AB31" s="279"/>
      <c r="AC31" s="279"/>
      <c r="AD31" s="279"/>
      <c r="AE31" s="65"/>
    </row>
    <row r="32" spans="1:31" s="56" customFormat="1" ht="17.25" customHeight="1" thickBot="1">
      <c r="A32" s="410"/>
      <c r="B32" s="411"/>
      <c r="C32" s="412" t="s">
        <v>28</v>
      </c>
      <c r="D32" s="413">
        <v>294</v>
      </c>
      <c r="E32" s="413">
        <v>743</v>
      </c>
      <c r="F32" s="414">
        <v>49</v>
      </c>
      <c r="G32" s="415">
        <f>SUM(D32:F32)</f>
        <v>1086</v>
      </c>
      <c r="H32" s="416">
        <f t="shared" si="6"/>
        <v>2.9753424657534246</v>
      </c>
      <c r="I32" s="413">
        <v>224</v>
      </c>
      <c r="J32" s="413">
        <v>323</v>
      </c>
      <c r="K32" s="413">
        <v>283</v>
      </c>
      <c r="L32" s="417">
        <f>SUM(I32:K32)</f>
        <v>830</v>
      </c>
      <c r="M32" s="418">
        <f t="shared" si="0"/>
        <v>2.2739726027397262</v>
      </c>
      <c r="N32" s="419">
        <f t="shared" si="4"/>
        <v>256</v>
      </c>
      <c r="O32" s="420">
        <v>27</v>
      </c>
      <c r="P32" s="421"/>
      <c r="Q32" s="422"/>
      <c r="R32" s="423">
        <f t="shared" si="5"/>
        <v>7.3972602739726029E-2</v>
      </c>
      <c r="S32" s="420">
        <v>2</v>
      </c>
      <c r="T32" s="421"/>
      <c r="U32" s="422"/>
      <c r="V32" s="424">
        <f t="shared" si="1"/>
        <v>5.4794520547945206E-3</v>
      </c>
      <c r="W32" s="425">
        <f t="shared" si="2"/>
        <v>25</v>
      </c>
      <c r="X32" s="426">
        <f>N32+W32</f>
        <v>281</v>
      </c>
      <c r="Y32" s="263"/>
      <c r="Z32" s="279"/>
      <c r="AA32" s="279"/>
      <c r="AB32" s="279"/>
      <c r="AC32" s="279"/>
      <c r="AD32" s="279"/>
      <c r="AE32" s="65"/>
    </row>
    <row r="33" spans="1:34" s="56" customFormat="1" ht="17.25" customHeight="1">
      <c r="A33" s="427" t="s">
        <v>60</v>
      </c>
      <c r="B33" s="161"/>
      <c r="C33" s="161"/>
      <c r="D33" s="65"/>
      <c r="E33" s="65"/>
      <c r="F33" s="65"/>
      <c r="G33" s="65"/>
      <c r="H33" s="65"/>
      <c r="I33" s="65"/>
      <c r="J33" s="65"/>
      <c r="K33" s="65"/>
      <c r="L33" s="428"/>
      <c r="M33" s="252"/>
      <c r="N33" s="263"/>
      <c r="Y33" s="263"/>
      <c r="Z33" s="279"/>
      <c r="AA33" s="279"/>
      <c r="AB33" s="279"/>
      <c r="AC33" s="279"/>
      <c r="AD33" s="279"/>
      <c r="AE33" s="65"/>
    </row>
    <row r="34" spans="1:34" ht="17.25" customHeight="1">
      <c r="A34" s="427" t="s">
        <v>61</v>
      </c>
      <c r="K34" s="429"/>
      <c r="L34" s="428"/>
      <c r="M34" s="252"/>
      <c r="N34" s="263"/>
      <c r="O34" s="122"/>
      <c r="P34" s="122"/>
      <c r="Q34" s="430"/>
      <c r="R34" s="431"/>
      <c r="S34" s="122"/>
      <c r="T34" s="122"/>
      <c r="U34" s="430"/>
      <c r="V34" s="431"/>
      <c r="W34" s="432"/>
      <c r="X34" s="263"/>
      <c r="Y34" s="263"/>
      <c r="Z34" s="147"/>
      <c r="AE34" s="161"/>
      <c r="AF34" s="2"/>
      <c r="AG34" s="2"/>
      <c r="AH34" s="2"/>
    </row>
    <row r="35" spans="1:34" s="46" customFormat="1" ht="17.25" customHeight="1">
      <c r="A35" s="433" t="s">
        <v>62</v>
      </c>
      <c r="B35" s="65"/>
      <c r="C35" s="66"/>
      <c r="D35" s="430"/>
      <c r="E35" s="430"/>
      <c r="F35" s="430"/>
      <c r="G35" s="430"/>
      <c r="H35" s="252"/>
      <c r="I35" s="430"/>
      <c r="J35" s="430"/>
      <c r="K35" s="430"/>
      <c r="L35" s="428"/>
      <c r="M35" s="252"/>
      <c r="N35" s="263"/>
      <c r="O35" s="434"/>
      <c r="P35" s="434"/>
      <c r="Q35" s="430"/>
      <c r="R35" s="431"/>
      <c r="S35" s="434"/>
      <c r="T35" s="434"/>
      <c r="U35" s="430"/>
      <c r="V35" s="431"/>
      <c r="W35" s="432"/>
      <c r="X35" s="263"/>
      <c r="Y35" s="263"/>
      <c r="Z35" s="276"/>
      <c r="AA35" s="276"/>
      <c r="AB35" s="276"/>
      <c r="AC35" s="276"/>
      <c r="AD35" s="276"/>
      <c r="AE35" s="38"/>
    </row>
    <row r="36" spans="1:34" s="56" customFormat="1" ht="17.25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428"/>
      <c r="M36" s="252"/>
      <c r="N36" s="263"/>
      <c r="O36" s="148"/>
      <c r="P36" s="148"/>
      <c r="Q36" s="148"/>
      <c r="R36" s="148"/>
      <c r="S36" s="148"/>
      <c r="T36" s="148"/>
      <c r="U36" s="148"/>
      <c r="V36" s="148"/>
      <c r="W36" s="148"/>
      <c r="X36" s="148"/>
      <c r="Y36" s="263"/>
      <c r="Z36" s="279"/>
      <c r="AA36" s="279"/>
      <c r="AB36" s="279"/>
      <c r="AC36" s="279"/>
      <c r="AD36" s="279"/>
      <c r="AE36" s="65"/>
    </row>
  </sheetData>
  <mergeCells count="67">
    <mergeCell ref="O35:P35"/>
    <mergeCell ref="S35:T35"/>
    <mergeCell ref="O30:P30"/>
    <mergeCell ref="S30:T30"/>
    <mergeCell ref="O31:P31"/>
    <mergeCell ref="S31:T31"/>
    <mergeCell ref="O32:P32"/>
    <mergeCell ref="S32:T32"/>
    <mergeCell ref="O27:P27"/>
    <mergeCell ref="S27:T27"/>
    <mergeCell ref="O28:P28"/>
    <mergeCell ref="S28:T28"/>
    <mergeCell ref="O29:P29"/>
    <mergeCell ref="S29:T29"/>
    <mergeCell ref="O24:P24"/>
    <mergeCell ref="S24:T24"/>
    <mergeCell ref="O25:P25"/>
    <mergeCell ref="S25:T25"/>
    <mergeCell ref="O26:P26"/>
    <mergeCell ref="S26:T26"/>
    <mergeCell ref="O21:P21"/>
    <mergeCell ref="S21:T21"/>
    <mergeCell ref="O22:P22"/>
    <mergeCell ref="S22:T22"/>
    <mergeCell ref="O23:P23"/>
    <mergeCell ref="S23:T23"/>
    <mergeCell ref="O18:P18"/>
    <mergeCell ref="S18:T18"/>
    <mergeCell ref="O19:P19"/>
    <mergeCell ref="S19:T19"/>
    <mergeCell ref="O20:P20"/>
    <mergeCell ref="S20:T20"/>
    <mergeCell ref="O15:P15"/>
    <mergeCell ref="S15:T15"/>
    <mergeCell ref="O16:P16"/>
    <mergeCell ref="S16:T16"/>
    <mergeCell ref="O17:P17"/>
    <mergeCell ref="S17:T17"/>
    <mergeCell ref="O12:P12"/>
    <mergeCell ref="S12:T12"/>
    <mergeCell ref="O13:P13"/>
    <mergeCell ref="S13:T13"/>
    <mergeCell ref="O14:P14"/>
    <mergeCell ref="S14:T14"/>
    <mergeCell ref="O9:P9"/>
    <mergeCell ref="S9:T9"/>
    <mergeCell ref="O10:P10"/>
    <mergeCell ref="S10:T10"/>
    <mergeCell ref="O11:P11"/>
    <mergeCell ref="S11:T11"/>
    <mergeCell ref="U5:V5"/>
    <mergeCell ref="O6:P6"/>
    <mergeCell ref="S6:T6"/>
    <mergeCell ref="O7:P7"/>
    <mergeCell ref="S7:T7"/>
    <mergeCell ref="O8:P8"/>
    <mergeCell ref="S8:T8"/>
    <mergeCell ref="D3:K3"/>
    <mergeCell ref="O3:W3"/>
    <mergeCell ref="X3:X5"/>
    <mergeCell ref="D4:H4"/>
    <mergeCell ref="I4:M4"/>
    <mergeCell ref="N4:N5"/>
    <mergeCell ref="O4:R4"/>
    <mergeCell ref="S4:V4"/>
    <mergeCell ref="W4:W5"/>
    <mergeCell ref="Q5:R5"/>
  </mergeCells>
  <phoneticPr fontId="5"/>
  <printOptions horizontalCentered="1" gridLinesSet="0"/>
  <pageMargins left="0.78740157480314965" right="0.78740157480314965" top="0.78740157480314965" bottom="0.78740157480314965" header="0" footer="0"/>
  <pageSetup paperSize="9" scale="78" firstPageNumber="10" pageOrder="overThenDown" orientation="landscape" useFirstPageNumber="1" r:id="rId1"/>
  <headerFooter alignWithMargins="0"/>
  <colBreaks count="1" manualBreakCount="1">
    <brk id="24" max="3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7"/>
  <sheetViews>
    <sheetView view="pageBreakPreview" zoomScaleNormal="100" zoomScaleSheetLayoutView="75" workbookViewId="0">
      <selection activeCell="O14" sqref="O14"/>
    </sheetView>
  </sheetViews>
  <sheetFormatPr defaultColWidth="10.375" defaultRowHeight="20.25" customHeight="1"/>
  <cols>
    <col min="1" max="1" width="6.75" style="148" customWidth="1"/>
    <col min="2" max="2" width="8.125" style="148" customWidth="1"/>
    <col min="3" max="3" width="6.75" style="148" customWidth="1"/>
    <col min="4" max="4" width="6.25" style="148" customWidth="1"/>
    <col min="5" max="6" width="3.375" style="148" customWidth="1"/>
    <col min="7" max="8" width="6.25" style="148" customWidth="1"/>
    <col min="9" max="10" width="3.375" style="148" customWidth="1"/>
    <col min="11" max="15" width="6.25" style="148" customWidth="1"/>
    <col min="16" max="16" width="6.25" style="147" customWidth="1"/>
    <col min="17" max="17" width="6.875" style="147" customWidth="1"/>
    <col min="18" max="23" width="10.375" style="147"/>
    <col min="24" max="256" width="10.375" style="2"/>
    <col min="257" max="257" width="6.75" style="2" customWidth="1"/>
    <col min="258" max="258" width="8.125" style="2" customWidth="1"/>
    <col min="259" max="259" width="6.75" style="2" customWidth="1"/>
    <col min="260" max="260" width="6.25" style="2" customWidth="1"/>
    <col min="261" max="262" width="3.375" style="2" customWidth="1"/>
    <col min="263" max="264" width="6.25" style="2" customWidth="1"/>
    <col min="265" max="266" width="3.375" style="2" customWidth="1"/>
    <col min="267" max="272" width="6.25" style="2" customWidth="1"/>
    <col min="273" max="273" width="6.875" style="2" customWidth="1"/>
    <col min="274" max="512" width="10.375" style="2"/>
    <col min="513" max="513" width="6.75" style="2" customWidth="1"/>
    <col min="514" max="514" width="8.125" style="2" customWidth="1"/>
    <col min="515" max="515" width="6.75" style="2" customWidth="1"/>
    <col min="516" max="516" width="6.25" style="2" customWidth="1"/>
    <col min="517" max="518" width="3.375" style="2" customWidth="1"/>
    <col min="519" max="520" width="6.25" style="2" customWidth="1"/>
    <col min="521" max="522" width="3.375" style="2" customWidth="1"/>
    <col min="523" max="528" width="6.25" style="2" customWidth="1"/>
    <col min="529" max="529" width="6.875" style="2" customWidth="1"/>
    <col min="530" max="768" width="10.375" style="2"/>
    <col min="769" max="769" width="6.75" style="2" customWidth="1"/>
    <col min="770" max="770" width="8.125" style="2" customWidth="1"/>
    <col min="771" max="771" width="6.75" style="2" customWidth="1"/>
    <col min="772" max="772" width="6.25" style="2" customWidth="1"/>
    <col min="773" max="774" width="3.375" style="2" customWidth="1"/>
    <col min="775" max="776" width="6.25" style="2" customWidth="1"/>
    <col min="777" max="778" width="3.375" style="2" customWidth="1"/>
    <col min="779" max="784" width="6.25" style="2" customWidth="1"/>
    <col min="785" max="785" width="6.875" style="2" customWidth="1"/>
    <col min="786" max="1024" width="10.375" style="2"/>
    <col min="1025" max="1025" width="6.75" style="2" customWidth="1"/>
    <col min="1026" max="1026" width="8.125" style="2" customWidth="1"/>
    <col min="1027" max="1027" width="6.75" style="2" customWidth="1"/>
    <col min="1028" max="1028" width="6.25" style="2" customWidth="1"/>
    <col min="1029" max="1030" width="3.375" style="2" customWidth="1"/>
    <col min="1031" max="1032" width="6.25" style="2" customWidth="1"/>
    <col min="1033" max="1034" width="3.375" style="2" customWidth="1"/>
    <col min="1035" max="1040" width="6.25" style="2" customWidth="1"/>
    <col min="1041" max="1041" width="6.875" style="2" customWidth="1"/>
    <col min="1042" max="1280" width="10.375" style="2"/>
    <col min="1281" max="1281" width="6.75" style="2" customWidth="1"/>
    <col min="1282" max="1282" width="8.125" style="2" customWidth="1"/>
    <col min="1283" max="1283" width="6.75" style="2" customWidth="1"/>
    <col min="1284" max="1284" width="6.25" style="2" customWidth="1"/>
    <col min="1285" max="1286" width="3.375" style="2" customWidth="1"/>
    <col min="1287" max="1288" width="6.25" style="2" customWidth="1"/>
    <col min="1289" max="1290" width="3.375" style="2" customWidth="1"/>
    <col min="1291" max="1296" width="6.25" style="2" customWidth="1"/>
    <col min="1297" max="1297" width="6.875" style="2" customWidth="1"/>
    <col min="1298" max="1536" width="10.375" style="2"/>
    <col min="1537" max="1537" width="6.75" style="2" customWidth="1"/>
    <col min="1538" max="1538" width="8.125" style="2" customWidth="1"/>
    <col min="1539" max="1539" width="6.75" style="2" customWidth="1"/>
    <col min="1540" max="1540" width="6.25" style="2" customWidth="1"/>
    <col min="1541" max="1542" width="3.375" style="2" customWidth="1"/>
    <col min="1543" max="1544" width="6.25" style="2" customWidth="1"/>
    <col min="1545" max="1546" width="3.375" style="2" customWidth="1"/>
    <col min="1547" max="1552" width="6.25" style="2" customWidth="1"/>
    <col min="1553" max="1553" width="6.875" style="2" customWidth="1"/>
    <col min="1554" max="1792" width="10.375" style="2"/>
    <col min="1793" max="1793" width="6.75" style="2" customWidth="1"/>
    <col min="1794" max="1794" width="8.125" style="2" customWidth="1"/>
    <col min="1795" max="1795" width="6.75" style="2" customWidth="1"/>
    <col min="1796" max="1796" width="6.25" style="2" customWidth="1"/>
    <col min="1797" max="1798" width="3.375" style="2" customWidth="1"/>
    <col min="1799" max="1800" width="6.25" style="2" customWidth="1"/>
    <col min="1801" max="1802" width="3.375" style="2" customWidth="1"/>
    <col min="1803" max="1808" width="6.25" style="2" customWidth="1"/>
    <col min="1809" max="1809" width="6.875" style="2" customWidth="1"/>
    <col min="1810" max="2048" width="10.375" style="2"/>
    <col min="2049" max="2049" width="6.75" style="2" customWidth="1"/>
    <col min="2050" max="2050" width="8.125" style="2" customWidth="1"/>
    <col min="2051" max="2051" width="6.75" style="2" customWidth="1"/>
    <col min="2052" max="2052" width="6.25" style="2" customWidth="1"/>
    <col min="2053" max="2054" width="3.375" style="2" customWidth="1"/>
    <col min="2055" max="2056" width="6.25" style="2" customWidth="1"/>
    <col min="2057" max="2058" width="3.375" style="2" customWidth="1"/>
    <col min="2059" max="2064" width="6.25" style="2" customWidth="1"/>
    <col min="2065" max="2065" width="6.875" style="2" customWidth="1"/>
    <col min="2066" max="2304" width="10.375" style="2"/>
    <col min="2305" max="2305" width="6.75" style="2" customWidth="1"/>
    <col min="2306" max="2306" width="8.125" style="2" customWidth="1"/>
    <col min="2307" max="2307" width="6.75" style="2" customWidth="1"/>
    <col min="2308" max="2308" width="6.25" style="2" customWidth="1"/>
    <col min="2309" max="2310" width="3.375" style="2" customWidth="1"/>
    <col min="2311" max="2312" width="6.25" style="2" customWidth="1"/>
    <col min="2313" max="2314" width="3.375" style="2" customWidth="1"/>
    <col min="2315" max="2320" width="6.25" style="2" customWidth="1"/>
    <col min="2321" max="2321" width="6.875" style="2" customWidth="1"/>
    <col min="2322" max="2560" width="10.375" style="2"/>
    <col min="2561" max="2561" width="6.75" style="2" customWidth="1"/>
    <col min="2562" max="2562" width="8.125" style="2" customWidth="1"/>
    <col min="2563" max="2563" width="6.75" style="2" customWidth="1"/>
    <col min="2564" max="2564" width="6.25" style="2" customWidth="1"/>
    <col min="2565" max="2566" width="3.375" style="2" customWidth="1"/>
    <col min="2567" max="2568" width="6.25" style="2" customWidth="1"/>
    <col min="2569" max="2570" width="3.375" style="2" customWidth="1"/>
    <col min="2571" max="2576" width="6.25" style="2" customWidth="1"/>
    <col min="2577" max="2577" width="6.875" style="2" customWidth="1"/>
    <col min="2578" max="2816" width="10.375" style="2"/>
    <col min="2817" max="2817" width="6.75" style="2" customWidth="1"/>
    <col min="2818" max="2818" width="8.125" style="2" customWidth="1"/>
    <col min="2819" max="2819" width="6.75" style="2" customWidth="1"/>
    <col min="2820" max="2820" width="6.25" style="2" customWidth="1"/>
    <col min="2821" max="2822" width="3.375" style="2" customWidth="1"/>
    <col min="2823" max="2824" width="6.25" style="2" customWidth="1"/>
    <col min="2825" max="2826" width="3.375" style="2" customWidth="1"/>
    <col min="2827" max="2832" width="6.25" style="2" customWidth="1"/>
    <col min="2833" max="2833" width="6.875" style="2" customWidth="1"/>
    <col min="2834" max="3072" width="10.375" style="2"/>
    <col min="3073" max="3073" width="6.75" style="2" customWidth="1"/>
    <col min="3074" max="3074" width="8.125" style="2" customWidth="1"/>
    <col min="3075" max="3075" width="6.75" style="2" customWidth="1"/>
    <col min="3076" max="3076" width="6.25" style="2" customWidth="1"/>
    <col min="3077" max="3078" width="3.375" style="2" customWidth="1"/>
    <col min="3079" max="3080" width="6.25" style="2" customWidth="1"/>
    <col min="3081" max="3082" width="3.375" style="2" customWidth="1"/>
    <col min="3083" max="3088" width="6.25" style="2" customWidth="1"/>
    <col min="3089" max="3089" width="6.875" style="2" customWidth="1"/>
    <col min="3090" max="3328" width="10.375" style="2"/>
    <col min="3329" max="3329" width="6.75" style="2" customWidth="1"/>
    <col min="3330" max="3330" width="8.125" style="2" customWidth="1"/>
    <col min="3331" max="3331" width="6.75" style="2" customWidth="1"/>
    <col min="3332" max="3332" width="6.25" style="2" customWidth="1"/>
    <col min="3333" max="3334" width="3.375" style="2" customWidth="1"/>
    <col min="3335" max="3336" width="6.25" style="2" customWidth="1"/>
    <col min="3337" max="3338" width="3.375" style="2" customWidth="1"/>
    <col min="3339" max="3344" width="6.25" style="2" customWidth="1"/>
    <col min="3345" max="3345" width="6.875" style="2" customWidth="1"/>
    <col min="3346" max="3584" width="10.375" style="2"/>
    <col min="3585" max="3585" width="6.75" style="2" customWidth="1"/>
    <col min="3586" max="3586" width="8.125" style="2" customWidth="1"/>
    <col min="3587" max="3587" width="6.75" style="2" customWidth="1"/>
    <col min="3588" max="3588" width="6.25" style="2" customWidth="1"/>
    <col min="3589" max="3590" width="3.375" style="2" customWidth="1"/>
    <col min="3591" max="3592" width="6.25" style="2" customWidth="1"/>
    <col min="3593" max="3594" width="3.375" style="2" customWidth="1"/>
    <col min="3595" max="3600" width="6.25" style="2" customWidth="1"/>
    <col min="3601" max="3601" width="6.875" style="2" customWidth="1"/>
    <col min="3602" max="3840" width="10.375" style="2"/>
    <col min="3841" max="3841" width="6.75" style="2" customWidth="1"/>
    <col min="3842" max="3842" width="8.125" style="2" customWidth="1"/>
    <col min="3843" max="3843" width="6.75" style="2" customWidth="1"/>
    <col min="3844" max="3844" width="6.25" style="2" customWidth="1"/>
    <col min="3845" max="3846" width="3.375" style="2" customWidth="1"/>
    <col min="3847" max="3848" width="6.25" style="2" customWidth="1"/>
    <col min="3849" max="3850" width="3.375" style="2" customWidth="1"/>
    <col min="3851" max="3856" width="6.25" style="2" customWidth="1"/>
    <col min="3857" max="3857" width="6.875" style="2" customWidth="1"/>
    <col min="3858" max="4096" width="10.375" style="2"/>
    <col min="4097" max="4097" width="6.75" style="2" customWidth="1"/>
    <col min="4098" max="4098" width="8.125" style="2" customWidth="1"/>
    <col min="4099" max="4099" width="6.75" style="2" customWidth="1"/>
    <col min="4100" max="4100" width="6.25" style="2" customWidth="1"/>
    <col min="4101" max="4102" width="3.375" style="2" customWidth="1"/>
    <col min="4103" max="4104" width="6.25" style="2" customWidth="1"/>
    <col min="4105" max="4106" width="3.375" style="2" customWidth="1"/>
    <col min="4107" max="4112" width="6.25" style="2" customWidth="1"/>
    <col min="4113" max="4113" width="6.875" style="2" customWidth="1"/>
    <col min="4114" max="4352" width="10.375" style="2"/>
    <col min="4353" max="4353" width="6.75" style="2" customWidth="1"/>
    <col min="4354" max="4354" width="8.125" style="2" customWidth="1"/>
    <col min="4355" max="4355" width="6.75" style="2" customWidth="1"/>
    <col min="4356" max="4356" width="6.25" style="2" customWidth="1"/>
    <col min="4357" max="4358" width="3.375" style="2" customWidth="1"/>
    <col min="4359" max="4360" width="6.25" style="2" customWidth="1"/>
    <col min="4361" max="4362" width="3.375" style="2" customWidth="1"/>
    <col min="4363" max="4368" width="6.25" style="2" customWidth="1"/>
    <col min="4369" max="4369" width="6.875" style="2" customWidth="1"/>
    <col min="4370" max="4608" width="10.375" style="2"/>
    <col min="4609" max="4609" width="6.75" style="2" customWidth="1"/>
    <col min="4610" max="4610" width="8.125" style="2" customWidth="1"/>
    <col min="4611" max="4611" width="6.75" style="2" customWidth="1"/>
    <col min="4612" max="4612" width="6.25" style="2" customWidth="1"/>
    <col min="4613" max="4614" width="3.375" style="2" customWidth="1"/>
    <col min="4615" max="4616" width="6.25" style="2" customWidth="1"/>
    <col min="4617" max="4618" width="3.375" style="2" customWidth="1"/>
    <col min="4619" max="4624" width="6.25" style="2" customWidth="1"/>
    <col min="4625" max="4625" width="6.875" style="2" customWidth="1"/>
    <col min="4626" max="4864" width="10.375" style="2"/>
    <col min="4865" max="4865" width="6.75" style="2" customWidth="1"/>
    <col min="4866" max="4866" width="8.125" style="2" customWidth="1"/>
    <col min="4867" max="4867" width="6.75" style="2" customWidth="1"/>
    <col min="4868" max="4868" width="6.25" style="2" customWidth="1"/>
    <col min="4869" max="4870" width="3.375" style="2" customWidth="1"/>
    <col min="4871" max="4872" width="6.25" style="2" customWidth="1"/>
    <col min="4873" max="4874" width="3.375" style="2" customWidth="1"/>
    <col min="4875" max="4880" width="6.25" style="2" customWidth="1"/>
    <col min="4881" max="4881" width="6.875" style="2" customWidth="1"/>
    <col min="4882" max="5120" width="10.375" style="2"/>
    <col min="5121" max="5121" width="6.75" style="2" customWidth="1"/>
    <col min="5122" max="5122" width="8.125" style="2" customWidth="1"/>
    <col min="5123" max="5123" width="6.75" style="2" customWidth="1"/>
    <col min="5124" max="5124" width="6.25" style="2" customWidth="1"/>
    <col min="5125" max="5126" width="3.375" style="2" customWidth="1"/>
    <col min="5127" max="5128" width="6.25" style="2" customWidth="1"/>
    <col min="5129" max="5130" width="3.375" style="2" customWidth="1"/>
    <col min="5131" max="5136" width="6.25" style="2" customWidth="1"/>
    <col min="5137" max="5137" width="6.875" style="2" customWidth="1"/>
    <col min="5138" max="5376" width="10.375" style="2"/>
    <col min="5377" max="5377" width="6.75" style="2" customWidth="1"/>
    <col min="5378" max="5378" width="8.125" style="2" customWidth="1"/>
    <col min="5379" max="5379" width="6.75" style="2" customWidth="1"/>
    <col min="5380" max="5380" width="6.25" style="2" customWidth="1"/>
    <col min="5381" max="5382" width="3.375" style="2" customWidth="1"/>
    <col min="5383" max="5384" width="6.25" style="2" customWidth="1"/>
    <col min="5385" max="5386" width="3.375" style="2" customWidth="1"/>
    <col min="5387" max="5392" width="6.25" style="2" customWidth="1"/>
    <col min="5393" max="5393" width="6.875" style="2" customWidth="1"/>
    <col min="5394" max="5632" width="10.375" style="2"/>
    <col min="5633" max="5633" width="6.75" style="2" customWidth="1"/>
    <col min="5634" max="5634" width="8.125" style="2" customWidth="1"/>
    <col min="5635" max="5635" width="6.75" style="2" customWidth="1"/>
    <col min="5636" max="5636" width="6.25" style="2" customWidth="1"/>
    <col min="5637" max="5638" width="3.375" style="2" customWidth="1"/>
    <col min="5639" max="5640" width="6.25" style="2" customWidth="1"/>
    <col min="5641" max="5642" width="3.375" style="2" customWidth="1"/>
    <col min="5643" max="5648" width="6.25" style="2" customWidth="1"/>
    <col min="5649" max="5649" width="6.875" style="2" customWidth="1"/>
    <col min="5650" max="5888" width="10.375" style="2"/>
    <col min="5889" max="5889" width="6.75" style="2" customWidth="1"/>
    <col min="5890" max="5890" width="8.125" style="2" customWidth="1"/>
    <col min="5891" max="5891" width="6.75" style="2" customWidth="1"/>
    <col min="5892" max="5892" width="6.25" style="2" customWidth="1"/>
    <col min="5893" max="5894" width="3.375" style="2" customWidth="1"/>
    <col min="5895" max="5896" width="6.25" style="2" customWidth="1"/>
    <col min="5897" max="5898" width="3.375" style="2" customWidth="1"/>
    <col min="5899" max="5904" width="6.25" style="2" customWidth="1"/>
    <col min="5905" max="5905" width="6.875" style="2" customWidth="1"/>
    <col min="5906" max="6144" width="10.375" style="2"/>
    <col min="6145" max="6145" width="6.75" style="2" customWidth="1"/>
    <col min="6146" max="6146" width="8.125" style="2" customWidth="1"/>
    <col min="6147" max="6147" width="6.75" style="2" customWidth="1"/>
    <col min="6148" max="6148" width="6.25" style="2" customWidth="1"/>
    <col min="6149" max="6150" width="3.375" style="2" customWidth="1"/>
    <col min="6151" max="6152" width="6.25" style="2" customWidth="1"/>
    <col min="6153" max="6154" width="3.375" style="2" customWidth="1"/>
    <col min="6155" max="6160" width="6.25" style="2" customWidth="1"/>
    <col min="6161" max="6161" width="6.875" style="2" customWidth="1"/>
    <col min="6162" max="6400" width="10.375" style="2"/>
    <col min="6401" max="6401" width="6.75" style="2" customWidth="1"/>
    <col min="6402" max="6402" width="8.125" style="2" customWidth="1"/>
    <col min="6403" max="6403" width="6.75" style="2" customWidth="1"/>
    <col min="6404" max="6404" width="6.25" style="2" customWidth="1"/>
    <col min="6405" max="6406" width="3.375" style="2" customWidth="1"/>
    <col min="6407" max="6408" width="6.25" style="2" customWidth="1"/>
    <col min="6409" max="6410" width="3.375" style="2" customWidth="1"/>
    <col min="6411" max="6416" width="6.25" style="2" customWidth="1"/>
    <col min="6417" max="6417" width="6.875" style="2" customWidth="1"/>
    <col min="6418" max="6656" width="10.375" style="2"/>
    <col min="6657" max="6657" width="6.75" style="2" customWidth="1"/>
    <col min="6658" max="6658" width="8.125" style="2" customWidth="1"/>
    <col min="6659" max="6659" width="6.75" style="2" customWidth="1"/>
    <col min="6660" max="6660" width="6.25" style="2" customWidth="1"/>
    <col min="6661" max="6662" width="3.375" style="2" customWidth="1"/>
    <col min="6663" max="6664" width="6.25" style="2" customWidth="1"/>
    <col min="6665" max="6666" width="3.375" style="2" customWidth="1"/>
    <col min="6667" max="6672" width="6.25" style="2" customWidth="1"/>
    <col min="6673" max="6673" width="6.875" style="2" customWidth="1"/>
    <col min="6674" max="6912" width="10.375" style="2"/>
    <col min="6913" max="6913" width="6.75" style="2" customWidth="1"/>
    <col min="6914" max="6914" width="8.125" style="2" customWidth="1"/>
    <col min="6915" max="6915" width="6.75" style="2" customWidth="1"/>
    <col min="6916" max="6916" width="6.25" style="2" customWidth="1"/>
    <col min="6917" max="6918" width="3.375" style="2" customWidth="1"/>
    <col min="6919" max="6920" width="6.25" style="2" customWidth="1"/>
    <col min="6921" max="6922" width="3.375" style="2" customWidth="1"/>
    <col min="6923" max="6928" width="6.25" style="2" customWidth="1"/>
    <col min="6929" max="6929" width="6.875" style="2" customWidth="1"/>
    <col min="6930" max="7168" width="10.375" style="2"/>
    <col min="7169" max="7169" width="6.75" style="2" customWidth="1"/>
    <col min="7170" max="7170" width="8.125" style="2" customWidth="1"/>
    <col min="7171" max="7171" width="6.75" style="2" customWidth="1"/>
    <col min="7172" max="7172" width="6.25" style="2" customWidth="1"/>
    <col min="7173" max="7174" width="3.375" style="2" customWidth="1"/>
    <col min="7175" max="7176" width="6.25" style="2" customWidth="1"/>
    <col min="7177" max="7178" width="3.375" style="2" customWidth="1"/>
    <col min="7179" max="7184" width="6.25" style="2" customWidth="1"/>
    <col min="7185" max="7185" width="6.875" style="2" customWidth="1"/>
    <col min="7186" max="7424" width="10.375" style="2"/>
    <col min="7425" max="7425" width="6.75" style="2" customWidth="1"/>
    <col min="7426" max="7426" width="8.125" style="2" customWidth="1"/>
    <col min="7427" max="7427" width="6.75" style="2" customWidth="1"/>
    <col min="7428" max="7428" width="6.25" style="2" customWidth="1"/>
    <col min="7429" max="7430" width="3.375" style="2" customWidth="1"/>
    <col min="7431" max="7432" width="6.25" style="2" customWidth="1"/>
    <col min="7433" max="7434" width="3.375" style="2" customWidth="1"/>
    <col min="7435" max="7440" width="6.25" style="2" customWidth="1"/>
    <col min="7441" max="7441" width="6.875" style="2" customWidth="1"/>
    <col min="7442" max="7680" width="10.375" style="2"/>
    <col min="7681" max="7681" width="6.75" style="2" customWidth="1"/>
    <col min="7682" max="7682" width="8.125" style="2" customWidth="1"/>
    <col min="7683" max="7683" width="6.75" style="2" customWidth="1"/>
    <col min="7684" max="7684" width="6.25" style="2" customWidth="1"/>
    <col min="7685" max="7686" width="3.375" style="2" customWidth="1"/>
    <col min="7687" max="7688" width="6.25" style="2" customWidth="1"/>
    <col min="7689" max="7690" width="3.375" style="2" customWidth="1"/>
    <col min="7691" max="7696" width="6.25" style="2" customWidth="1"/>
    <col min="7697" max="7697" width="6.875" style="2" customWidth="1"/>
    <col min="7698" max="7936" width="10.375" style="2"/>
    <col min="7937" max="7937" width="6.75" style="2" customWidth="1"/>
    <col min="7938" max="7938" width="8.125" style="2" customWidth="1"/>
    <col min="7939" max="7939" width="6.75" style="2" customWidth="1"/>
    <col min="7940" max="7940" width="6.25" style="2" customWidth="1"/>
    <col min="7941" max="7942" width="3.375" style="2" customWidth="1"/>
    <col min="7943" max="7944" width="6.25" style="2" customWidth="1"/>
    <col min="7945" max="7946" width="3.375" style="2" customWidth="1"/>
    <col min="7947" max="7952" width="6.25" style="2" customWidth="1"/>
    <col min="7953" max="7953" width="6.875" style="2" customWidth="1"/>
    <col min="7954" max="8192" width="10.375" style="2"/>
    <col min="8193" max="8193" width="6.75" style="2" customWidth="1"/>
    <col min="8194" max="8194" width="8.125" style="2" customWidth="1"/>
    <col min="8195" max="8195" width="6.75" style="2" customWidth="1"/>
    <col min="8196" max="8196" width="6.25" style="2" customWidth="1"/>
    <col min="8197" max="8198" width="3.375" style="2" customWidth="1"/>
    <col min="8199" max="8200" width="6.25" style="2" customWidth="1"/>
    <col min="8201" max="8202" width="3.375" style="2" customWidth="1"/>
    <col min="8203" max="8208" width="6.25" style="2" customWidth="1"/>
    <col min="8209" max="8209" width="6.875" style="2" customWidth="1"/>
    <col min="8210" max="8448" width="10.375" style="2"/>
    <col min="8449" max="8449" width="6.75" style="2" customWidth="1"/>
    <col min="8450" max="8450" width="8.125" style="2" customWidth="1"/>
    <col min="8451" max="8451" width="6.75" style="2" customWidth="1"/>
    <col min="8452" max="8452" width="6.25" style="2" customWidth="1"/>
    <col min="8453" max="8454" width="3.375" style="2" customWidth="1"/>
    <col min="8455" max="8456" width="6.25" style="2" customWidth="1"/>
    <col min="8457" max="8458" width="3.375" style="2" customWidth="1"/>
    <col min="8459" max="8464" width="6.25" style="2" customWidth="1"/>
    <col min="8465" max="8465" width="6.875" style="2" customWidth="1"/>
    <col min="8466" max="8704" width="10.375" style="2"/>
    <col min="8705" max="8705" width="6.75" style="2" customWidth="1"/>
    <col min="8706" max="8706" width="8.125" style="2" customWidth="1"/>
    <col min="8707" max="8707" width="6.75" style="2" customWidth="1"/>
    <col min="8708" max="8708" width="6.25" style="2" customWidth="1"/>
    <col min="8709" max="8710" width="3.375" style="2" customWidth="1"/>
    <col min="8711" max="8712" width="6.25" style="2" customWidth="1"/>
    <col min="8713" max="8714" width="3.375" style="2" customWidth="1"/>
    <col min="8715" max="8720" width="6.25" style="2" customWidth="1"/>
    <col min="8721" max="8721" width="6.875" style="2" customWidth="1"/>
    <col min="8722" max="8960" width="10.375" style="2"/>
    <col min="8961" max="8961" width="6.75" style="2" customWidth="1"/>
    <col min="8962" max="8962" width="8.125" style="2" customWidth="1"/>
    <col min="8963" max="8963" width="6.75" style="2" customWidth="1"/>
    <col min="8964" max="8964" width="6.25" style="2" customWidth="1"/>
    <col min="8965" max="8966" width="3.375" style="2" customWidth="1"/>
    <col min="8967" max="8968" width="6.25" style="2" customWidth="1"/>
    <col min="8969" max="8970" width="3.375" style="2" customWidth="1"/>
    <col min="8971" max="8976" width="6.25" style="2" customWidth="1"/>
    <col min="8977" max="8977" width="6.875" style="2" customWidth="1"/>
    <col min="8978" max="9216" width="10.375" style="2"/>
    <col min="9217" max="9217" width="6.75" style="2" customWidth="1"/>
    <col min="9218" max="9218" width="8.125" style="2" customWidth="1"/>
    <col min="9219" max="9219" width="6.75" style="2" customWidth="1"/>
    <col min="9220" max="9220" width="6.25" style="2" customWidth="1"/>
    <col min="9221" max="9222" width="3.375" style="2" customWidth="1"/>
    <col min="9223" max="9224" width="6.25" style="2" customWidth="1"/>
    <col min="9225" max="9226" width="3.375" style="2" customWidth="1"/>
    <col min="9227" max="9232" width="6.25" style="2" customWidth="1"/>
    <col min="9233" max="9233" width="6.875" style="2" customWidth="1"/>
    <col min="9234" max="9472" width="10.375" style="2"/>
    <col min="9473" max="9473" width="6.75" style="2" customWidth="1"/>
    <col min="9474" max="9474" width="8.125" style="2" customWidth="1"/>
    <col min="9475" max="9475" width="6.75" style="2" customWidth="1"/>
    <col min="9476" max="9476" width="6.25" style="2" customWidth="1"/>
    <col min="9477" max="9478" width="3.375" style="2" customWidth="1"/>
    <col min="9479" max="9480" width="6.25" style="2" customWidth="1"/>
    <col min="9481" max="9482" width="3.375" style="2" customWidth="1"/>
    <col min="9483" max="9488" width="6.25" style="2" customWidth="1"/>
    <col min="9489" max="9489" width="6.875" style="2" customWidth="1"/>
    <col min="9490" max="9728" width="10.375" style="2"/>
    <col min="9729" max="9729" width="6.75" style="2" customWidth="1"/>
    <col min="9730" max="9730" width="8.125" style="2" customWidth="1"/>
    <col min="9731" max="9731" width="6.75" style="2" customWidth="1"/>
    <col min="9732" max="9732" width="6.25" style="2" customWidth="1"/>
    <col min="9733" max="9734" width="3.375" style="2" customWidth="1"/>
    <col min="9735" max="9736" width="6.25" style="2" customWidth="1"/>
    <col min="9737" max="9738" width="3.375" style="2" customWidth="1"/>
    <col min="9739" max="9744" width="6.25" style="2" customWidth="1"/>
    <col min="9745" max="9745" width="6.875" style="2" customWidth="1"/>
    <col min="9746" max="9984" width="10.375" style="2"/>
    <col min="9985" max="9985" width="6.75" style="2" customWidth="1"/>
    <col min="9986" max="9986" width="8.125" style="2" customWidth="1"/>
    <col min="9987" max="9987" width="6.75" style="2" customWidth="1"/>
    <col min="9988" max="9988" width="6.25" style="2" customWidth="1"/>
    <col min="9989" max="9990" width="3.375" style="2" customWidth="1"/>
    <col min="9991" max="9992" width="6.25" style="2" customWidth="1"/>
    <col min="9993" max="9994" width="3.375" style="2" customWidth="1"/>
    <col min="9995" max="10000" width="6.25" style="2" customWidth="1"/>
    <col min="10001" max="10001" width="6.875" style="2" customWidth="1"/>
    <col min="10002" max="10240" width="10.375" style="2"/>
    <col min="10241" max="10241" width="6.75" style="2" customWidth="1"/>
    <col min="10242" max="10242" width="8.125" style="2" customWidth="1"/>
    <col min="10243" max="10243" width="6.75" style="2" customWidth="1"/>
    <col min="10244" max="10244" width="6.25" style="2" customWidth="1"/>
    <col min="10245" max="10246" width="3.375" style="2" customWidth="1"/>
    <col min="10247" max="10248" width="6.25" style="2" customWidth="1"/>
    <col min="10249" max="10250" width="3.375" style="2" customWidth="1"/>
    <col min="10251" max="10256" width="6.25" style="2" customWidth="1"/>
    <col min="10257" max="10257" width="6.875" style="2" customWidth="1"/>
    <col min="10258" max="10496" width="10.375" style="2"/>
    <col min="10497" max="10497" width="6.75" style="2" customWidth="1"/>
    <col min="10498" max="10498" width="8.125" style="2" customWidth="1"/>
    <col min="10499" max="10499" width="6.75" style="2" customWidth="1"/>
    <col min="10500" max="10500" width="6.25" style="2" customWidth="1"/>
    <col min="10501" max="10502" width="3.375" style="2" customWidth="1"/>
    <col min="10503" max="10504" width="6.25" style="2" customWidth="1"/>
    <col min="10505" max="10506" width="3.375" style="2" customWidth="1"/>
    <col min="10507" max="10512" width="6.25" style="2" customWidth="1"/>
    <col min="10513" max="10513" width="6.875" style="2" customWidth="1"/>
    <col min="10514" max="10752" width="10.375" style="2"/>
    <col min="10753" max="10753" width="6.75" style="2" customWidth="1"/>
    <col min="10754" max="10754" width="8.125" style="2" customWidth="1"/>
    <col min="10755" max="10755" width="6.75" style="2" customWidth="1"/>
    <col min="10756" max="10756" width="6.25" style="2" customWidth="1"/>
    <col min="10757" max="10758" width="3.375" style="2" customWidth="1"/>
    <col min="10759" max="10760" width="6.25" style="2" customWidth="1"/>
    <col min="10761" max="10762" width="3.375" style="2" customWidth="1"/>
    <col min="10763" max="10768" width="6.25" style="2" customWidth="1"/>
    <col min="10769" max="10769" width="6.875" style="2" customWidth="1"/>
    <col min="10770" max="11008" width="10.375" style="2"/>
    <col min="11009" max="11009" width="6.75" style="2" customWidth="1"/>
    <col min="11010" max="11010" width="8.125" style="2" customWidth="1"/>
    <col min="11011" max="11011" width="6.75" style="2" customWidth="1"/>
    <col min="11012" max="11012" width="6.25" style="2" customWidth="1"/>
    <col min="11013" max="11014" width="3.375" style="2" customWidth="1"/>
    <col min="11015" max="11016" width="6.25" style="2" customWidth="1"/>
    <col min="11017" max="11018" width="3.375" style="2" customWidth="1"/>
    <col min="11019" max="11024" width="6.25" style="2" customWidth="1"/>
    <col min="11025" max="11025" width="6.875" style="2" customWidth="1"/>
    <col min="11026" max="11264" width="10.375" style="2"/>
    <col min="11265" max="11265" width="6.75" style="2" customWidth="1"/>
    <col min="11266" max="11266" width="8.125" style="2" customWidth="1"/>
    <col min="11267" max="11267" width="6.75" style="2" customWidth="1"/>
    <col min="11268" max="11268" width="6.25" style="2" customWidth="1"/>
    <col min="11269" max="11270" width="3.375" style="2" customWidth="1"/>
    <col min="11271" max="11272" width="6.25" style="2" customWidth="1"/>
    <col min="11273" max="11274" width="3.375" style="2" customWidth="1"/>
    <col min="11275" max="11280" width="6.25" style="2" customWidth="1"/>
    <col min="11281" max="11281" width="6.875" style="2" customWidth="1"/>
    <col min="11282" max="11520" width="10.375" style="2"/>
    <col min="11521" max="11521" width="6.75" style="2" customWidth="1"/>
    <col min="11522" max="11522" width="8.125" style="2" customWidth="1"/>
    <col min="11523" max="11523" width="6.75" style="2" customWidth="1"/>
    <col min="11524" max="11524" width="6.25" style="2" customWidth="1"/>
    <col min="11525" max="11526" width="3.375" style="2" customWidth="1"/>
    <col min="11527" max="11528" width="6.25" style="2" customWidth="1"/>
    <col min="11529" max="11530" width="3.375" style="2" customWidth="1"/>
    <col min="11531" max="11536" width="6.25" style="2" customWidth="1"/>
    <col min="11537" max="11537" width="6.875" style="2" customWidth="1"/>
    <col min="11538" max="11776" width="10.375" style="2"/>
    <col min="11777" max="11777" width="6.75" style="2" customWidth="1"/>
    <col min="11778" max="11778" width="8.125" style="2" customWidth="1"/>
    <col min="11779" max="11779" width="6.75" style="2" customWidth="1"/>
    <col min="11780" max="11780" width="6.25" style="2" customWidth="1"/>
    <col min="11781" max="11782" width="3.375" style="2" customWidth="1"/>
    <col min="11783" max="11784" width="6.25" style="2" customWidth="1"/>
    <col min="11785" max="11786" width="3.375" style="2" customWidth="1"/>
    <col min="11787" max="11792" width="6.25" style="2" customWidth="1"/>
    <col min="11793" max="11793" width="6.875" style="2" customWidth="1"/>
    <col min="11794" max="12032" width="10.375" style="2"/>
    <col min="12033" max="12033" width="6.75" style="2" customWidth="1"/>
    <col min="12034" max="12034" width="8.125" style="2" customWidth="1"/>
    <col min="12035" max="12035" width="6.75" style="2" customWidth="1"/>
    <col min="12036" max="12036" width="6.25" style="2" customWidth="1"/>
    <col min="12037" max="12038" width="3.375" style="2" customWidth="1"/>
    <col min="12039" max="12040" width="6.25" style="2" customWidth="1"/>
    <col min="12041" max="12042" width="3.375" style="2" customWidth="1"/>
    <col min="12043" max="12048" width="6.25" style="2" customWidth="1"/>
    <col min="12049" max="12049" width="6.875" style="2" customWidth="1"/>
    <col min="12050" max="12288" width="10.375" style="2"/>
    <col min="12289" max="12289" width="6.75" style="2" customWidth="1"/>
    <col min="12290" max="12290" width="8.125" style="2" customWidth="1"/>
    <col min="12291" max="12291" width="6.75" style="2" customWidth="1"/>
    <col min="12292" max="12292" width="6.25" style="2" customWidth="1"/>
    <col min="12293" max="12294" width="3.375" style="2" customWidth="1"/>
    <col min="12295" max="12296" width="6.25" style="2" customWidth="1"/>
    <col min="12297" max="12298" width="3.375" style="2" customWidth="1"/>
    <col min="12299" max="12304" width="6.25" style="2" customWidth="1"/>
    <col min="12305" max="12305" width="6.875" style="2" customWidth="1"/>
    <col min="12306" max="12544" width="10.375" style="2"/>
    <col min="12545" max="12545" width="6.75" style="2" customWidth="1"/>
    <col min="12546" max="12546" width="8.125" style="2" customWidth="1"/>
    <col min="12547" max="12547" width="6.75" style="2" customWidth="1"/>
    <col min="12548" max="12548" width="6.25" style="2" customWidth="1"/>
    <col min="12549" max="12550" width="3.375" style="2" customWidth="1"/>
    <col min="12551" max="12552" width="6.25" style="2" customWidth="1"/>
    <col min="12553" max="12554" width="3.375" style="2" customWidth="1"/>
    <col min="12555" max="12560" width="6.25" style="2" customWidth="1"/>
    <col min="12561" max="12561" width="6.875" style="2" customWidth="1"/>
    <col min="12562" max="12800" width="10.375" style="2"/>
    <col min="12801" max="12801" width="6.75" style="2" customWidth="1"/>
    <col min="12802" max="12802" width="8.125" style="2" customWidth="1"/>
    <col min="12803" max="12803" width="6.75" style="2" customWidth="1"/>
    <col min="12804" max="12804" width="6.25" style="2" customWidth="1"/>
    <col min="12805" max="12806" width="3.375" style="2" customWidth="1"/>
    <col min="12807" max="12808" width="6.25" style="2" customWidth="1"/>
    <col min="12809" max="12810" width="3.375" style="2" customWidth="1"/>
    <col min="12811" max="12816" width="6.25" style="2" customWidth="1"/>
    <col min="12817" max="12817" width="6.875" style="2" customWidth="1"/>
    <col min="12818" max="13056" width="10.375" style="2"/>
    <col min="13057" max="13057" width="6.75" style="2" customWidth="1"/>
    <col min="13058" max="13058" width="8.125" style="2" customWidth="1"/>
    <col min="13059" max="13059" width="6.75" style="2" customWidth="1"/>
    <col min="13060" max="13060" width="6.25" style="2" customWidth="1"/>
    <col min="13061" max="13062" width="3.375" style="2" customWidth="1"/>
    <col min="13063" max="13064" width="6.25" style="2" customWidth="1"/>
    <col min="13065" max="13066" width="3.375" style="2" customWidth="1"/>
    <col min="13067" max="13072" width="6.25" style="2" customWidth="1"/>
    <col min="13073" max="13073" width="6.875" style="2" customWidth="1"/>
    <col min="13074" max="13312" width="10.375" style="2"/>
    <col min="13313" max="13313" width="6.75" style="2" customWidth="1"/>
    <col min="13314" max="13314" width="8.125" style="2" customWidth="1"/>
    <col min="13315" max="13315" width="6.75" style="2" customWidth="1"/>
    <col min="13316" max="13316" width="6.25" style="2" customWidth="1"/>
    <col min="13317" max="13318" width="3.375" style="2" customWidth="1"/>
    <col min="13319" max="13320" width="6.25" style="2" customWidth="1"/>
    <col min="13321" max="13322" width="3.375" style="2" customWidth="1"/>
    <col min="13323" max="13328" width="6.25" style="2" customWidth="1"/>
    <col min="13329" max="13329" width="6.875" style="2" customWidth="1"/>
    <col min="13330" max="13568" width="10.375" style="2"/>
    <col min="13569" max="13569" width="6.75" style="2" customWidth="1"/>
    <col min="13570" max="13570" width="8.125" style="2" customWidth="1"/>
    <col min="13571" max="13571" width="6.75" style="2" customWidth="1"/>
    <col min="13572" max="13572" width="6.25" style="2" customWidth="1"/>
    <col min="13573" max="13574" width="3.375" style="2" customWidth="1"/>
    <col min="13575" max="13576" width="6.25" style="2" customWidth="1"/>
    <col min="13577" max="13578" width="3.375" style="2" customWidth="1"/>
    <col min="13579" max="13584" width="6.25" style="2" customWidth="1"/>
    <col min="13585" max="13585" width="6.875" style="2" customWidth="1"/>
    <col min="13586" max="13824" width="10.375" style="2"/>
    <col min="13825" max="13825" width="6.75" style="2" customWidth="1"/>
    <col min="13826" max="13826" width="8.125" style="2" customWidth="1"/>
    <col min="13827" max="13827" width="6.75" style="2" customWidth="1"/>
    <col min="13828" max="13828" width="6.25" style="2" customWidth="1"/>
    <col min="13829" max="13830" width="3.375" style="2" customWidth="1"/>
    <col min="13831" max="13832" width="6.25" style="2" customWidth="1"/>
    <col min="13833" max="13834" width="3.375" style="2" customWidth="1"/>
    <col min="13835" max="13840" width="6.25" style="2" customWidth="1"/>
    <col min="13841" max="13841" width="6.875" style="2" customWidth="1"/>
    <col min="13842" max="14080" width="10.375" style="2"/>
    <col min="14081" max="14081" width="6.75" style="2" customWidth="1"/>
    <col min="14082" max="14082" width="8.125" style="2" customWidth="1"/>
    <col min="14083" max="14083" width="6.75" style="2" customWidth="1"/>
    <col min="14084" max="14084" width="6.25" style="2" customWidth="1"/>
    <col min="14085" max="14086" width="3.375" style="2" customWidth="1"/>
    <col min="14087" max="14088" width="6.25" style="2" customWidth="1"/>
    <col min="14089" max="14090" width="3.375" style="2" customWidth="1"/>
    <col min="14091" max="14096" width="6.25" style="2" customWidth="1"/>
    <col min="14097" max="14097" width="6.875" style="2" customWidth="1"/>
    <col min="14098" max="14336" width="10.375" style="2"/>
    <col min="14337" max="14337" width="6.75" style="2" customWidth="1"/>
    <col min="14338" max="14338" width="8.125" style="2" customWidth="1"/>
    <col min="14339" max="14339" width="6.75" style="2" customWidth="1"/>
    <col min="14340" max="14340" width="6.25" style="2" customWidth="1"/>
    <col min="14341" max="14342" width="3.375" style="2" customWidth="1"/>
    <col min="14343" max="14344" width="6.25" style="2" customWidth="1"/>
    <col min="14345" max="14346" width="3.375" style="2" customWidth="1"/>
    <col min="14347" max="14352" width="6.25" style="2" customWidth="1"/>
    <col min="14353" max="14353" width="6.875" style="2" customWidth="1"/>
    <col min="14354" max="14592" width="10.375" style="2"/>
    <col min="14593" max="14593" width="6.75" style="2" customWidth="1"/>
    <col min="14594" max="14594" width="8.125" style="2" customWidth="1"/>
    <col min="14595" max="14595" width="6.75" style="2" customWidth="1"/>
    <col min="14596" max="14596" width="6.25" style="2" customWidth="1"/>
    <col min="14597" max="14598" width="3.375" style="2" customWidth="1"/>
    <col min="14599" max="14600" width="6.25" style="2" customWidth="1"/>
    <col min="14601" max="14602" width="3.375" style="2" customWidth="1"/>
    <col min="14603" max="14608" width="6.25" style="2" customWidth="1"/>
    <col min="14609" max="14609" width="6.875" style="2" customWidth="1"/>
    <col min="14610" max="14848" width="10.375" style="2"/>
    <col min="14849" max="14849" width="6.75" style="2" customWidth="1"/>
    <col min="14850" max="14850" width="8.125" style="2" customWidth="1"/>
    <col min="14851" max="14851" width="6.75" style="2" customWidth="1"/>
    <col min="14852" max="14852" width="6.25" style="2" customWidth="1"/>
    <col min="14853" max="14854" width="3.375" style="2" customWidth="1"/>
    <col min="14855" max="14856" width="6.25" style="2" customWidth="1"/>
    <col min="14857" max="14858" width="3.375" style="2" customWidth="1"/>
    <col min="14859" max="14864" width="6.25" style="2" customWidth="1"/>
    <col min="14865" max="14865" width="6.875" style="2" customWidth="1"/>
    <col min="14866" max="15104" width="10.375" style="2"/>
    <col min="15105" max="15105" width="6.75" style="2" customWidth="1"/>
    <col min="15106" max="15106" width="8.125" style="2" customWidth="1"/>
    <col min="15107" max="15107" width="6.75" style="2" customWidth="1"/>
    <col min="15108" max="15108" width="6.25" style="2" customWidth="1"/>
    <col min="15109" max="15110" width="3.375" style="2" customWidth="1"/>
    <col min="15111" max="15112" width="6.25" style="2" customWidth="1"/>
    <col min="15113" max="15114" width="3.375" style="2" customWidth="1"/>
    <col min="15115" max="15120" width="6.25" style="2" customWidth="1"/>
    <col min="15121" max="15121" width="6.875" style="2" customWidth="1"/>
    <col min="15122" max="15360" width="10.375" style="2"/>
    <col min="15361" max="15361" width="6.75" style="2" customWidth="1"/>
    <col min="15362" max="15362" width="8.125" style="2" customWidth="1"/>
    <col min="15363" max="15363" width="6.75" style="2" customWidth="1"/>
    <col min="15364" max="15364" width="6.25" style="2" customWidth="1"/>
    <col min="15365" max="15366" width="3.375" style="2" customWidth="1"/>
    <col min="15367" max="15368" width="6.25" style="2" customWidth="1"/>
    <col min="15369" max="15370" width="3.375" style="2" customWidth="1"/>
    <col min="15371" max="15376" width="6.25" style="2" customWidth="1"/>
    <col min="15377" max="15377" width="6.875" style="2" customWidth="1"/>
    <col min="15378" max="15616" width="10.375" style="2"/>
    <col min="15617" max="15617" width="6.75" style="2" customWidth="1"/>
    <col min="15618" max="15618" width="8.125" style="2" customWidth="1"/>
    <col min="15619" max="15619" width="6.75" style="2" customWidth="1"/>
    <col min="15620" max="15620" width="6.25" style="2" customWidth="1"/>
    <col min="15621" max="15622" width="3.375" style="2" customWidth="1"/>
    <col min="15623" max="15624" width="6.25" style="2" customWidth="1"/>
    <col min="15625" max="15626" width="3.375" style="2" customWidth="1"/>
    <col min="15627" max="15632" width="6.25" style="2" customWidth="1"/>
    <col min="15633" max="15633" width="6.875" style="2" customWidth="1"/>
    <col min="15634" max="15872" width="10.375" style="2"/>
    <col min="15873" max="15873" width="6.75" style="2" customWidth="1"/>
    <col min="15874" max="15874" width="8.125" style="2" customWidth="1"/>
    <col min="15875" max="15875" width="6.75" style="2" customWidth="1"/>
    <col min="15876" max="15876" width="6.25" style="2" customWidth="1"/>
    <col min="15877" max="15878" width="3.375" style="2" customWidth="1"/>
    <col min="15879" max="15880" width="6.25" style="2" customWidth="1"/>
    <col min="15881" max="15882" width="3.375" style="2" customWidth="1"/>
    <col min="15883" max="15888" width="6.25" style="2" customWidth="1"/>
    <col min="15889" max="15889" width="6.875" style="2" customWidth="1"/>
    <col min="15890" max="16128" width="10.375" style="2"/>
    <col min="16129" max="16129" width="6.75" style="2" customWidth="1"/>
    <col min="16130" max="16130" width="8.125" style="2" customWidth="1"/>
    <col min="16131" max="16131" width="6.75" style="2" customWidth="1"/>
    <col min="16132" max="16132" width="6.25" style="2" customWidth="1"/>
    <col min="16133" max="16134" width="3.375" style="2" customWidth="1"/>
    <col min="16135" max="16136" width="6.25" style="2" customWidth="1"/>
    <col min="16137" max="16138" width="3.375" style="2" customWidth="1"/>
    <col min="16139" max="16144" width="6.25" style="2" customWidth="1"/>
    <col min="16145" max="16145" width="6.875" style="2" customWidth="1"/>
    <col min="16146" max="16384" width="10.375" style="2"/>
  </cols>
  <sheetData>
    <row r="1" spans="1:23" s="46" customFormat="1" ht="20.25" customHeight="1">
      <c r="A1" s="428"/>
      <c r="B1" s="252"/>
      <c r="C1" s="263"/>
      <c r="D1" s="434"/>
      <c r="E1" s="434"/>
      <c r="F1" s="430"/>
      <c r="G1" s="431"/>
      <c r="H1" s="434"/>
      <c r="I1" s="434"/>
      <c r="J1" s="430"/>
      <c r="K1" s="431"/>
      <c r="L1" s="432"/>
      <c r="M1" s="263"/>
      <c r="N1" s="263"/>
      <c r="O1" s="276"/>
      <c r="P1" s="276"/>
      <c r="Q1" s="276"/>
      <c r="R1" s="276"/>
      <c r="S1" s="276"/>
      <c r="T1" s="38"/>
    </row>
    <row r="2" spans="1:23" ht="20.25" customHeight="1">
      <c r="A2" s="435" t="s">
        <v>63</v>
      </c>
      <c r="B2" s="435"/>
      <c r="C2" s="435"/>
      <c r="D2" s="435"/>
      <c r="E2" s="435"/>
      <c r="F2" s="436"/>
      <c r="G2" s="436"/>
      <c r="H2" s="436"/>
      <c r="I2" s="436"/>
      <c r="J2" s="436"/>
      <c r="K2" s="436"/>
      <c r="L2" s="436"/>
      <c r="M2" s="436"/>
      <c r="N2" s="437"/>
      <c r="O2" s="147"/>
      <c r="T2" s="161"/>
      <c r="U2" s="2"/>
      <c r="V2" s="2"/>
      <c r="W2" s="2"/>
    </row>
    <row r="3" spans="1:23" s="46" customFormat="1" ht="20.25" customHeight="1" thickBot="1">
      <c r="A3" s="438"/>
      <c r="B3" s="438"/>
      <c r="C3" s="438"/>
      <c r="D3" s="438"/>
      <c r="E3" s="438"/>
      <c r="F3" s="438"/>
      <c r="G3" s="438"/>
      <c r="H3" s="438"/>
      <c r="I3" s="438"/>
      <c r="J3" s="438"/>
      <c r="K3" s="438"/>
      <c r="L3" s="438"/>
      <c r="M3" s="439" t="s">
        <v>64</v>
      </c>
      <c r="N3" s="440"/>
      <c r="O3" s="276"/>
      <c r="P3" s="276"/>
      <c r="Q3" s="276"/>
      <c r="R3" s="276"/>
      <c r="S3" s="276"/>
      <c r="T3" s="38"/>
    </row>
    <row r="4" spans="1:23" s="56" customFormat="1" ht="18" customHeight="1">
      <c r="A4" s="441"/>
      <c r="B4" s="442"/>
      <c r="C4" s="443" t="s">
        <v>65</v>
      </c>
      <c r="D4" s="444" t="s">
        <v>66</v>
      </c>
      <c r="E4" s="444"/>
      <c r="F4" s="444"/>
      <c r="G4" s="444"/>
      <c r="H4" s="445"/>
      <c r="I4" s="446" t="s">
        <v>65</v>
      </c>
      <c r="J4" s="447"/>
      <c r="K4" s="444" t="s">
        <v>67</v>
      </c>
      <c r="L4" s="444"/>
      <c r="M4" s="444"/>
      <c r="N4" s="444"/>
      <c r="O4" s="279"/>
      <c r="P4" s="279"/>
      <c r="Q4" s="279"/>
      <c r="R4" s="279"/>
      <c r="S4" s="279"/>
      <c r="T4" s="65"/>
    </row>
    <row r="5" spans="1:23" ht="18" customHeight="1">
      <c r="A5" s="448"/>
      <c r="B5" s="449"/>
      <c r="C5" s="450"/>
      <c r="D5" s="451" t="s">
        <v>68</v>
      </c>
      <c r="E5" s="452"/>
      <c r="F5" s="452"/>
      <c r="G5" s="453"/>
      <c r="H5" s="454" t="s">
        <v>69</v>
      </c>
      <c r="I5" s="455"/>
      <c r="J5" s="456"/>
      <c r="K5" s="451" t="s">
        <v>70</v>
      </c>
      <c r="L5" s="452"/>
      <c r="M5" s="453"/>
      <c r="N5" s="457" t="s">
        <v>71</v>
      </c>
      <c r="O5" s="147"/>
      <c r="Q5" s="161"/>
      <c r="R5" s="2"/>
      <c r="S5" s="2"/>
      <c r="T5" s="2"/>
      <c r="U5" s="2"/>
      <c r="V5" s="2"/>
      <c r="W5" s="2"/>
    </row>
    <row r="6" spans="1:23" ht="18" customHeight="1">
      <c r="A6" s="456" t="s">
        <v>72</v>
      </c>
      <c r="B6" s="458"/>
      <c r="C6" s="450"/>
      <c r="D6" s="459" t="s">
        <v>47</v>
      </c>
      <c r="E6" s="460" t="s">
        <v>73</v>
      </c>
      <c r="F6" s="461"/>
      <c r="G6" s="462" t="s">
        <v>74</v>
      </c>
      <c r="H6" s="463"/>
      <c r="I6" s="455"/>
      <c r="J6" s="456"/>
      <c r="K6" s="459" t="s">
        <v>47</v>
      </c>
      <c r="L6" s="464" t="s">
        <v>75</v>
      </c>
      <c r="M6" s="462" t="s">
        <v>76</v>
      </c>
      <c r="N6" s="465"/>
      <c r="W6" s="161"/>
    </row>
    <row r="7" spans="1:23" ht="18" customHeight="1">
      <c r="A7" s="448"/>
      <c r="B7" s="449"/>
      <c r="C7" s="450"/>
      <c r="D7" s="466"/>
      <c r="E7" s="467"/>
      <c r="F7" s="458"/>
      <c r="G7" s="468"/>
      <c r="H7" s="463"/>
      <c r="I7" s="455"/>
      <c r="J7" s="456"/>
      <c r="K7" s="466"/>
      <c r="L7" s="469"/>
      <c r="M7" s="468"/>
      <c r="N7" s="465"/>
      <c r="W7" s="161"/>
    </row>
    <row r="8" spans="1:23" ht="18" customHeight="1">
      <c r="A8" s="470"/>
      <c r="B8" s="471"/>
      <c r="C8" s="472"/>
      <c r="D8" s="473"/>
      <c r="E8" s="474"/>
      <c r="F8" s="475"/>
      <c r="G8" s="476"/>
      <c r="H8" s="477"/>
      <c r="I8" s="478"/>
      <c r="J8" s="479"/>
      <c r="K8" s="473"/>
      <c r="L8" s="480"/>
      <c r="M8" s="476"/>
      <c r="N8" s="481"/>
      <c r="W8" s="161"/>
    </row>
    <row r="9" spans="1:23" ht="20.25" customHeight="1">
      <c r="A9" s="482" t="s">
        <v>17</v>
      </c>
      <c r="B9" s="483" t="s">
        <v>18</v>
      </c>
      <c r="C9" s="484">
        <v>923</v>
      </c>
      <c r="D9" s="485">
        <v>839</v>
      </c>
      <c r="E9" s="486">
        <v>323</v>
      </c>
      <c r="F9" s="486"/>
      <c r="G9" s="430">
        <v>516</v>
      </c>
      <c r="H9" s="487">
        <v>84</v>
      </c>
      <c r="I9" s="488">
        <v>113</v>
      </c>
      <c r="J9" s="489"/>
      <c r="K9" s="490">
        <v>105</v>
      </c>
      <c r="L9" s="491">
        <v>52</v>
      </c>
      <c r="M9" s="430">
        <v>53</v>
      </c>
      <c r="N9" s="492">
        <v>8</v>
      </c>
      <c r="W9" s="161"/>
    </row>
    <row r="10" spans="1:23" ht="20.25" customHeight="1">
      <c r="A10" s="493"/>
      <c r="B10" s="494" t="s">
        <v>20</v>
      </c>
      <c r="C10" s="484">
        <v>248</v>
      </c>
      <c r="D10" s="495">
        <v>225</v>
      </c>
      <c r="E10" s="434">
        <v>65</v>
      </c>
      <c r="F10" s="434"/>
      <c r="G10" s="430">
        <v>160</v>
      </c>
      <c r="H10" s="496">
        <v>23</v>
      </c>
      <c r="I10" s="497">
        <v>47</v>
      </c>
      <c r="J10" s="498"/>
      <c r="K10" s="490">
        <v>45</v>
      </c>
      <c r="L10" s="491">
        <v>24</v>
      </c>
      <c r="M10" s="430">
        <v>21</v>
      </c>
      <c r="N10" s="499">
        <v>2</v>
      </c>
      <c r="W10" s="161"/>
    </row>
    <row r="11" spans="1:23" ht="20.25" customHeight="1">
      <c r="A11" s="493"/>
      <c r="B11" s="500" t="s">
        <v>22</v>
      </c>
      <c r="C11" s="501">
        <v>51</v>
      </c>
      <c r="D11" s="502" t="s">
        <v>52</v>
      </c>
      <c r="E11" s="503" t="s">
        <v>77</v>
      </c>
      <c r="F11" s="503"/>
      <c r="G11" s="101" t="s">
        <v>77</v>
      </c>
      <c r="H11" s="100" t="s">
        <v>77</v>
      </c>
      <c r="I11" s="322">
        <v>23</v>
      </c>
      <c r="J11" s="236"/>
      <c r="K11" s="502" t="s">
        <v>52</v>
      </c>
      <c r="L11" s="101" t="s">
        <v>77</v>
      </c>
      <c r="M11" s="101" t="s">
        <v>77</v>
      </c>
      <c r="N11" s="114" t="s">
        <v>78</v>
      </c>
      <c r="W11" s="161"/>
    </row>
    <row r="12" spans="1:23" ht="20.25" customHeight="1">
      <c r="A12" s="493">
        <v>10</v>
      </c>
      <c r="B12" s="494" t="s">
        <v>18</v>
      </c>
      <c r="C12" s="484">
        <v>926</v>
      </c>
      <c r="D12" s="495">
        <v>843</v>
      </c>
      <c r="E12" s="434">
        <v>321</v>
      </c>
      <c r="F12" s="434"/>
      <c r="G12" s="430">
        <v>522</v>
      </c>
      <c r="H12" s="496">
        <v>83</v>
      </c>
      <c r="I12" s="497">
        <v>170</v>
      </c>
      <c r="J12" s="498"/>
      <c r="K12" s="495">
        <v>154</v>
      </c>
      <c r="L12" s="430">
        <v>91</v>
      </c>
      <c r="M12" s="430">
        <v>63</v>
      </c>
      <c r="N12" s="499">
        <v>16</v>
      </c>
      <c r="W12" s="161"/>
    </row>
    <row r="13" spans="1:23" ht="20.25" customHeight="1">
      <c r="A13" s="493"/>
      <c r="B13" s="494" t="s">
        <v>20</v>
      </c>
      <c r="C13" s="484">
        <v>284</v>
      </c>
      <c r="D13" s="495">
        <v>263</v>
      </c>
      <c r="E13" s="504">
        <v>97</v>
      </c>
      <c r="F13" s="434"/>
      <c r="G13" s="430">
        <v>166</v>
      </c>
      <c r="H13" s="496">
        <v>21</v>
      </c>
      <c r="I13" s="497">
        <v>63</v>
      </c>
      <c r="J13" s="498"/>
      <c r="K13" s="495">
        <v>61</v>
      </c>
      <c r="L13" s="430">
        <v>30</v>
      </c>
      <c r="M13" s="430">
        <v>31</v>
      </c>
      <c r="N13" s="499">
        <v>2</v>
      </c>
      <c r="W13" s="161"/>
    </row>
    <row r="14" spans="1:23" ht="20.25" customHeight="1">
      <c r="A14" s="493"/>
      <c r="B14" s="500" t="s">
        <v>22</v>
      </c>
      <c r="C14" s="501">
        <v>184</v>
      </c>
      <c r="D14" s="505">
        <v>172</v>
      </c>
      <c r="E14" s="506">
        <v>57</v>
      </c>
      <c r="F14" s="503"/>
      <c r="G14" s="101">
        <v>115</v>
      </c>
      <c r="H14" s="100">
        <v>12</v>
      </c>
      <c r="I14" s="507">
        <v>38</v>
      </c>
      <c r="J14" s="508"/>
      <c r="K14" s="505">
        <v>38</v>
      </c>
      <c r="L14" s="101">
        <v>14</v>
      </c>
      <c r="M14" s="101">
        <v>24</v>
      </c>
      <c r="N14" s="509" t="s">
        <v>79</v>
      </c>
      <c r="W14" s="161"/>
    </row>
    <row r="15" spans="1:23" ht="20.25" customHeight="1">
      <c r="A15" s="510">
        <v>15</v>
      </c>
      <c r="B15" s="494" t="s">
        <v>18</v>
      </c>
      <c r="C15" s="511">
        <v>1134</v>
      </c>
      <c r="D15" s="512">
        <v>1024</v>
      </c>
      <c r="E15" s="513">
        <v>505</v>
      </c>
      <c r="F15" s="513"/>
      <c r="G15" s="430">
        <v>519</v>
      </c>
      <c r="H15" s="496">
        <v>110</v>
      </c>
      <c r="I15" s="497">
        <v>222</v>
      </c>
      <c r="J15" s="498"/>
      <c r="K15" s="491">
        <v>202</v>
      </c>
      <c r="L15" s="491">
        <v>120</v>
      </c>
      <c r="M15" s="430">
        <v>82</v>
      </c>
      <c r="N15" s="499">
        <v>20</v>
      </c>
    </row>
    <row r="16" spans="1:23" ht="20.25" customHeight="1">
      <c r="A16" s="493"/>
      <c r="B16" s="494" t="s">
        <v>20</v>
      </c>
      <c r="C16" s="514">
        <v>253</v>
      </c>
      <c r="D16" s="515">
        <v>227</v>
      </c>
      <c r="E16" s="516">
        <v>79</v>
      </c>
      <c r="F16" s="513"/>
      <c r="G16" s="430">
        <v>148</v>
      </c>
      <c r="H16" s="496">
        <v>26</v>
      </c>
      <c r="I16" s="497">
        <v>57</v>
      </c>
      <c r="J16" s="498"/>
      <c r="K16" s="515">
        <v>54</v>
      </c>
      <c r="L16" s="430">
        <v>27</v>
      </c>
      <c r="M16" s="430">
        <v>27</v>
      </c>
      <c r="N16" s="499">
        <v>3</v>
      </c>
    </row>
    <row r="17" spans="1:14" ht="20.25" customHeight="1">
      <c r="A17" s="493"/>
      <c r="B17" s="517" t="s">
        <v>22</v>
      </c>
      <c r="C17" s="514">
        <v>169</v>
      </c>
      <c r="D17" s="518">
        <v>156</v>
      </c>
      <c r="E17" s="519">
        <v>47</v>
      </c>
      <c r="F17" s="520"/>
      <c r="G17" s="521">
        <v>109</v>
      </c>
      <c r="H17" s="522">
        <v>13</v>
      </c>
      <c r="I17" s="507">
        <v>37</v>
      </c>
      <c r="J17" s="508"/>
      <c r="K17" s="518">
        <v>35</v>
      </c>
      <c r="L17" s="521">
        <v>9</v>
      </c>
      <c r="M17" s="521">
        <v>26</v>
      </c>
      <c r="N17" s="523">
        <v>2</v>
      </c>
    </row>
    <row r="18" spans="1:14" ht="20.25" customHeight="1">
      <c r="A18" s="277">
        <v>17</v>
      </c>
      <c r="B18" s="524"/>
      <c r="C18" s="525">
        <v>1455</v>
      </c>
      <c r="D18" s="526">
        <v>1315</v>
      </c>
      <c r="E18" s="527">
        <v>559</v>
      </c>
      <c r="F18" s="527"/>
      <c r="G18" s="528">
        <v>756</v>
      </c>
      <c r="H18" s="529">
        <v>140</v>
      </c>
      <c r="I18" s="530">
        <v>262</v>
      </c>
      <c r="J18" s="531"/>
      <c r="K18" s="532">
        <v>247</v>
      </c>
      <c r="L18" s="533">
        <v>137</v>
      </c>
      <c r="M18" s="528">
        <v>110</v>
      </c>
      <c r="N18" s="534">
        <v>15</v>
      </c>
    </row>
    <row r="19" spans="1:14" ht="20.25" customHeight="1">
      <c r="A19" s="493">
        <v>20</v>
      </c>
      <c r="B19" s="535"/>
      <c r="C19" s="514">
        <v>1416</v>
      </c>
      <c r="D19" s="495">
        <v>1276</v>
      </c>
      <c r="E19" s="504">
        <v>534</v>
      </c>
      <c r="F19" s="434"/>
      <c r="G19" s="536">
        <v>742</v>
      </c>
      <c r="H19" s="496">
        <v>140</v>
      </c>
      <c r="I19" s="345">
        <v>278</v>
      </c>
      <c r="J19" s="537"/>
      <c r="K19" s="495">
        <v>258</v>
      </c>
      <c r="L19" s="430">
        <v>153</v>
      </c>
      <c r="M19" s="536">
        <v>105</v>
      </c>
      <c r="N19" s="538">
        <v>20</v>
      </c>
    </row>
    <row r="20" spans="1:14" ht="20.25" customHeight="1">
      <c r="A20" s="277">
        <v>21</v>
      </c>
      <c r="B20" s="524"/>
      <c r="C20" s="539">
        <v>1461</v>
      </c>
      <c r="D20" s="526">
        <v>1315</v>
      </c>
      <c r="E20" s="540">
        <v>564</v>
      </c>
      <c r="F20" s="541"/>
      <c r="G20" s="542">
        <v>751</v>
      </c>
      <c r="H20" s="529">
        <v>146</v>
      </c>
      <c r="I20" s="307">
        <v>279</v>
      </c>
      <c r="J20" s="543"/>
      <c r="K20" s="526">
        <v>258</v>
      </c>
      <c r="L20" s="528">
        <v>154</v>
      </c>
      <c r="M20" s="542">
        <v>104</v>
      </c>
      <c r="N20" s="544">
        <v>21</v>
      </c>
    </row>
    <row r="21" spans="1:14" ht="20.25" customHeight="1">
      <c r="A21" s="493">
        <v>22</v>
      </c>
      <c r="B21" s="524"/>
      <c r="C21" s="539">
        <v>1370</v>
      </c>
      <c r="D21" s="526">
        <v>1261</v>
      </c>
      <c r="E21" s="540">
        <v>486</v>
      </c>
      <c r="F21" s="541"/>
      <c r="G21" s="542">
        <v>775</v>
      </c>
      <c r="H21" s="529">
        <v>109</v>
      </c>
      <c r="I21" s="307">
        <v>291</v>
      </c>
      <c r="J21" s="543"/>
      <c r="K21" s="526">
        <v>272</v>
      </c>
      <c r="L21" s="528">
        <v>141</v>
      </c>
      <c r="M21" s="542">
        <v>131</v>
      </c>
      <c r="N21" s="544">
        <v>19</v>
      </c>
    </row>
    <row r="22" spans="1:14" ht="20.25" customHeight="1">
      <c r="A22" s="493">
        <v>23</v>
      </c>
      <c r="B22" s="535"/>
      <c r="C22" s="514">
        <v>1315</v>
      </c>
      <c r="D22" s="495">
        <v>1213</v>
      </c>
      <c r="E22" s="504">
        <v>490</v>
      </c>
      <c r="F22" s="434"/>
      <c r="G22" s="536">
        <v>723</v>
      </c>
      <c r="H22" s="496">
        <v>102</v>
      </c>
      <c r="I22" s="345">
        <v>320</v>
      </c>
      <c r="J22" s="537"/>
      <c r="K22" s="495">
        <v>297</v>
      </c>
      <c r="L22" s="430">
        <v>172</v>
      </c>
      <c r="M22" s="536">
        <v>125</v>
      </c>
      <c r="N22" s="538">
        <v>23</v>
      </c>
    </row>
    <row r="23" spans="1:14" ht="20.25" customHeight="1">
      <c r="A23" s="277">
        <v>24</v>
      </c>
      <c r="B23" s="545"/>
      <c r="C23" s="546">
        <v>1380</v>
      </c>
      <c r="D23" s="485">
        <v>1277</v>
      </c>
      <c r="E23" s="547">
        <v>538</v>
      </c>
      <c r="F23" s="486"/>
      <c r="G23" s="548">
        <v>739</v>
      </c>
      <c r="H23" s="487">
        <v>103</v>
      </c>
      <c r="I23" s="359">
        <v>299</v>
      </c>
      <c r="J23" s="549"/>
      <c r="K23" s="485">
        <v>279</v>
      </c>
      <c r="L23" s="550">
        <v>150</v>
      </c>
      <c r="M23" s="548">
        <v>129</v>
      </c>
      <c r="N23" s="551">
        <v>20</v>
      </c>
    </row>
    <row r="24" spans="1:14" ht="20.25" customHeight="1">
      <c r="A24" s="277">
        <v>25</v>
      </c>
      <c r="B24" s="524"/>
      <c r="C24" s="539">
        <v>1285</v>
      </c>
      <c r="D24" s="526">
        <v>1200</v>
      </c>
      <c r="E24" s="540">
        <v>465</v>
      </c>
      <c r="F24" s="541"/>
      <c r="G24" s="542">
        <v>735</v>
      </c>
      <c r="H24" s="529">
        <v>85</v>
      </c>
      <c r="I24" s="307">
        <v>272</v>
      </c>
      <c r="J24" s="543"/>
      <c r="K24" s="526">
        <v>253</v>
      </c>
      <c r="L24" s="528">
        <v>143</v>
      </c>
      <c r="M24" s="542">
        <v>110</v>
      </c>
      <c r="N24" s="544">
        <v>19</v>
      </c>
    </row>
    <row r="25" spans="1:14" ht="20.25" customHeight="1">
      <c r="A25" s="277">
        <v>26</v>
      </c>
      <c r="B25" s="535"/>
      <c r="C25" s="514">
        <v>1343</v>
      </c>
      <c r="D25" s="495">
        <v>1241</v>
      </c>
      <c r="E25" s="547">
        <v>490</v>
      </c>
      <c r="F25" s="486"/>
      <c r="G25" s="536">
        <v>751</v>
      </c>
      <c r="H25" s="496">
        <v>102</v>
      </c>
      <c r="I25" s="359">
        <v>320</v>
      </c>
      <c r="J25" s="360"/>
      <c r="K25" s="495">
        <v>303</v>
      </c>
      <c r="L25" s="430">
        <v>175</v>
      </c>
      <c r="M25" s="536">
        <v>128</v>
      </c>
      <c r="N25" s="538">
        <v>17</v>
      </c>
    </row>
    <row r="26" spans="1:14" ht="20.25" customHeight="1" thickBot="1">
      <c r="A26" s="552">
        <v>27</v>
      </c>
      <c r="B26" s="553"/>
      <c r="C26" s="554">
        <v>1273</v>
      </c>
      <c r="D26" s="555">
        <v>1182</v>
      </c>
      <c r="E26" s="556">
        <v>480</v>
      </c>
      <c r="F26" s="557"/>
      <c r="G26" s="558">
        <v>702</v>
      </c>
      <c r="H26" s="559">
        <v>91</v>
      </c>
      <c r="I26" s="560">
        <v>270</v>
      </c>
      <c r="J26" s="561"/>
      <c r="K26" s="555">
        <v>251</v>
      </c>
      <c r="L26" s="562">
        <v>149</v>
      </c>
      <c r="M26" s="558">
        <v>102</v>
      </c>
      <c r="N26" s="563">
        <v>19</v>
      </c>
    </row>
    <row r="27" spans="1:14" ht="20.25" customHeight="1">
      <c r="A27" s="148" t="s">
        <v>80</v>
      </c>
    </row>
  </sheetData>
  <mergeCells count="53">
    <mergeCell ref="E24:F24"/>
    <mergeCell ref="I24:J24"/>
    <mergeCell ref="E25:F25"/>
    <mergeCell ref="I25:J25"/>
    <mergeCell ref="E26:F26"/>
    <mergeCell ref="I26:J26"/>
    <mergeCell ref="E21:F21"/>
    <mergeCell ref="I21:J21"/>
    <mergeCell ref="E22:F22"/>
    <mergeCell ref="I22:J22"/>
    <mergeCell ref="E23:F23"/>
    <mergeCell ref="I23:J23"/>
    <mergeCell ref="E18:F18"/>
    <mergeCell ref="I18:J18"/>
    <mergeCell ref="E19:F19"/>
    <mergeCell ref="I19:J19"/>
    <mergeCell ref="E20:F20"/>
    <mergeCell ref="I20:J20"/>
    <mergeCell ref="E15:F15"/>
    <mergeCell ref="I15:J15"/>
    <mergeCell ref="E16:F16"/>
    <mergeCell ref="I16:J16"/>
    <mergeCell ref="E17:F17"/>
    <mergeCell ref="I17:J17"/>
    <mergeCell ref="E12:F12"/>
    <mergeCell ref="I12:J12"/>
    <mergeCell ref="E13:F13"/>
    <mergeCell ref="I13:J13"/>
    <mergeCell ref="E14:F14"/>
    <mergeCell ref="I14:J14"/>
    <mergeCell ref="M6:M8"/>
    <mergeCell ref="E9:F9"/>
    <mergeCell ref="I9:J9"/>
    <mergeCell ref="E10:F10"/>
    <mergeCell ref="I10:J10"/>
    <mergeCell ref="E11:F11"/>
    <mergeCell ref="I11:J11"/>
    <mergeCell ref="A6:B6"/>
    <mergeCell ref="D6:D8"/>
    <mergeCell ref="E6:F8"/>
    <mergeCell ref="G6:G8"/>
    <mergeCell ref="K6:K8"/>
    <mergeCell ref="L6:L8"/>
    <mergeCell ref="D1:E1"/>
    <mergeCell ref="H1:I1"/>
    <mergeCell ref="C4:C8"/>
    <mergeCell ref="D4:H4"/>
    <mergeCell ref="I4:J8"/>
    <mergeCell ref="K4:N4"/>
    <mergeCell ref="D5:G5"/>
    <mergeCell ref="H5:H8"/>
    <mergeCell ref="K5:M5"/>
    <mergeCell ref="N5:N8"/>
  </mergeCells>
  <phoneticPr fontId="5"/>
  <printOptions horizontalCentered="1" gridLinesSet="0"/>
  <pageMargins left="0.78740157480314965" right="0.78740157480314965" top="0.78740157480314965" bottom="0.78740157480314965" header="0" footer="0"/>
  <pageSetup paperSize="9" firstPageNumber="10" pageOrder="overThenDown" orientation="portrait" useFirstPageNumber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52"/>
  <sheetViews>
    <sheetView zoomScaleNormal="100" zoomScaleSheetLayoutView="100" workbookViewId="0">
      <selection activeCell="E9" sqref="E9"/>
    </sheetView>
  </sheetViews>
  <sheetFormatPr defaultColWidth="10.375" defaultRowHeight="15.95" customHeight="1"/>
  <cols>
    <col min="1" max="1" width="7.75" style="565" customWidth="1"/>
    <col min="2" max="2" width="10" style="510" customWidth="1"/>
    <col min="3" max="3" width="10.125" style="510" customWidth="1"/>
    <col min="4" max="8" width="8.625" style="510" customWidth="1"/>
    <col min="9" max="10" width="8" style="510" customWidth="1"/>
    <col min="11" max="11" width="8.5" style="510" customWidth="1"/>
    <col min="12" max="13" width="5.875" style="510" customWidth="1"/>
    <col min="14" max="14" width="10.375" style="510"/>
    <col min="15" max="256" width="10.375" style="565"/>
    <col min="257" max="257" width="7.75" style="565" customWidth="1"/>
    <col min="258" max="258" width="10" style="565" customWidth="1"/>
    <col min="259" max="259" width="10.125" style="565" customWidth="1"/>
    <col min="260" max="264" width="8.625" style="565" customWidth="1"/>
    <col min="265" max="266" width="8" style="565" customWidth="1"/>
    <col min="267" max="267" width="8.5" style="565" customWidth="1"/>
    <col min="268" max="269" width="5.875" style="565" customWidth="1"/>
    <col min="270" max="512" width="10.375" style="565"/>
    <col min="513" max="513" width="7.75" style="565" customWidth="1"/>
    <col min="514" max="514" width="10" style="565" customWidth="1"/>
    <col min="515" max="515" width="10.125" style="565" customWidth="1"/>
    <col min="516" max="520" width="8.625" style="565" customWidth="1"/>
    <col min="521" max="522" width="8" style="565" customWidth="1"/>
    <col min="523" max="523" width="8.5" style="565" customWidth="1"/>
    <col min="524" max="525" width="5.875" style="565" customWidth="1"/>
    <col min="526" max="768" width="10.375" style="565"/>
    <col min="769" max="769" width="7.75" style="565" customWidth="1"/>
    <col min="770" max="770" width="10" style="565" customWidth="1"/>
    <col min="771" max="771" width="10.125" style="565" customWidth="1"/>
    <col min="772" max="776" width="8.625" style="565" customWidth="1"/>
    <col min="777" max="778" width="8" style="565" customWidth="1"/>
    <col min="779" max="779" width="8.5" style="565" customWidth="1"/>
    <col min="780" max="781" width="5.875" style="565" customWidth="1"/>
    <col min="782" max="1024" width="10.375" style="565"/>
    <col min="1025" max="1025" width="7.75" style="565" customWidth="1"/>
    <col min="1026" max="1026" width="10" style="565" customWidth="1"/>
    <col min="1027" max="1027" width="10.125" style="565" customWidth="1"/>
    <col min="1028" max="1032" width="8.625" style="565" customWidth="1"/>
    <col min="1033" max="1034" width="8" style="565" customWidth="1"/>
    <col min="1035" max="1035" width="8.5" style="565" customWidth="1"/>
    <col min="1036" max="1037" width="5.875" style="565" customWidth="1"/>
    <col min="1038" max="1280" width="10.375" style="565"/>
    <col min="1281" max="1281" width="7.75" style="565" customWidth="1"/>
    <col min="1282" max="1282" width="10" style="565" customWidth="1"/>
    <col min="1283" max="1283" width="10.125" style="565" customWidth="1"/>
    <col min="1284" max="1288" width="8.625" style="565" customWidth="1"/>
    <col min="1289" max="1290" width="8" style="565" customWidth="1"/>
    <col min="1291" max="1291" width="8.5" style="565" customWidth="1"/>
    <col min="1292" max="1293" width="5.875" style="565" customWidth="1"/>
    <col min="1294" max="1536" width="10.375" style="565"/>
    <col min="1537" max="1537" width="7.75" style="565" customWidth="1"/>
    <col min="1538" max="1538" width="10" style="565" customWidth="1"/>
    <col min="1539" max="1539" width="10.125" style="565" customWidth="1"/>
    <col min="1540" max="1544" width="8.625" style="565" customWidth="1"/>
    <col min="1545" max="1546" width="8" style="565" customWidth="1"/>
    <col min="1547" max="1547" width="8.5" style="565" customWidth="1"/>
    <col min="1548" max="1549" width="5.875" style="565" customWidth="1"/>
    <col min="1550" max="1792" width="10.375" style="565"/>
    <col min="1793" max="1793" width="7.75" style="565" customWidth="1"/>
    <col min="1794" max="1794" width="10" style="565" customWidth="1"/>
    <col min="1795" max="1795" width="10.125" style="565" customWidth="1"/>
    <col min="1796" max="1800" width="8.625" style="565" customWidth="1"/>
    <col min="1801" max="1802" width="8" style="565" customWidth="1"/>
    <col min="1803" max="1803" width="8.5" style="565" customWidth="1"/>
    <col min="1804" max="1805" width="5.875" style="565" customWidth="1"/>
    <col min="1806" max="2048" width="10.375" style="565"/>
    <col min="2049" max="2049" width="7.75" style="565" customWidth="1"/>
    <col min="2050" max="2050" width="10" style="565" customWidth="1"/>
    <col min="2051" max="2051" width="10.125" style="565" customWidth="1"/>
    <col min="2052" max="2056" width="8.625" style="565" customWidth="1"/>
    <col min="2057" max="2058" width="8" style="565" customWidth="1"/>
    <col min="2059" max="2059" width="8.5" style="565" customWidth="1"/>
    <col min="2060" max="2061" width="5.875" style="565" customWidth="1"/>
    <col min="2062" max="2304" width="10.375" style="565"/>
    <col min="2305" max="2305" width="7.75" style="565" customWidth="1"/>
    <col min="2306" max="2306" width="10" style="565" customWidth="1"/>
    <col min="2307" max="2307" width="10.125" style="565" customWidth="1"/>
    <col min="2308" max="2312" width="8.625" style="565" customWidth="1"/>
    <col min="2313" max="2314" width="8" style="565" customWidth="1"/>
    <col min="2315" max="2315" width="8.5" style="565" customWidth="1"/>
    <col min="2316" max="2317" width="5.875" style="565" customWidth="1"/>
    <col min="2318" max="2560" width="10.375" style="565"/>
    <col min="2561" max="2561" width="7.75" style="565" customWidth="1"/>
    <col min="2562" max="2562" width="10" style="565" customWidth="1"/>
    <col min="2563" max="2563" width="10.125" style="565" customWidth="1"/>
    <col min="2564" max="2568" width="8.625" style="565" customWidth="1"/>
    <col min="2569" max="2570" width="8" style="565" customWidth="1"/>
    <col min="2571" max="2571" width="8.5" style="565" customWidth="1"/>
    <col min="2572" max="2573" width="5.875" style="565" customWidth="1"/>
    <col min="2574" max="2816" width="10.375" style="565"/>
    <col min="2817" max="2817" width="7.75" style="565" customWidth="1"/>
    <col min="2818" max="2818" width="10" style="565" customWidth="1"/>
    <col min="2819" max="2819" width="10.125" style="565" customWidth="1"/>
    <col min="2820" max="2824" width="8.625" style="565" customWidth="1"/>
    <col min="2825" max="2826" width="8" style="565" customWidth="1"/>
    <col min="2827" max="2827" width="8.5" style="565" customWidth="1"/>
    <col min="2828" max="2829" width="5.875" style="565" customWidth="1"/>
    <col min="2830" max="3072" width="10.375" style="565"/>
    <col min="3073" max="3073" width="7.75" style="565" customWidth="1"/>
    <col min="3074" max="3074" width="10" style="565" customWidth="1"/>
    <col min="3075" max="3075" width="10.125" style="565" customWidth="1"/>
    <col min="3076" max="3080" width="8.625" style="565" customWidth="1"/>
    <col min="3081" max="3082" width="8" style="565" customWidth="1"/>
    <col min="3083" max="3083" width="8.5" style="565" customWidth="1"/>
    <col min="3084" max="3085" width="5.875" style="565" customWidth="1"/>
    <col min="3086" max="3328" width="10.375" style="565"/>
    <col min="3329" max="3329" width="7.75" style="565" customWidth="1"/>
    <col min="3330" max="3330" width="10" style="565" customWidth="1"/>
    <col min="3331" max="3331" width="10.125" style="565" customWidth="1"/>
    <col min="3332" max="3336" width="8.625" style="565" customWidth="1"/>
    <col min="3337" max="3338" width="8" style="565" customWidth="1"/>
    <col min="3339" max="3339" width="8.5" style="565" customWidth="1"/>
    <col min="3340" max="3341" width="5.875" style="565" customWidth="1"/>
    <col min="3342" max="3584" width="10.375" style="565"/>
    <col min="3585" max="3585" width="7.75" style="565" customWidth="1"/>
    <col min="3586" max="3586" width="10" style="565" customWidth="1"/>
    <col min="3587" max="3587" width="10.125" style="565" customWidth="1"/>
    <col min="3588" max="3592" width="8.625" style="565" customWidth="1"/>
    <col min="3593" max="3594" width="8" style="565" customWidth="1"/>
    <col min="3595" max="3595" width="8.5" style="565" customWidth="1"/>
    <col min="3596" max="3597" width="5.875" style="565" customWidth="1"/>
    <col min="3598" max="3840" width="10.375" style="565"/>
    <col min="3841" max="3841" width="7.75" style="565" customWidth="1"/>
    <col min="3842" max="3842" width="10" style="565" customWidth="1"/>
    <col min="3843" max="3843" width="10.125" style="565" customWidth="1"/>
    <col min="3844" max="3848" width="8.625" style="565" customWidth="1"/>
    <col min="3849" max="3850" width="8" style="565" customWidth="1"/>
    <col min="3851" max="3851" width="8.5" style="565" customWidth="1"/>
    <col min="3852" max="3853" width="5.875" style="565" customWidth="1"/>
    <col min="3854" max="4096" width="10.375" style="565"/>
    <col min="4097" max="4097" width="7.75" style="565" customWidth="1"/>
    <col min="4098" max="4098" width="10" style="565" customWidth="1"/>
    <col min="4099" max="4099" width="10.125" style="565" customWidth="1"/>
    <col min="4100" max="4104" width="8.625" style="565" customWidth="1"/>
    <col min="4105" max="4106" width="8" style="565" customWidth="1"/>
    <col min="4107" max="4107" width="8.5" style="565" customWidth="1"/>
    <col min="4108" max="4109" width="5.875" style="565" customWidth="1"/>
    <col min="4110" max="4352" width="10.375" style="565"/>
    <col min="4353" max="4353" width="7.75" style="565" customWidth="1"/>
    <col min="4354" max="4354" width="10" style="565" customWidth="1"/>
    <col min="4355" max="4355" width="10.125" style="565" customWidth="1"/>
    <col min="4356" max="4360" width="8.625" style="565" customWidth="1"/>
    <col min="4361" max="4362" width="8" style="565" customWidth="1"/>
    <col min="4363" max="4363" width="8.5" style="565" customWidth="1"/>
    <col min="4364" max="4365" width="5.875" style="565" customWidth="1"/>
    <col min="4366" max="4608" width="10.375" style="565"/>
    <col min="4609" max="4609" width="7.75" style="565" customWidth="1"/>
    <col min="4610" max="4610" width="10" style="565" customWidth="1"/>
    <col min="4611" max="4611" width="10.125" style="565" customWidth="1"/>
    <col min="4612" max="4616" width="8.625" style="565" customWidth="1"/>
    <col min="4617" max="4618" width="8" style="565" customWidth="1"/>
    <col min="4619" max="4619" width="8.5" style="565" customWidth="1"/>
    <col min="4620" max="4621" width="5.875" style="565" customWidth="1"/>
    <col min="4622" max="4864" width="10.375" style="565"/>
    <col min="4865" max="4865" width="7.75" style="565" customWidth="1"/>
    <col min="4866" max="4866" width="10" style="565" customWidth="1"/>
    <col min="4867" max="4867" width="10.125" style="565" customWidth="1"/>
    <col min="4868" max="4872" width="8.625" style="565" customWidth="1"/>
    <col min="4873" max="4874" width="8" style="565" customWidth="1"/>
    <col min="4875" max="4875" width="8.5" style="565" customWidth="1"/>
    <col min="4876" max="4877" width="5.875" style="565" customWidth="1"/>
    <col min="4878" max="5120" width="10.375" style="565"/>
    <col min="5121" max="5121" width="7.75" style="565" customWidth="1"/>
    <col min="5122" max="5122" width="10" style="565" customWidth="1"/>
    <col min="5123" max="5123" width="10.125" style="565" customWidth="1"/>
    <col min="5124" max="5128" width="8.625" style="565" customWidth="1"/>
    <col min="5129" max="5130" width="8" style="565" customWidth="1"/>
    <col min="5131" max="5131" width="8.5" style="565" customWidth="1"/>
    <col min="5132" max="5133" width="5.875" style="565" customWidth="1"/>
    <col min="5134" max="5376" width="10.375" style="565"/>
    <col min="5377" max="5377" width="7.75" style="565" customWidth="1"/>
    <col min="5378" max="5378" width="10" style="565" customWidth="1"/>
    <col min="5379" max="5379" width="10.125" style="565" customWidth="1"/>
    <col min="5380" max="5384" width="8.625" style="565" customWidth="1"/>
    <col min="5385" max="5386" width="8" style="565" customWidth="1"/>
    <col min="5387" max="5387" width="8.5" style="565" customWidth="1"/>
    <col min="5388" max="5389" width="5.875" style="565" customWidth="1"/>
    <col min="5390" max="5632" width="10.375" style="565"/>
    <col min="5633" max="5633" width="7.75" style="565" customWidth="1"/>
    <col min="5634" max="5634" width="10" style="565" customWidth="1"/>
    <col min="5635" max="5635" width="10.125" style="565" customWidth="1"/>
    <col min="5636" max="5640" width="8.625" style="565" customWidth="1"/>
    <col min="5641" max="5642" width="8" style="565" customWidth="1"/>
    <col min="5643" max="5643" width="8.5" style="565" customWidth="1"/>
    <col min="5644" max="5645" width="5.875" style="565" customWidth="1"/>
    <col min="5646" max="5888" width="10.375" style="565"/>
    <col min="5889" max="5889" width="7.75" style="565" customWidth="1"/>
    <col min="5890" max="5890" width="10" style="565" customWidth="1"/>
    <col min="5891" max="5891" width="10.125" style="565" customWidth="1"/>
    <col min="5892" max="5896" width="8.625" style="565" customWidth="1"/>
    <col min="5897" max="5898" width="8" style="565" customWidth="1"/>
    <col min="5899" max="5899" width="8.5" style="565" customWidth="1"/>
    <col min="5900" max="5901" width="5.875" style="565" customWidth="1"/>
    <col min="5902" max="6144" width="10.375" style="565"/>
    <col min="6145" max="6145" width="7.75" style="565" customWidth="1"/>
    <col min="6146" max="6146" width="10" style="565" customWidth="1"/>
    <col min="6147" max="6147" width="10.125" style="565" customWidth="1"/>
    <col min="6148" max="6152" width="8.625" style="565" customWidth="1"/>
    <col min="6153" max="6154" width="8" style="565" customWidth="1"/>
    <col min="6155" max="6155" width="8.5" style="565" customWidth="1"/>
    <col min="6156" max="6157" width="5.875" style="565" customWidth="1"/>
    <col min="6158" max="6400" width="10.375" style="565"/>
    <col min="6401" max="6401" width="7.75" style="565" customWidth="1"/>
    <col min="6402" max="6402" width="10" style="565" customWidth="1"/>
    <col min="6403" max="6403" width="10.125" style="565" customWidth="1"/>
    <col min="6404" max="6408" width="8.625" style="565" customWidth="1"/>
    <col min="6409" max="6410" width="8" style="565" customWidth="1"/>
    <col min="6411" max="6411" width="8.5" style="565" customWidth="1"/>
    <col min="6412" max="6413" width="5.875" style="565" customWidth="1"/>
    <col min="6414" max="6656" width="10.375" style="565"/>
    <col min="6657" max="6657" width="7.75" style="565" customWidth="1"/>
    <col min="6658" max="6658" width="10" style="565" customWidth="1"/>
    <col min="6659" max="6659" width="10.125" style="565" customWidth="1"/>
    <col min="6660" max="6664" width="8.625" style="565" customWidth="1"/>
    <col min="6665" max="6666" width="8" style="565" customWidth="1"/>
    <col min="6667" max="6667" width="8.5" style="565" customWidth="1"/>
    <col min="6668" max="6669" width="5.875" style="565" customWidth="1"/>
    <col min="6670" max="6912" width="10.375" style="565"/>
    <col min="6913" max="6913" width="7.75" style="565" customWidth="1"/>
    <col min="6914" max="6914" width="10" style="565" customWidth="1"/>
    <col min="6915" max="6915" width="10.125" style="565" customWidth="1"/>
    <col min="6916" max="6920" width="8.625" style="565" customWidth="1"/>
    <col min="6921" max="6922" width="8" style="565" customWidth="1"/>
    <col min="6923" max="6923" width="8.5" style="565" customWidth="1"/>
    <col min="6924" max="6925" width="5.875" style="565" customWidth="1"/>
    <col min="6926" max="7168" width="10.375" style="565"/>
    <col min="7169" max="7169" width="7.75" style="565" customWidth="1"/>
    <col min="7170" max="7170" width="10" style="565" customWidth="1"/>
    <col min="7171" max="7171" width="10.125" style="565" customWidth="1"/>
    <col min="7172" max="7176" width="8.625" style="565" customWidth="1"/>
    <col min="7177" max="7178" width="8" style="565" customWidth="1"/>
    <col min="7179" max="7179" width="8.5" style="565" customWidth="1"/>
    <col min="7180" max="7181" width="5.875" style="565" customWidth="1"/>
    <col min="7182" max="7424" width="10.375" style="565"/>
    <col min="7425" max="7425" width="7.75" style="565" customWidth="1"/>
    <col min="7426" max="7426" width="10" style="565" customWidth="1"/>
    <col min="7427" max="7427" width="10.125" style="565" customWidth="1"/>
    <col min="7428" max="7432" width="8.625" style="565" customWidth="1"/>
    <col min="7433" max="7434" width="8" style="565" customWidth="1"/>
    <col min="7435" max="7435" width="8.5" style="565" customWidth="1"/>
    <col min="7436" max="7437" width="5.875" style="565" customWidth="1"/>
    <col min="7438" max="7680" width="10.375" style="565"/>
    <col min="7681" max="7681" width="7.75" style="565" customWidth="1"/>
    <col min="7682" max="7682" width="10" style="565" customWidth="1"/>
    <col min="7683" max="7683" width="10.125" style="565" customWidth="1"/>
    <col min="7684" max="7688" width="8.625" style="565" customWidth="1"/>
    <col min="7689" max="7690" width="8" style="565" customWidth="1"/>
    <col min="7691" max="7691" width="8.5" style="565" customWidth="1"/>
    <col min="7692" max="7693" width="5.875" style="565" customWidth="1"/>
    <col min="7694" max="7936" width="10.375" style="565"/>
    <col min="7937" max="7937" width="7.75" style="565" customWidth="1"/>
    <col min="7938" max="7938" width="10" style="565" customWidth="1"/>
    <col min="7939" max="7939" width="10.125" style="565" customWidth="1"/>
    <col min="7940" max="7944" width="8.625" style="565" customWidth="1"/>
    <col min="7945" max="7946" width="8" style="565" customWidth="1"/>
    <col min="7947" max="7947" width="8.5" style="565" customWidth="1"/>
    <col min="7948" max="7949" width="5.875" style="565" customWidth="1"/>
    <col min="7950" max="8192" width="10.375" style="565"/>
    <col min="8193" max="8193" width="7.75" style="565" customWidth="1"/>
    <col min="8194" max="8194" width="10" style="565" customWidth="1"/>
    <col min="8195" max="8195" width="10.125" style="565" customWidth="1"/>
    <col min="8196" max="8200" width="8.625" style="565" customWidth="1"/>
    <col min="8201" max="8202" width="8" style="565" customWidth="1"/>
    <col min="8203" max="8203" width="8.5" style="565" customWidth="1"/>
    <col min="8204" max="8205" width="5.875" style="565" customWidth="1"/>
    <col min="8206" max="8448" width="10.375" style="565"/>
    <col min="8449" max="8449" width="7.75" style="565" customWidth="1"/>
    <col min="8450" max="8450" width="10" style="565" customWidth="1"/>
    <col min="8451" max="8451" width="10.125" style="565" customWidth="1"/>
    <col min="8452" max="8456" width="8.625" style="565" customWidth="1"/>
    <col min="8457" max="8458" width="8" style="565" customWidth="1"/>
    <col min="8459" max="8459" width="8.5" style="565" customWidth="1"/>
    <col min="8460" max="8461" width="5.875" style="565" customWidth="1"/>
    <col min="8462" max="8704" width="10.375" style="565"/>
    <col min="8705" max="8705" width="7.75" style="565" customWidth="1"/>
    <col min="8706" max="8706" width="10" style="565" customWidth="1"/>
    <col min="8707" max="8707" width="10.125" style="565" customWidth="1"/>
    <col min="8708" max="8712" width="8.625" style="565" customWidth="1"/>
    <col min="8713" max="8714" width="8" style="565" customWidth="1"/>
    <col min="8715" max="8715" width="8.5" style="565" customWidth="1"/>
    <col min="8716" max="8717" width="5.875" style="565" customWidth="1"/>
    <col min="8718" max="8960" width="10.375" style="565"/>
    <col min="8961" max="8961" width="7.75" style="565" customWidth="1"/>
    <col min="8962" max="8962" width="10" style="565" customWidth="1"/>
    <col min="8963" max="8963" width="10.125" style="565" customWidth="1"/>
    <col min="8964" max="8968" width="8.625" style="565" customWidth="1"/>
    <col min="8969" max="8970" width="8" style="565" customWidth="1"/>
    <col min="8971" max="8971" width="8.5" style="565" customWidth="1"/>
    <col min="8972" max="8973" width="5.875" style="565" customWidth="1"/>
    <col min="8974" max="9216" width="10.375" style="565"/>
    <col min="9217" max="9217" width="7.75" style="565" customWidth="1"/>
    <col min="9218" max="9218" width="10" style="565" customWidth="1"/>
    <col min="9219" max="9219" width="10.125" style="565" customWidth="1"/>
    <col min="9220" max="9224" width="8.625" style="565" customWidth="1"/>
    <col min="9225" max="9226" width="8" style="565" customWidth="1"/>
    <col min="9227" max="9227" width="8.5" style="565" customWidth="1"/>
    <col min="9228" max="9229" width="5.875" style="565" customWidth="1"/>
    <col min="9230" max="9472" width="10.375" style="565"/>
    <col min="9473" max="9473" width="7.75" style="565" customWidth="1"/>
    <col min="9474" max="9474" width="10" style="565" customWidth="1"/>
    <col min="9475" max="9475" width="10.125" style="565" customWidth="1"/>
    <col min="9476" max="9480" width="8.625" style="565" customWidth="1"/>
    <col min="9481" max="9482" width="8" style="565" customWidth="1"/>
    <col min="9483" max="9483" width="8.5" style="565" customWidth="1"/>
    <col min="9484" max="9485" width="5.875" style="565" customWidth="1"/>
    <col min="9486" max="9728" width="10.375" style="565"/>
    <col min="9729" max="9729" width="7.75" style="565" customWidth="1"/>
    <col min="9730" max="9730" width="10" style="565" customWidth="1"/>
    <col min="9731" max="9731" width="10.125" style="565" customWidth="1"/>
    <col min="9732" max="9736" width="8.625" style="565" customWidth="1"/>
    <col min="9737" max="9738" width="8" style="565" customWidth="1"/>
    <col min="9739" max="9739" width="8.5" style="565" customWidth="1"/>
    <col min="9740" max="9741" width="5.875" style="565" customWidth="1"/>
    <col min="9742" max="9984" width="10.375" style="565"/>
    <col min="9985" max="9985" width="7.75" style="565" customWidth="1"/>
    <col min="9986" max="9986" width="10" style="565" customWidth="1"/>
    <col min="9987" max="9987" width="10.125" style="565" customWidth="1"/>
    <col min="9988" max="9992" width="8.625" style="565" customWidth="1"/>
    <col min="9993" max="9994" width="8" style="565" customWidth="1"/>
    <col min="9995" max="9995" width="8.5" style="565" customWidth="1"/>
    <col min="9996" max="9997" width="5.875" style="565" customWidth="1"/>
    <col min="9998" max="10240" width="10.375" style="565"/>
    <col min="10241" max="10241" width="7.75" style="565" customWidth="1"/>
    <col min="10242" max="10242" width="10" style="565" customWidth="1"/>
    <col min="10243" max="10243" width="10.125" style="565" customWidth="1"/>
    <col min="10244" max="10248" width="8.625" style="565" customWidth="1"/>
    <col min="10249" max="10250" width="8" style="565" customWidth="1"/>
    <col min="10251" max="10251" width="8.5" style="565" customWidth="1"/>
    <col min="10252" max="10253" width="5.875" style="565" customWidth="1"/>
    <col min="10254" max="10496" width="10.375" style="565"/>
    <col min="10497" max="10497" width="7.75" style="565" customWidth="1"/>
    <col min="10498" max="10498" width="10" style="565" customWidth="1"/>
    <col min="10499" max="10499" width="10.125" style="565" customWidth="1"/>
    <col min="10500" max="10504" width="8.625" style="565" customWidth="1"/>
    <col min="10505" max="10506" width="8" style="565" customWidth="1"/>
    <col min="10507" max="10507" width="8.5" style="565" customWidth="1"/>
    <col min="10508" max="10509" width="5.875" style="565" customWidth="1"/>
    <col min="10510" max="10752" width="10.375" style="565"/>
    <col min="10753" max="10753" width="7.75" style="565" customWidth="1"/>
    <col min="10754" max="10754" width="10" style="565" customWidth="1"/>
    <col min="10755" max="10755" width="10.125" style="565" customWidth="1"/>
    <col min="10756" max="10760" width="8.625" style="565" customWidth="1"/>
    <col min="10761" max="10762" width="8" style="565" customWidth="1"/>
    <col min="10763" max="10763" width="8.5" style="565" customWidth="1"/>
    <col min="10764" max="10765" width="5.875" style="565" customWidth="1"/>
    <col min="10766" max="11008" width="10.375" style="565"/>
    <col min="11009" max="11009" width="7.75" style="565" customWidth="1"/>
    <col min="11010" max="11010" width="10" style="565" customWidth="1"/>
    <col min="11011" max="11011" width="10.125" style="565" customWidth="1"/>
    <col min="11012" max="11016" width="8.625" style="565" customWidth="1"/>
    <col min="11017" max="11018" width="8" style="565" customWidth="1"/>
    <col min="11019" max="11019" width="8.5" style="565" customWidth="1"/>
    <col min="11020" max="11021" width="5.875" style="565" customWidth="1"/>
    <col min="11022" max="11264" width="10.375" style="565"/>
    <col min="11265" max="11265" width="7.75" style="565" customWidth="1"/>
    <col min="11266" max="11266" width="10" style="565" customWidth="1"/>
    <col min="11267" max="11267" width="10.125" style="565" customWidth="1"/>
    <col min="11268" max="11272" width="8.625" style="565" customWidth="1"/>
    <col min="11273" max="11274" width="8" style="565" customWidth="1"/>
    <col min="11275" max="11275" width="8.5" style="565" customWidth="1"/>
    <col min="11276" max="11277" width="5.875" style="565" customWidth="1"/>
    <col min="11278" max="11520" width="10.375" style="565"/>
    <col min="11521" max="11521" width="7.75" style="565" customWidth="1"/>
    <col min="11522" max="11522" width="10" style="565" customWidth="1"/>
    <col min="11523" max="11523" width="10.125" style="565" customWidth="1"/>
    <col min="11524" max="11528" width="8.625" style="565" customWidth="1"/>
    <col min="11529" max="11530" width="8" style="565" customWidth="1"/>
    <col min="11531" max="11531" width="8.5" style="565" customWidth="1"/>
    <col min="11532" max="11533" width="5.875" style="565" customWidth="1"/>
    <col min="11534" max="11776" width="10.375" style="565"/>
    <col min="11777" max="11777" width="7.75" style="565" customWidth="1"/>
    <col min="11778" max="11778" width="10" style="565" customWidth="1"/>
    <col min="11779" max="11779" width="10.125" style="565" customWidth="1"/>
    <col min="11780" max="11784" width="8.625" style="565" customWidth="1"/>
    <col min="11785" max="11786" width="8" style="565" customWidth="1"/>
    <col min="11787" max="11787" width="8.5" style="565" customWidth="1"/>
    <col min="11788" max="11789" width="5.875" style="565" customWidth="1"/>
    <col min="11790" max="12032" width="10.375" style="565"/>
    <col min="12033" max="12033" width="7.75" style="565" customWidth="1"/>
    <col min="12034" max="12034" width="10" style="565" customWidth="1"/>
    <col min="12035" max="12035" width="10.125" style="565" customWidth="1"/>
    <col min="12036" max="12040" width="8.625" style="565" customWidth="1"/>
    <col min="12041" max="12042" width="8" style="565" customWidth="1"/>
    <col min="12043" max="12043" width="8.5" style="565" customWidth="1"/>
    <col min="12044" max="12045" width="5.875" style="565" customWidth="1"/>
    <col min="12046" max="12288" width="10.375" style="565"/>
    <col min="12289" max="12289" width="7.75" style="565" customWidth="1"/>
    <col min="12290" max="12290" width="10" style="565" customWidth="1"/>
    <col min="12291" max="12291" width="10.125" style="565" customWidth="1"/>
    <col min="12292" max="12296" width="8.625" style="565" customWidth="1"/>
    <col min="12297" max="12298" width="8" style="565" customWidth="1"/>
    <col min="12299" max="12299" width="8.5" style="565" customWidth="1"/>
    <col min="12300" max="12301" width="5.875" style="565" customWidth="1"/>
    <col min="12302" max="12544" width="10.375" style="565"/>
    <col min="12545" max="12545" width="7.75" style="565" customWidth="1"/>
    <col min="12546" max="12546" width="10" style="565" customWidth="1"/>
    <col min="12547" max="12547" width="10.125" style="565" customWidth="1"/>
    <col min="12548" max="12552" width="8.625" style="565" customWidth="1"/>
    <col min="12553" max="12554" width="8" style="565" customWidth="1"/>
    <col min="12555" max="12555" width="8.5" style="565" customWidth="1"/>
    <col min="12556" max="12557" width="5.875" style="565" customWidth="1"/>
    <col min="12558" max="12800" width="10.375" style="565"/>
    <col min="12801" max="12801" width="7.75" style="565" customWidth="1"/>
    <col min="12802" max="12802" width="10" style="565" customWidth="1"/>
    <col min="12803" max="12803" width="10.125" style="565" customWidth="1"/>
    <col min="12804" max="12808" width="8.625" style="565" customWidth="1"/>
    <col min="12809" max="12810" width="8" style="565" customWidth="1"/>
    <col min="12811" max="12811" width="8.5" style="565" customWidth="1"/>
    <col min="12812" max="12813" width="5.875" style="565" customWidth="1"/>
    <col min="12814" max="13056" width="10.375" style="565"/>
    <col min="13057" max="13057" width="7.75" style="565" customWidth="1"/>
    <col min="13058" max="13058" width="10" style="565" customWidth="1"/>
    <col min="13059" max="13059" width="10.125" style="565" customWidth="1"/>
    <col min="13060" max="13064" width="8.625" style="565" customWidth="1"/>
    <col min="13065" max="13066" width="8" style="565" customWidth="1"/>
    <col min="13067" max="13067" width="8.5" style="565" customWidth="1"/>
    <col min="13068" max="13069" width="5.875" style="565" customWidth="1"/>
    <col min="13070" max="13312" width="10.375" style="565"/>
    <col min="13313" max="13313" width="7.75" style="565" customWidth="1"/>
    <col min="13314" max="13314" width="10" style="565" customWidth="1"/>
    <col min="13315" max="13315" width="10.125" style="565" customWidth="1"/>
    <col min="13316" max="13320" width="8.625" style="565" customWidth="1"/>
    <col min="13321" max="13322" width="8" style="565" customWidth="1"/>
    <col min="13323" max="13323" width="8.5" style="565" customWidth="1"/>
    <col min="13324" max="13325" width="5.875" style="565" customWidth="1"/>
    <col min="13326" max="13568" width="10.375" style="565"/>
    <col min="13569" max="13569" width="7.75" style="565" customWidth="1"/>
    <col min="13570" max="13570" width="10" style="565" customWidth="1"/>
    <col min="13571" max="13571" width="10.125" style="565" customWidth="1"/>
    <col min="13572" max="13576" width="8.625" style="565" customWidth="1"/>
    <col min="13577" max="13578" width="8" style="565" customWidth="1"/>
    <col min="13579" max="13579" width="8.5" style="565" customWidth="1"/>
    <col min="13580" max="13581" width="5.875" style="565" customWidth="1"/>
    <col min="13582" max="13824" width="10.375" style="565"/>
    <col min="13825" max="13825" width="7.75" style="565" customWidth="1"/>
    <col min="13826" max="13826" width="10" style="565" customWidth="1"/>
    <col min="13827" max="13827" width="10.125" style="565" customWidth="1"/>
    <col min="13828" max="13832" width="8.625" style="565" customWidth="1"/>
    <col min="13833" max="13834" width="8" style="565" customWidth="1"/>
    <col min="13835" max="13835" width="8.5" style="565" customWidth="1"/>
    <col min="13836" max="13837" width="5.875" style="565" customWidth="1"/>
    <col min="13838" max="14080" width="10.375" style="565"/>
    <col min="14081" max="14081" width="7.75" style="565" customWidth="1"/>
    <col min="14082" max="14082" width="10" style="565" customWidth="1"/>
    <col min="14083" max="14083" width="10.125" style="565" customWidth="1"/>
    <col min="14084" max="14088" width="8.625" style="565" customWidth="1"/>
    <col min="14089" max="14090" width="8" style="565" customWidth="1"/>
    <col min="14091" max="14091" width="8.5" style="565" customWidth="1"/>
    <col min="14092" max="14093" width="5.875" style="565" customWidth="1"/>
    <col min="14094" max="14336" width="10.375" style="565"/>
    <col min="14337" max="14337" width="7.75" style="565" customWidth="1"/>
    <col min="14338" max="14338" width="10" style="565" customWidth="1"/>
    <col min="14339" max="14339" width="10.125" style="565" customWidth="1"/>
    <col min="14340" max="14344" width="8.625" style="565" customWidth="1"/>
    <col min="14345" max="14346" width="8" style="565" customWidth="1"/>
    <col min="14347" max="14347" width="8.5" style="565" customWidth="1"/>
    <col min="14348" max="14349" width="5.875" style="565" customWidth="1"/>
    <col min="14350" max="14592" width="10.375" style="565"/>
    <col min="14593" max="14593" width="7.75" style="565" customWidth="1"/>
    <col min="14594" max="14594" width="10" style="565" customWidth="1"/>
    <col min="14595" max="14595" width="10.125" style="565" customWidth="1"/>
    <col min="14596" max="14600" width="8.625" style="565" customWidth="1"/>
    <col min="14601" max="14602" width="8" style="565" customWidth="1"/>
    <col min="14603" max="14603" width="8.5" style="565" customWidth="1"/>
    <col min="14604" max="14605" width="5.875" style="565" customWidth="1"/>
    <col min="14606" max="14848" width="10.375" style="565"/>
    <col min="14849" max="14849" width="7.75" style="565" customWidth="1"/>
    <col min="14850" max="14850" width="10" style="565" customWidth="1"/>
    <col min="14851" max="14851" width="10.125" style="565" customWidth="1"/>
    <col min="14852" max="14856" width="8.625" style="565" customWidth="1"/>
    <col min="14857" max="14858" width="8" style="565" customWidth="1"/>
    <col min="14859" max="14859" width="8.5" style="565" customWidth="1"/>
    <col min="14860" max="14861" width="5.875" style="565" customWidth="1"/>
    <col min="14862" max="15104" width="10.375" style="565"/>
    <col min="15105" max="15105" width="7.75" style="565" customWidth="1"/>
    <col min="15106" max="15106" width="10" style="565" customWidth="1"/>
    <col min="15107" max="15107" width="10.125" style="565" customWidth="1"/>
    <col min="15108" max="15112" width="8.625" style="565" customWidth="1"/>
    <col min="15113" max="15114" width="8" style="565" customWidth="1"/>
    <col min="15115" max="15115" width="8.5" style="565" customWidth="1"/>
    <col min="15116" max="15117" width="5.875" style="565" customWidth="1"/>
    <col min="15118" max="15360" width="10.375" style="565"/>
    <col min="15361" max="15361" width="7.75" style="565" customWidth="1"/>
    <col min="15362" max="15362" width="10" style="565" customWidth="1"/>
    <col min="15363" max="15363" width="10.125" style="565" customWidth="1"/>
    <col min="15364" max="15368" width="8.625" style="565" customWidth="1"/>
    <col min="15369" max="15370" width="8" style="565" customWidth="1"/>
    <col min="15371" max="15371" width="8.5" style="565" customWidth="1"/>
    <col min="15372" max="15373" width="5.875" style="565" customWidth="1"/>
    <col min="15374" max="15616" width="10.375" style="565"/>
    <col min="15617" max="15617" width="7.75" style="565" customWidth="1"/>
    <col min="15618" max="15618" width="10" style="565" customWidth="1"/>
    <col min="15619" max="15619" width="10.125" style="565" customWidth="1"/>
    <col min="15620" max="15624" width="8.625" style="565" customWidth="1"/>
    <col min="15625" max="15626" width="8" style="565" customWidth="1"/>
    <col min="15627" max="15627" width="8.5" style="565" customWidth="1"/>
    <col min="15628" max="15629" width="5.875" style="565" customWidth="1"/>
    <col min="15630" max="15872" width="10.375" style="565"/>
    <col min="15873" max="15873" width="7.75" style="565" customWidth="1"/>
    <col min="15874" max="15874" width="10" style="565" customWidth="1"/>
    <col min="15875" max="15875" width="10.125" style="565" customWidth="1"/>
    <col min="15876" max="15880" width="8.625" style="565" customWidth="1"/>
    <col min="15881" max="15882" width="8" style="565" customWidth="1"/>
    <col min="15883" max="15883" width="8.5" style="565" customWidth="1"/>
    <col min="15884" max="15885" width="5.875" style="565" customWidth="1"/>
    <col min="15886" max="16128" width="10.375" style="565"/>
    <col min="16129" max="16129" width="7.75" style="565" customWidth="1"/>
    <col min="16130" max="16130" width="10" style="565" customWidth="1"/>
    <col min="16131" max="16131" width="10.125" style="565" customWidth="1"/>
    <col min="16132" max="16136" width="8.625" style="565" customWidth="1"/>
    <col min="16137" max="16138" width="8" style="565" customWidth="1"/>
    <col min="16139" max="16139" width="8.5" style="565" customWidth="1"/>
    <col min="16140" max="16141" width="5.875" style="565" customWidth="1"/>
    <col min="16142" max="16384" width="10.375" style="565"/>
  </cols>
  <sheetData>
    <row r="1" spans="2:14" ht="15.95" customHeight="1">
      <c r="B1" s="564" t="s">
        <v>81</v>
      </c>
    </row>
    <row r="2" spans="2:14" ht="15.95" customHeight="1" thickBot="1">
      <c r="F2" s="566"/>
      <c r="H2" s="567" t="s">
        <v>82</v>
      </c>
    </row>
    <row r="3" spans="2:14" s="575" customFormat="1" ht="15.95" customHeight="1">
      <c r="B3" s="568" t="s">
        <v>83</v>
      </c>
      <c r="C3" s="569" t="s">
        <v>84</v>
      </c>
      <c r="D3" s="570" t="s">
        <v>85</v>
      </c>
      <c r="E3" s="571"/>
      <c r="F3" s="572"/>
      <c r="G3" s="573" t="s">
        <v>86</v>
      </c>
      <c r="H3" s="574"/>
      <c r="N3" s="576"/>
    </row>
    <row r="4" spans="2:14" s="575" customFormat="1" ht="15.95" customHeight="1">
      <c r="B4" s="577" t="s">
        <v>87</v>
      </c>
      <c r="C4" s="578" t="s">
        <v>88</v>
      </c>
      <c r="D4" s="578" t="s">
        <v>89</v>
      </c>
      <c r="E4" s="579" t="s">
        <v>90</v>
      </c>
      <c r="F4" s="580" t="s">
        <v>88</v>
      </c>
      <c r="G4" s="581" t="s">
        <v>89</v>
      </c>
      <c r="H4" s="582" t="s">
        <v>90</v>
      </c>
      <c r="N4" s="576"/>
    </row>
    <row r="5" spans="2:14" ht="15.95" customHeight="1">
      <c r="B5" s="583">
        <v>0</v>
      </c>
      <c r="C5" s="584">
        <v>973</v>
      </c>
      <c r="D5" s="584">
        <v>490</v>
      </c>
      <c r="E5" s="585">
        <v>458</v>
      </c>
      <c r="F5" s="586">
        <v>948</v>
      </c>
      <c r="G5" s="584">
        <v>16</v>
      </c>
      <c r="H5" s="587">
        <v>9</v>
      </c>
    </row>
    <row r="6" spans="2:14" ht="15.95" customHeight="1">
      <c r="B6" s="588">
        <v>1</v>
      </c>
      <c r="C6" s="589">
        <v>1000</v>
      </c>
      <c r="D6" s="589">
        <v>517</v>
      </c>
      <c r="E6" s="590">
        <v>448</v>
      </c>
      <c r="F6" s="591">
        <v>965</v>
      </c>
      <c r="G6" s="589">
        <v>21</v>
      </c>
      <c r="H6" s="592">
        <v>14</v>
      </c>
    </row>
    <row r="7" spans="2:14" ht="15.95" customHeight="1">
      <c r="B7" s="588">
        <v>2</v>
      </c>
      <c r="C7" s="589">
        <v>1102</v>
      </c>
      <c r="D7" s="589">
        <v>550</v>
      </c>
      <c r="E7" s="590">
        <v>528</v>
      </c>
      <c r="F7" s="591">
        <v>1078</v>
      </c>
      <c r="G7" s="589">
        <v>10</v>
      </c>
      <c r="H7" s="592">
        <v>14</v>
      </c>
    </row>
    <row r="8" spans="2:14" ht="15.95" customHeight="1">
      <c r="B8" s="588">
        <v>3</v>
      </c>
      <c r="C8" s="589">
        <v>1131</v>
      </c>
      <c r="D8" s="589">
        <v>559</v>
      </c>
      <c r="E8" s="590">
        <v>530</v>
      </c>
      <c r="F8" s="591">
        <v>1089</v>
      </c>
      <c r="G8" s="589">
        <v>23</v>
      </c>
      <c r="H8" s="592">
        <v>19</v>
      </c>
    </row>
    <row r="9" spans="2:14" ht="15.95" customHeight="1">
      <c r="B9" s="593">
        <v>4</v>
      </c>
      <c r="C9" s="594">
        <v>1091</v>
      </c>
      <c r="D9" s="594">
        <v>528</v>
      </c>
      <c r="E9" s="595">
        <v>523</v>
      </c>
      <c r="F9" s="596">
        <v>1051</v>
      </c>
      <c r="G9" s="594">
        <v>29</v>
      </c>
      <c r="H9" s="597">
        <v>11</v>
      </c>
    </row>
    <row r="10" spans="2:14" ht="15.95" customHeight="1">
      <c r="B10" s="598" t="s">
        <v>91</v>
      </c>
      <c r="C10" s="599">
        <v>5297</v>
      </c>
      <c r="D10" s="599">
        <v>2644</v>
      </c>
      <c r="E10" s="600">
        <v>2487</v>
      </c>
      <c r="F10" s="601">
        <v>5131</v>
      </c>
      <c r="G10" s="599">
        <v>99</v>
      </c>
      <c r="H10" s="602">
        <v>67</v>
      </c>
    </row>
    <row r="11" spans="2:14" ht="15.95" customHeight="1">
      <c r="B11" s="603">
        <v>5</v>
      </c>
      <c r="C11" s="589">
        <v>1109</v>
      </c>
      <c r="D11" s="589">
        <v>546</v>
      </c>
      <c r="E11" s="590">
        <v>533</v>
      </c>
      <c r="F11" s="591">
        <v>1079</v>
      </c>
      <c r="G11" s="589">
        <v>19</v>
      </c>
      <c r="H11" s="592">
        <v>11</v>
      </c>
    </row>
    <row r="12" spans="2:14" ht="15.95" customHeight="1">
      <c r="B12" s="588">
        <v>6</v>
      </c>
      <c r="C12" s="589">
        <v>1092</v>
      </c>
      <c r="D12" s="589">
        <v>539</v>
      </c>
      <c r="E12" s="590">
        <v>528</v>
      </c>
      <c r="F12" s="591">
        <v>1067</v>
      </c>
      <c r="G12" s="589">
        <v>10</v>
      </c>
      <c r="H12" s="592">
        <v>15</v>
      </c>
    </row>
    <row r="13" spans="2:14" ht="15.95" customHeight="1">
      <c r="B13" s="588">
        <v>7</v>
      </c>
      <c r="C13" s="589">
        <v>1146</v>
      </c>
      <c r="D13" s="589">
        <v>563</v>
      </c>
      <c r="E13" s="590">
        <v>550</v>
      </c>
      <c r="F13" s="591">
        <v>1113</v>
      </c>
      <c r="G13" s="589">
        <v>17</v>
      </c>
      <c r="H13" s="592">
        <v>16</v>
      </c>
    </row>
    <row r="14" spans="2:14" ht="15.95" customHeight="1">
      <c r="B14" s="588">
        <v>8</v>
      </c>
      <c r="C14" s="589">
        <v>1142</v>
      </c>
      <c r="D14" s="589">
        <v>577</v>
      </c>
      <c r="E14" s="590">
        <v>538</v>
      </c>
      <c r="F14" s="591">
        <v>1115</v>
      </c>
      <c r="G14" s="589">
        <v>17</v>
      </c>
      <c r="H14" s="592">
        <v>10</v>
      </c>
    </row>
    <row r="15" spans="2:14" ht="15.95" customHeight="1">
      <c r="B15" s="593">
        <v>9</v>
      </c>
      <c r="C15" s="594">
        <v>1096</v>
      </c>
      <c r="D15" s="594">
        <v>556</v>
      </c>
      <c r="E15" s="595">
        <v>511</v>
      </c>
      <c r="F15" s="596">
        <v>1067</v>
      </c>
      <c r="G15" s="594">
        <v>20</v>
      </c>
      <c r="H15" s="597">
        <v>9</v>
      </c>
    </row>
    <row r="16" spans="2:14" ht="15.95" customHeight="1">
      <c r="B16" s="598" t="s">
        <v>92</v>
      </c>
      <c r="C16" s="599">
        <v>5585</v>
      </c>
      <c r="D16" s="599">
        <v>2781</v>
      </c>
      <c r="E16" s="600">
        <v>2660</v>
      </c>
      <c r="F16" s="601">
        <v>5441</v>
      </c>
      <c r="G16" s="599">
        <v>83</v>
      </c>
      <c r="H16" s="602">
        <v>61</v>
      </c>
    </row>
    <row r="17" spans="2:8" ht="15.95" customHeight="1">
      <c r="B17" s="603">
        <v>10</v>
      </c>
      <c r="C17" s="604">
        <v>1069</v>
      </c>
      <c r="D17" s="605">
        <v>548</v>
      </c>
      <c r="E17" s="606">
        <v>495</v>
      </c>
      <c r="F17" s="607">
        <v>1043</v>
      </c>
      <c r="G17" s="605">
        <v>15</v>
      </c>
      <c r="H17" s="608">
        <v>11</v>
      </c>
    </row>
    <row r="18" spans="2:8" ht="15.95" customHeight="1">
      <c r="B18" s="588">
        <v>11</v>
      </c>
      <c r="C18" s="604">
        <v>1083</v>
      </c>
      <c r="D18" s="605">
        <v>530</v>
      </c>
      <c r="E18" s="606">
        <v>526</v>
      </c>
      <c r="F18" s="607">
        <v>1056</v>
      </c>
      <c r="G18" s="605">
        <v>11</v>
      </c>
      <c r="H18" s="608">
        <v>16</v>
      </c>
    </row>
    <row r="19" spans="2:8" ht="15.95" customHeight="1">
      <c r="B19" s="588">
        <v>12</v>
      </c>
      <c r="C19" s="604">
        <v>1181</v>
      </c>
      <c r="D19" s="605">
        <v>585</v>
      </c>
      <c r="E19" s="606">
        <v>557</v>
      </c>
      <c r="F19" s="607">
        <v>1142</v>
      </c>
      <c r="G19" s="605">
        <v>19</v>
      </c>
      <c r="H19" s="608">
        <v>20</v>
      </c>
    </row>
    <row r="20" spans="2:8" ht="15.95" customHeight="1">
      <c r="B20" s="588">
        <v>13</v>
      </c>
      <c r="C20" s="604">
        <v>1079</v>
      </c>
      <c r="D20" s="605">
        <v>563</v>
      </c>
      <c r="E20" s="606">
        <v>478</v>
      </c>
      <c r="F20" s="607">
        <v>1041</v>
      </c>
      <c r="G20" s="605">
        <v>17</v>
      </c>
      <c r="H20" s="608">
        <v>21</v>
      </c>
    </row>
    <row r="21" spans="2:8" ht="15.95" customHeight="1">
      <c r="B21" s="593">
        <v>14</v>
      </c>
      <c r="C21" s="609">
        <v>1135</v>
      </c>
      <c r="D21" s="610">
        <v>580</v>
      </c>
      <c r="E21" s="611">
        <v>529</v>
      </c>
      <c r="F21" s="612">
        <v>1109</v>
      </c>
      <c r="G21" s="610">
        <v>15</v>
      </c>
      <c r="H21" s="613">
        <v>11</v>
      </c>
    </row>
    <row r="22" spans="2:8" ht="15.95" customHeight="1">
      <c r="B22" s="598" t="s">
        <v>93</v>
      </c>
      <c r="C22" s="599">
        <v>5547</v>
      </c>
      <c r="D22" s="599">
        <v>2806</v>
      </c>
      <c r="E22" s="600">
        <v>2585</v>
      </c>
      <c r="F22" s="601">
        <v>5391</v>
      </c>
      <c r="G22" s="599">
        <v>77</v>
      </c>
      <c r="H22" s="602">
        <v>79</v>
      </c>
    </row>
    <row r="23" spans="2:8" ht="15.95" customHeight="1">
      <c r="B23" s="603">
        <v>15</v>
      </c>
      <c r="C23" s="589">
        <v>1123</v>
      </c>
      <c r="D23" s="589">
        <v>560</v>
      </c>
      <c r="E23" s="590">
        <v>524</v>
      </c>
      <c r="F23" s="591">
        <v>1084</v>
      </c>
      <c r="G23" s="589">
        <v>21</v>
      </c>
      <c r="H23" s="592">
        <v>18</v>
      </c>
    </row>
    <row r="24" spans="2:8" ht="15.95" customHeight="1">
      <c r="B24" s="588">
        <v>16</v>
      </c>
      <c r="C24" s="589">
        <v>1085</v>
      </c>
      <c r="D24" s="589">
        <v>509</v>
      </c>
      <c r="E24" s="590">
        <v>542</v>
      </c>
      <c r="F24" s="591">
        <v>1051</v>
      </c>
      <c r="G24" s="589">
        <v>22</v>
      </c>
      <c r="H24" s="592">
        <v>12</v>
      </c>
    </row>
    <row r="25" spans="2:8" ht="15.95" customHeight="1">
      <c r="B25" s="588">
        <v>17</v>
      </c>
      <c r="C25" s="589">
        <v>1095</v>
      </c>
      <c r="D25" s="589">
        <v>529</v>
      </c>
      <c r="E25" s="590">
        <v>527</v>
      </c>
      <c r="F25" s="591">
        <v>1056</v>
      </c>
      <c r="G25" s="589">
        <v>27</v>
      </c>
      <c r="H25" s="592">
        <v>12</v>
      </c>
    </row>
    <row r="26" spans="2:8" ht="15.95" customHeight="1">
      <c r="B26" s="588">
        <v>18</v>
      </c>
      <c r="C26" s="589">
        <v>1037</v>
      </c>
      <c r="D26" s="589">
        <v>511</v>
      </c>
      <c r="E26" s="590">
        <v>483</v>
      </c>
      <c r="F26" s="591">
        <v>994</v>
      </c>
      <c r="G26" s="589">
        <v>24</v>
      </c>
      <c r="H26" s="592">
        <v>19</v>
      </c>
    </row>
    <row r="27" spans="2:8" ht="15.95" customHeight="1">
      <c r="B27" s="593">
        <v>19</v>
      </c>
      <c r="C27" s="594">
        <v>1083</v>
      </c>
      <c r="D27" s="594">
        <v>507</v>
      </c>
      <c r="E27" s="595">
        <v>516</v>
      </c>
      <c r="F27" s="596">
        <v>1023</v>
      </c>
      <c r="G27" s="594">
        <v>27</v>
      </c>
      <c r="H27" s="597">
        <v>33</v>
      </c>
    </row>
    <row r="28" spans="2:8" ht="15.95" customHeight="1">
      <c r="B28" s="598" t="s">
        <v>94</v>
      </c>
      <c r="C28" s="599">
        <v>5423</v>
      </c>
      <c r="D28" s="599">
        <v>2616</v>
      </c>
      <c r="E28" s="600">
        <v>2592</v>
      </c>
      <c r="F28" s="601">
        <v>5208</v>
      </c>
      <c r="G28" s="599">
        <v>121</v>
      </c>
      <c r="H28" s="602">
        <v>94</v>
      </c>
    </row>
    <row r="29" spans="2:8" ht="15.95" customHeight="1">
      <c r="B29" s="603">
        <v>20</v>
      </c>
      <c r="C29" s="589">
        <v>1105</v>
      </c>
      <c r="D29" s="589">
        <v>523</v>
      </c>
      <c r="E29" s="590">
        <v>491</v>
      </c>
      <c r="F29" s="591">
        <v>1014</v>
      </c>
      <c r="G29" s="589">
        <v>30</v>
      </c>
      <c r="H29" s="592">
        <v>61</v>
      </c>
    </row>
    <row r="30" spans="2:8" ht="15.95" customHeight="1">
      <c r="B30" s="588">
        <v>21</v>
      </c>
      <c r="C30" s="589">
        <v>1184</v>
      </c>
      <c r="D30" s="589">
        <v>547</v>
      </c>
      <c r="E30" s="590">
        <v>530</v>
      </c>
      <c r="F30" s="591">
        <v>1077</v>
      </c>
      <c r="G30" s="589">
        <v>30</v>
      </c>
      <c r="H30" s="592">
        <v>77</v>
      </c>
    </row>
    <row r="31" spans="2:8" ht="15.95" customHeight="1">
      <c r="B31" s="588">
        <v>22</v>
      </c>
      <c r="C31" s="589">
        <v>1049</v>
      </c>
      <c r="D31" s="589">
        <v>493</v>
      </c>
      <c r="E31" s="590">
        <v>471</v>
      </c>
      <c r="F31" s="591">
        <v>964</v>
      </c>
      <c r="G31" s="589">
        <v>32</v>
      </c>
      <c r="H31" s="592">
        <v>53</v>
      </c>
    </row>
    <row r="32" spans="2:8" ht="15.95" customHeight="1">
      <c r="B32" s="588">
        <v>23</v>
      </c>
      <c r="C32" s="589">
        <v>1089</v>
      </c>
      <c r="D32" s="589">
        <v>509</v>
      </c>
      <c r="E32" s="590">
        <v>492</v>
      </c>
      <c r="F32" s="591">
        <v>1001</v>
      </c>
      <c r="G32" s="589">
        <v>35</v>
      </c>
      <c r="H32" s="592">
        <v>53</v>
      </c>
    </row>
    <row r="33" spans="2:8" ht="15.95" customHeight="1">
      <c r="B33" s="593">
        <v>24</v>
      </c>
      <c r="C33" s="594">
        <v>1099</v>
      </c>
      <c r="D33" s="594">
        <v>541</v>
      </c>
      <c r="E33" s="595">
        <v>465</v>
      </c>
      <c r="F33" s="596">
        <v>1006</v>
      </c>
      <c r="G33" s="594">
        <v>38</v>
      </c>
      <c r="H33" s="597">
        <v>55</v>
      </c>
    </row>
    <row r="34" spans="2:8" ht="15.95" customHeight="1">
      <c r="B34" s="598" t="s">
        <v>95</v>
      </c>
      <c r="C34" s="599">
        <v>5526</v>
      </c>
      <c r="D34" s="599">
        <v>2613</v>
      </c>
      <c r="E34" s="600">
        <v>2449</v>
      </c>
      <c r="F34" s="601">
        <v>5062</v>
      </c>
      <c r="G34" s="599">
        <v>165</v>
      </c>
      <c r="H34" s="602">
        <v>299</v>
      </c>
    </row>
    <row r="35" spans="2:8" ht="15.95" customHeight="1">
      <c r="B35" s="603">
        <v>25</v>
      </c>
      <c r="C35" s="589">
        <v>1141</v>
      </c>
      <c r="D35" s="589">
        <v>583</v>
      </c>
      <c r="E35" s="590">
        <v>475</v>
      </c>
      <c r="F35" s="591">
        <v>1058</v>
      </c>
      <c r="G35" s="589">
        <v>42</v>
      </c>
      <c r="H35" s="592">
        <v>41</v>
      </c>
    </row>
    <row r="36" spans="2:8" ht="15.95" customHeight="1">
      <c r="B36" s="588">
        <v>26</v>
      </c>
      <c r="C36" s="589">
        <v>1208</v>
      </c>
      <c r="D36" s="589">
        <v>590</v>
      </c>
      <c r="E36" s="590">
        <v>525</v>
      </c>
      <c r="F36" s="591">
        <v>1115</v>
      </c>
      <c r="G36" s="589">
        <v>50</v>
      </c>
      <c r="H36" s="592">
        <v>43</v>
      </c>
    </row>
    <row r="37" spans="2:8" ht="15.95" customHeight="1">
      <c r="B37" s="588">
        <v>27</v>
      </c>
      <c r="C37" s="589">
        <v>1238</v>
      </c>
      <c r="D37" s="589">
        <v>623</v>
      </c>
      <c r="E37" s="590">
        <v>544</v>
      </c>
      <c r="F37" s="591">
        <v>1167</v>
      </c>
      <c r="G37" s="589">
        <v>35</v>
      </c>
      <c r="H37" s="592">
        <v>36</v>
      </c>
    </row>
    <row r="38" spans="2:8" ht="15.95" customHeight="1">
      <c r="B38" s="588">
        <v>28</v>
      </c>
      <c r="C38" s="589">
        <v>1337</v>
      </c>
      <c r="D38" s="589">
        <v>685</v>
      </c>
      <c r="E38" s="590">
        <v>574</v>
      </c>
      <c r="F38" s="591">
        <v>1259</v>
      </c>
      <c r="G38" s="589">
        <v>42</v>
      </c>
      <c r="H38" s="592">
        <v>36</v>
      </c>
    </row>
    <row r="39" spans="2:8" ht="15.95" customHeight="1">
      <c r="B39" s="593">
        <v>29</v>
      </c>
      <c r="C39" s="594">
        <v>1421</v>
      </c>
      <c r="D39" s="594">
        <v>727</v>
      </c>
      <c r="E39" s="595">
        <v>603</v>
      </c>
      <c r="F39" s="596">
        <v>1330</v>
      </c>
      <c r="G39" s="594">
        <v>42</v>
      </c>
      <c r="H39" s="597">
        <v>49</v>
      </c>
    </row>
    <row r="40" spans="2:8" ht="15.95" customHeight="1">
      <c r="B40" s="598" t="s">
        <v>96</v>
      </c>
      <c r="C40" s="599">
        <v>6345</v>
      </c>
      <c r="D40" s="599">
        <v>3208</v>
      </c>
      <c r="E40" s="600">
        <v>2721</v>
      </c>
      <c r="F40" s="601">
        <v>5929</v>
      </c>
      <c r="G40" s="599">
        <v>211</v>
      </c>
      <c r="H40" s="602">
        <v>205</v>
      </c>
    </row>
    <row r="41" spans="2:8" ht="15.95" customHeight="1">
      <c r="B41" s="603">
        <v>30</v>
      </c>
      <c r="C41" s="589">
        <v>1422</v>
      </c>
      <c r="D41" s="589">
        <v>707</v>
      </c>
      <c r="E41" s="590">
        <v>638</v>
      </c>
      <c r="F41" s="591">
        <v>1345</v>
      </c>
      <c r="G41" s="589">
        <v>37</v>
      </c>
      <c r="H41" s="592">
        <v>40</v>
      </c>
    </row>
    <row r="42" spans="2:8" ht="15.95" customHeight="1">
      <c r="B42" s="588">
        <v>31</v>
      </c>
      <c r="C42" s="589">
        <v>1494</v>
      </c>
      <c r="D42" s="589">
        <v>763</v>
      </c>
      <c r="E42" s="590">
        <v>643</v>
      </c>
      <c r="F42" s="591">
        <v>1406</v>
      </c>
      <c r="G42" s="589">
        <v>34</v>
      </c>
      <c r="H42" s="592">
        <v>54</v>
      </c>
    </row>
    <row r="43" spans="2:8" ht="15.95" customHeight="1">
      <c r="B43" s="588">
        <v>32</v>
      </c>
      <c r="C43" s="589">
        <v>1490</v>
      </c>
      <c r="D43" s="589">
        <v>738</v>
      </c>
      <c r="E43" s="590">
        <v>669</v>
      </c>
      <c r="F43" s="591">
        <v>1407</v>
      </c>
      <c r="G43" s="589">
        <v>33</v>
      </c>
      <c r="H43" s="592">
        <v>50</v>
      </c>
    </row>
    <row r="44" spans="2:8" ht="15.95" customHeight="1">
      <c r="B44" s="588">
        <v>33</v>
      </c>
      <c r="C44" s="589">
        <v>1420</v>
      </c>
      <c r="D44" s="589">
        <v>695</v>
      </c>
      <c r="E44" s="590">
        <v>647</v>
      </c>
      <c r="F44" s="591">
        <v>1342</v>
      </c>
      <c r="G44" s="589">
        <v>33</v>
      </c>
      <c r="H44" s="592">
        <v>45</v>
      </c>
    </row>
    <row r="45" spans="2:8" ht="15.95" customHeight="1">
      <c r="B45" s="593">
        <v>34</v>
      </c>
      <c r="C45" s="594">
        <v>1547</v>
      </c>
      <c r="D45" s="594">
        <v>763</v>
      </c>
      <c r="E45" s="595">
        <v>693</v>
      </c>
      <c r="F45" s="596">
        <v>1456</v>
      </c>
      <c r="G45" s="594">
        <v>38</v>
      </c>
      <c r="H45" s="597">
        <v>53</v>
      </c>
    </row>
    <row r="46" spans="2:8" ht="15.95" customHeight="1" thickBot="1">
      <c r="B46" s="614" t="s">
        <v>97</v>
      </c>
      <c r="C46" s="615">
        <v>7373</v>
      </c>
      <c r="D46" s="615">
        <v>3666</v>
      </c>
      <c r="E46" s="616">
        <v>3290</v>
      </c>
      <c r="F46" s="617">
        <v>6956</v>
      </c>
      <c r="G46" s="615">
        <v>175</v>
      </c>
      <c r="H46" s="618">
        <v>242</v>
      </c>
    </row>
    <row r="52" spans="2:8" ht="15.95" customHeight="1" thickBot="1"/>
    <row r="53" spans="2:8" ht="15.95" customHeight="1">
      <c r="B53" s="619" t="s">
        <v>83</v>
      </c>
      <c r="C53" s="569" t="s">
        <v>84</v>
      </c>
      <c r="D53" s="570" t="s">
        <v>85</v>
      </c>
      <c r="E53" s="571"/>
      <c r="F53" s="572"/>
      <c r="G53" s="573" t="s">
        <v>98</v>
      </c>
      <c r="H53" s="574"/>
    </row>
    <row r="54" spans="2:8" ht="15.95" customHeight="1">
      <c r="B54" s="620" t="s">
        <v>87</v>
      </c>
      <c r="C54" s="621" t="s">
        <v>88</v>
      </c>
      <c r="D54" s="621" t="s">
        <v>89</v>
      </c>
      <c r="E54" s="622" t="s">
        <v>90</v>
      </c>
      <c r="F54" s="623" t="s">
        <v>88</v>
      </c>
      <c r="G54" s="624" t="s">
        <v>89</v>
      </c>
      <c r="H54" s="625" t="s">
        <v>90</v>
      </c>
    </row>
    <row r="55" spans="2:8" ht="15.95" customHeight="1">
      <c r="B55" s="626">
        <v>35</v>
      </c>
      <c r="C55" s="604">
        <v>1475</v>
      </c>
      <c r="D55" s="605">
        <v>761</v>
      </c>
      <c r="E55" s="606">
        <v>629</v>
      </c>
      <c r="F55" s="607">
        <v>1390</v>
      </c>
      <c r="G55" s="605">
        <v>37</v>
      </c>
      <c r="H55" s="608">
        <v>48</v>
      </c>
    </row>
    <row r="56" spans="2:8" ht="15.95" customHeight="1">
      <c r="B56" s="627">
        <v>36</v>
      </c>
      <c r="C56" s="604">
        <v>1644</v>
      </c>
      <c r="D56" s="605">
        <v>831</v>
      </c>
      <c r="E56" s="606">
        <v>726</v>
      </c>
      <c r="F56" s="607">
        <v>1557</v>
      </c>
      <c r="G56" s="605">
        <v>42</v>
      </c>
      <c r="H56" s="608">
        <v>45</v>
      </c>
    </row>
    <row r="57" spans="2:8" ht="15.95" customHeight="1">
      <c r="B57" s="627">
        <v>37</v>
      </c>
      <c r="C57" s="604">
        <v>1570</v>
      </c>
      <c r="D57" s="605">
        <v>761</v>
      </c>
      <c r="E57" s="606">
        <v>746</v>
      </c>
      <c r="F57" s="607">
        <v>1507</v>
      </c>
      <c r="G57" s="605">
        <v>20</v>
      </c>
      <c r="H57" s="608">
        <v>43</v>
      </c>
    </row>
    <row r="58" spans="2:8" ht="15.95" customHeight="1">
      <c r="B58" s="627">
        <v>38</v>
      </c>
      <c r="C58" s="604">
        <v>1674</v>
      </c>
      <c r="D58" s="605">
        <v>872</v>
      </c>
      <c r="E58" s="606">
        <v>713</v>
      </c>
      <c r="F58" s="607">
        <v>1585</v>
      </c>
      <c r="G58" s="605">
        <v>32</v>
      </c>
      <c r="H58" s="608">
        <v>57</v>
      </c>
    </row>
    <row r="59" spans="2:8" ht="15.95" customHeight="1">
      <c r="B59" s="628">
        <v>39</v>
      </c>
      <c r="C59" s="609">
        <v>1580</v>
      </c>
      <c r="D59" s="610">
        <v>800</v>
      </c>
      <c r="E59" s="611">
        <v>699</v>
      </c>
      <c r="F59" s="612">
        <v>1499</v>
      </c>
      <c r="G59" s="610">
        <v>33</v>
      </c>
      <c r="H59" s="613">
        <v>48</v>
      </c>
    </row>
    <row r="60" spans="2:8" ht="15.95" customHeight="1">
      <c r="B60" s="629" t="s">
        <v>99</v>
      </c>
      <c r="C60" s="599">
        <v>7943</v>
      </c>
      <c r="D60" s="599">
        <v>4025</v>
      </c>
      <c r="E60" s="600">
        <v>3513</v>
      </c>
      <c r="F60" s="601">
        <v>7538</v>
      </c>
      <c r="G60" s="599">
        <v>164</v>
      </c>
      <c r="H60" s="602">
        <v>241</v>
      </c>
    </row>
    <row r="61" spans="2:8" ht="15.95" customHeight="1">
      <c r="B61" s="627">
        <v>40</v>
      </c>
      <c r="C61" s="604">
        <v>1725</v>
      </c>
      <c r="D61" s="605">
        <v>910</v>
      </c>
      <c r="E61" s="606">
        <v>745</v>
      </c>
      <c r="F61" s="607">
        <v>1655</v>
      </c>
      <c r="G61" s="605">
        <v>28</v>
      </c>
      <c r="H61" s="608">
        <v>42</v>
      </c>
    </row>
    <row r="62" spans="2:8" ht="15.95" customHeight="1">
      <c r="B62" s="627">
        <v>41</v>
      </c>
      <c r="C62" s="604">
        <v>1750</v>
      </c>
      <c r="D62" s="605">
        <v>872</v>
      </c>
      <c r="E62" s="606">
        <v>793</v>
      </c>
      <c r="F62" s="607">
        <v>1665</v>
      </c>
      <c r="G62" s="605">
        <v>41</v>
      </c>
      <c r="H62" s="608">
        <v>44</v>
      </c>
    </row>
    <row r="63" spans="2:8" ht="15.95" customHeight="1">
      <c r="B63" s="627">
        <v>42</v>
      </c>
      <c r="C63" s="604">
        <v>1694</v>
      </c>
      <c r="D63" s="605">
        <v>864</v>
      </c>
      <c r="E63" s="606">
        <v>760</v>
      </c>
      <c r="F63" s="607">
        <v>1624</v>
      </c>
      <c r="G63" s="605">
        <v>27</v>
      </c>
      <c r="H63" s="608">
        <v>43</v>
      </c>
    </row>
    <row r="64" spans="2:8" ht="15.95" customHeight="1">
      <c r="B64" s="627">
        <v>43</v>
      </c>
      <c r="C64" s="604">
        <v>1730</v>
      </c>
      <c r="D64" s="605">
        <v>883</v>
      </c>
      <c r="E64" s="606">
        <v>775</v>
      </c>
      <c r="F64" s="607">
        <v>1658</v>
      </c>
      <c r="G64" s="605">
        <v>29</v>
      </c>
      <c r="H64" s="608">
        <v>43</v>
      </c>
    </row>
    <row r="65" spans="2:8" ht="15.95" customHeight="1">
      <c r="B65" s="628">
        <v>44</v>
      </c>
      <c r="C65" s="609">
        <v>1601</v>
      </c>
      <c r="D65" s="610">
        <v>816</v>
      </c>
      <c r="E65" s="611">
        <v>717</v>
      </c>
      <c r="F65" s="612">
        <v>1533</v>
      </c>
      <c r="G65" s="610">
        <v>27</v>
      </c>
      <c r="H65" s="613">
        <v>41</v>
      </c>
    </row>
    <row r="66" spans="2:8" ht="15.95" customHeight="1">
      <c r="B66" s="629" t="s">
        <v>100</v>
      </c>
      <c r="C66" s="599">
        <v>8500</v>
      </c>
      <c r="D66" s="599">
        <v>4345</v>
      </c>
      <c r="E66" s="600">
        <v>3790</v>
      </c>
      <c r="F66" s="601">
        <v>8135</v>
      </c>
      <c r="G66" s="599">
        <v>152</v>
      </c>
      <c r="H66" s="602">
        <v>213</v>
      </c>
    </row>
    <row r="67" spans="2:8" ht="15.95" customHeight="1">
      <c r="B67" s="627">
        <v>45</v>
      </c>
      <c r="C67" s="604">
        <v>1565</v>
      </c>
      <c r="D67" s="605">
        <v>787</v>
      </c>
      <c r="E67" s="606">
        <v>701</v>
      </c>
      <c r="F67" s="607">
        <v>1488</v>
      </c>
      <c r="G67" s="605">
        <v>27</v>
      </c>
      <c r="H67" s="608">
        <v>50</v>
      </c>
    </row>
    <row r="68" spans="2:8" ht="15.95" customHeight="1">
      <c r="B68" s="627">
        <v>46</v>
      </c>
      <c r="C68" s="604">
        <v>1568</v>
      </c>
      <c r="D68" s="605">
        <v>773</v>
      </c>
      <c r="E68" s="606">
        <v>720</v>
      </c>
      <c r="F68" s="607">
        <v>1493</v>
      </c>
      <c r="G68" s="605">
        <v>30</v>
      </c>
      <c r="H68" s="608">
        <v>45</v>
      </c>
    </row>
    <row r="69" spans="2:8" ht="15.95" customHeight="1">
      <c r="B69" s="627">
        <v>47</v>
      </c>
      <c r="C69" s="604">
        <v>1484</v>
      </c>
      <c r="D69" s="605">
        <v>733</v>
      </c>
      <c r="E69" s="606">
        <v>677</v>
      </c>
      <c r="F69" s="607">
        <v>1410</v>
      </c>
      <c r="G69" s="605">
        <v>24</v>
      </c>
      <c r="H69" s="608">
        <v>50</v>
      </c>
    </row>
    <row r="70" spans="2:8" ht="15.95" customHeight="1">
      <c r="B70" s="627">
        <v>48</v>
      </c>
      <c r="C70" s="604">
        <v>1533</v>
      </c>
      <c r="D70" s="605">
        <v>771</v>
      </c>
      <c r="E70" s="606">
        <v>704</v>
      </c>
      <c r="F70" s="607">
        <v>1475</v>
      </c>
      <c r="G70" s="605">
        <v>34</v>
      </c>
      <c r="H70" s="608">
        <v>24</v>
      </c>
    </row>
    <row r="71" spans="2:8" ht="15.95" customHeight="1">
      <c r="B71" s="628">
        <v>49</v>
      </c>
      <c r="C71" s="609">
        <v>1173</v>
      </c>
      <c r="D71" s="610">
        <v>561</v>
      </c>
      <c r="E71" s="611">
        <v>544</v>
      </c>
      <c r="F71" s="612">
        <v>1105</v>
      </c>
      <c r="G71" s="610">
        <v>30</v>
      </c>
      <c r="H71" s="613">
        <v>38</v>
      </c>
    </row>
    <row r="72" spans="2:8" ht="15.95" customHeight="1">
      <c r="B72" s="629" t="s">
        <v>101</v>
      </c>
      <c r="C72" s="599">
        <v>7323</v>
      </c>
      <c r="D72" s="599">
        <v>3625</v>
      </c>
      <c r="E72" s="600">
        <v>3346</v>
      </c>
      <c r="F72" s="601">
        <v>6971</v>
      </c>
      <c r="G72" s="599">
        <v>145</v>
      </c>
      <c r="H72" s="602">
        <v>207</v>
      </c>
    </row>
    <row r="73" spans="2:8" ht="15.95" customHeight="1">
      <c r="B73" s="627">
        <v>50</v>
      </c>
      <c r="C73" s="604">
        <v>1338</v>
      </c>
      <c r="D73" s="605">
        <v>663</v>
      </c>
      <c r="E73" s="606">
        <v>617</v>
      </c>
      <c r="F73" s="607">
        <v>1280</v>
      </c>
      <c r="G73" s="605">
        <v>30</v>
      </c>
      <c r="H73" s="608">
        <v>28</v>
      </c>
    </row>
    <row r="74" spans="2:8" ht="15.95" customHeight="1">
      <c r="B74" s="627">
        <v>51</v>
      </c>
      <c r="C74" s="604">
        <v>1422</v>
      </c>
      <c r="D74" s="605">
        <v>723</v>
      </c>
      <c r="E74" s="606">
        <v>659</v>
      </c>
      <c r="F74" s="607">
        <v>1382</v>
      </c>
      <c r="G74" s="605">
        <v>18</v>
      </c>
      <c r="H74" s="608">
        <v>22</v>
      </c>
    </row>
    <row r="75" spans="2:8" ht="15.95" customHeight="1">
      <c r="B75" s="627">
        <v>52</v>
      </c>
      <c r="C75" s="604">
        <v>1445</v>
      </c>
      <c r="D75" s="605">
        <v>720</v>
      </c>
      <c r="E75" s="606">
        <v>677</v>
      </c>
      <c r="F75" s="607">
        <v>1397</v>
      </c>
      <c r="G75" s="605">
        <v>22</v>
      </c>
      <c r="H75" s="608">
        <v>26</v>
      </c>
    </row>
    <row r="76" spans="2:8" ht="15.95" customHeight="1">
      <c r="B76" s="627">
        <v>53</v>
      </c>
      <c r="C76" s="604">
        <v>1386</v>
      </c>
      <c r="D76" s="605">
        <v>661</v>
      </c>
      <c r="E76" s="606">
        <v>682</v>
      </c>
      <c r="F76" s="607">
        <v>1343</v>
      </c>
      <c r="G76" s="605">
        <v>22</v>
      </c>
      <c r="H76" s="608">
        <v>21</v>
      </c>
    </row>
    <row r="77" spans="2:8" ht="15.95" customHeight="1">
      <c r="B77" s="628">
        <v>54</v>
      </c>
      <c r="C77" s="609">
        <v>1483</v>
      </c>
      <c r="D77" s="610">
        <v>723</v>
      </c>
      <c r="E77" s="611">
        <v>718</v>
      </c>
      <c r="F77" s="612">
        <v>1441</v>
      </c>
      <c r="G77" s="610">
        <v>20</v>
      </c>
      <c r="H77" s="613">
        <v>22</v>
      </c>
    </row>
    <row r="78" spans="2:8" ht="15.95" customHeight="1">
      <c r="B78" s="629" t="s">
        <v>102</v>
      </c>
      <c r="C78" s="599">
        <v>7074</v>
      </c>
      <c r="D78" s="599">
        <v>3490</v>
      </c>
      <c r="E78" s="600">
        <v>3353</v>
      </c>
      <c r="F78" s="601">
        <v>6843</v>
      </c>
      <c r="G78" s="599">
        <v>112</v>
      </c>
      <c r="H78" s="602">
        <v>119</v>
      </c>
    </row>
    <row r="79" spans="2:8" ht="15.95" customHeight="1">
      <c r="B79" s="627">
        <v>55</v>
      </c>
      <c r="C79" s="604">
        <v>1510</v>
      </c>
      <c r="D79" s="605">
        <v>704</v>
      </c>
      <c r="E79" s="606">
        <v>764</v>
      </c>
      <c r="F79" s="607">
        <v>1468</v>
      </c>
      <c r="G79" s="605">
        <v>25</v>
      </c>
      <c r="H79" s="608">
        <v>17</v>
      </c>
    </row>
    <row r="80" spans="2:8" ht="15.95" customHeight="1">
      <c r="B80" s="627">
        <v>56</v>
      </c>
      <c r="C80" s="604">
        <v>1446</v>
      </c>
      <c r="D80" s="605">
        <v>701</v>
      </c>
      <c r="E80" s="606">
        <v>724</v>
      </c>
      <c r="F80" s="607">
        <v>1425</v>
      </c>
      <c r="G80" s="605">
        <v>11</v>
      </c>
      <c r="H80" s="608">
        <v>10</v>
      </c>
    </row>
    <row r="81" spans="2:8" ht="15.95" customHeight="1">
      <c r="B81" s="627">
        <v>57</v>
      </c>
      <c r="C81" s="604">
        <v>1593</v>
      </c>
      <c r="D81" s="605">
        <v>790</v>
      </c>
      <c r="E81" s="606">
        <v>770</v>
      </c>
      <c r="F81" s="607">
        <v>1560</v>
      </c>
      <c r="G81" s="605">
        <v>21</v>
      </c>
      <c r="H81" s="608">
        <v>12</v>
      </c>
    </row>
    <row r="82" spans="2:8" ht="15.95" customHeight="1">
      <c r="B82" s="627">
        <v>58</v>
      </c>
      <c r="C82" s="604">
        <v>1485</v>
      </c>
      <c r="D82" s="605">
        <v>750</v>
      </c>
      <c r="E82" s="606">
        <v>718</v>
      </c>
      <c r="F82" s="607">
        <v>1468</v>
      </c>
      <c r="G82" s="605">
        <v>6</v>
      </c>
      <c r="H82" s="608">
        <v>11</v>
      </c>
    </row>
    <row r="83" spans="2:8" ht="15.95" customHeight="1">
      <c r="B83" s="628">
        <v>59</v>
      </c>
      <c r="C83" s="609">
        <v>1514</v>
      </c>
      <c r="D83" s="610">
        <v>749</v>
      </c>
      <c r="E83" s="611">
        <v>746</v>
      </c>
      <c r="F83" s="612">
        <v>1495</v>
      </c>
      <c r="G83" s="610">
        <v>5</v>
      </c>
      <c r="H83" s="613">
        <v>14</v>
      </c>
    </row>
    <row r="84" spans="2:8" ht="15.95" customHeight="1">
      <c r="B84" s="629" t="s">
        <v>103</v>
      </c>
      <c r="C84" s="599">
        <v>7548</v>
      </c>
      <c r="D84" s="599">
        <v>3694</v>
      </c>
      <c r="E84" s="600">
        <v>3722</v>
      </c>
      <c r="F84" s="601">
        <v>7416</v>
      </c>
      <c r="G84" s="599">
        <v>68</v>
      </c>
      <c r="H84" s="602">
        <v>64</v>
      </c>
    </row>
    <row r="85" spans="2:8" ht="15.95" customHeight="1">
      <c r="B85" s="627">
        <v>60</v>
      </c>
      <c r="C85" s="604">
        <v>1673</v>
      </c>
      <c r="D85" s="605">
        <v>847</v>
      </c>
      <c r="E85" s="606">
        <v>794</v>
      </c>
      <c r="F85" s="607">
        <v>1641</v>
      </c>
      <c r="G85" s="605">
        <v>19</v>
      </c>
      <c r="H85" s="608">
        <v>13</v>
      </c>
    </row>
    <row r="86" spans="2:8" ht="15.95" customHeight="1">
      <c r="B86" s="627">
        <v>61</v>
      </c>
      <c r="C86" s="604">
        <v>1554</v>
      </c>
      <c r="D86" s="605">
        <v>787</v>
      </c>
      <c r="E86" s="606">
        <v>754</v>
      </c>
      <c r="F86" s="607">
        <v>1541</v>
      </c>
      <c r="G86" s="605">
        <v>6</v>
      </c>
      <c r="H86" s="608">
        <v>7</v>
      </c>
    </row>
    <row r="87" spans="2:8" ht="15.95" customHeight="1">
      <c r="B87" s="627">
        <v>62</v>
      </c>
      <c r="C87" s="604">
        <v>1668</v>
      </c>
      <c r="D87" s="605">
        <v>846</v>
      </c>
      <c r="E87" s="606">
        <v>810</v>
      </c>
      <c r="F87" s="607">
        <v>1656</v>
      </c>
      <c r="G87" s="605">
        <v>7</v>
      </c>
      <c r="H87" s="608">
        <v>5</v>
      </c>
    </row>
    <row r="88" spans="2:8" ht="15.95" customHeight="1">
      <c r="B88" s="627">
        <v>63</v>
      </c>
      <c r="C88" s="604">
        <v>1761</v>
      </c>
      <c r="D88" s="605">
        <v>911</v>
      </c>
      <c r="E88" s="606">
        <v>839</v>
      </c>
      <c r="F88" s="607">
        <v>1750</v>
      </c>
      <c r="G88" s="605">
        <v>7</v>
      </c>
      <c r="H88" s="608">
        <v>4</v>
      </c>
    </row>
    <row r="89" spans="2:8" ht="15.95" customHeight="1">
      <c r="B89" s="628">
        <v>64</v>
      </c>
      <c r="C89" s="609">
        <v>1849</v>
      </c>
      <c r="D89" s="610">
        <v>933</v>
      </c>
      <c r="E89" s="611">
        <v>901</v>
      </c>
      <c r="F89" s="612">
        <v>1834</v>
      </c>
      <c r="G89" s="610">
        <v>6</v>
      </c>
      <c r="H89" s="613">
        <v>9</v>
      </c>
    </row>
    <row r="90" spans="2:8" ht="15.95" customHeight="1">
      <c r="B90" s="629" t="s">
        <v>104</v>
      </c>
      <c r="C90" s="599">
        <v>8505</v>
      </c>
      <c r="D90" s="599">
        <v>4324</v>
      </c>
      <c r="E90" s="600">
        <v>4098</v>
      </c>
      <c r="F90" s="601">
        <v>8422</v>
      </c>
      <c r="G90" s="599">
        <v>45</v>
      </c>
      <c r="H90" s="602">
        <v>38</v>
      </c>
    </row>
    <row r="91" spans="2:8" ht="15.95" customHeight="1">
      <c r="B91" s="627">
        <v>65</v>
      </c>
      <c r="C91" s="604">
        <v>1827</v>
      </c>
      <c r="D91" s="605">
        <v>926</v>
      </c>
      <c r="E91" s="606">
        <v>890</v>
      </c>
      <c r="F91" s="607">
        <v>1816</v>
      </c>
      <c r="G91" s="605">
        <v>3</v>
      </c>
      <c r="H91" s="608">
        <v>8</v>
      </c>
    </row>
    <row r="92" spans="2:8" ht="15.95" customHeight="1">
      <c r="B92" s="627">
        <v>66</v>
      </c>
      <c r="C92" s="604">
        <v>2011</v>
      </c>
      <c r="D92" s="605">
        <v>1048</v>
      </c>
      <c r="E92" s="606">
        <v>954</v>
      </c>
      <c r="F92" s="607">
        <v>2002</v>
      </c>
      <c r="G92" s="605">
        <v>3</v>
      </c>
      <c r="H92" s="608">
        <v>6</v>
      </c>
    </row>
    <row r="93" spans="2:8" ht="15.95" customHeight="1">
      <c r="B93" s="627">
        <v>67</v>
      </c>
      <c r="C93" s="604">
        <v>1940</v>
      </c>
      <c r="D93" s="605">
        <v>987</v>
      </c>
      <c r="E93" s="606">
        <v>943</v>
      </c>
      <c r="F93" s="607">
        <v>1930</v>
      </c>
      <c r="G93" s="605">
        <v>4</v>
      </c>
      <c r="H93" s="608">
        <v>6</v>
      </c>
    </row>
    <row r="94" spans="2:8" ht="15.95" customHeight="1">
      <c r="B94" s="627">
        <v>68</v>
      </c>
      <c r="C94" s="604">
        <v>1916</v>
      </c>
      <c r="D94" s="605">
        <v>974</v>
      </c>
      <c r="E94" s="606">
        <v>937</v>
      </c>
      <c r="F94" s="607">
        <v>1911</v>
      </c>
      <c r="G94" s="605">
        <v>4</v>
      </c>
      <c r="H94" s="608">
        <v>1</v>
      </c>
    </row>
    <row r="95" spans="2:8" ht="15.95" customHeight="1">
      <c r="B95" s="628">
        <v>69</v>
      </c>
      <c r="C95" s="609">
        <v>1361</v>
      </c>
      <c r="D95" s="610">
        <v>725</v>
      </c>
      <c r="E95" s="611">
        <v>630</v>
      </c>
      <c r="F95" s="612">
        <v>1355</v>
      </c>
      <c r="G95" s="610">
        <v>3</v>
      </c>
      <c r="H95" s="613">
        <v>3</v>
      </c>
    </row>
    <row r="96" spans="2:8" ht="15.95" customHeight="1" thickBot="1">
      <c r="B96" s="630" t="s">
        <v>105</v>
      </c>
      <c r="C96" s="615">
        <v>9055</v>
      </c>
      <c r="D96" s="615">
        <v>4660</v>
      </c>
      <c r="E96" s="616">
        <v>4354</v>
      </c>
      <c r="F96" s="617">
        <v>9014</v>
      </c>
      <c r="G96" s="615">
        <v>17</v>
      </c>
      <c r="H96" s="618">
        <v>24</v>
      </c>
    </row>
    <row r="103" spans="2:8" ht="15.95" customHeight="1" thickBot="1"/>
    <row r="104" spans="2:8" ht="15.95" customHeight="1">
      <c r="B104" s="631" t="s">
        <v>83</v>
      </c>
      <c r="C104" s="569" t="s">
        <v>84</v>
      </c>
      <c r="D104" s="570" t="s">
        <v>85</v>
      </c>
      <c r="E104" s="571"/>
      <c r="F104" s="572"/>
      <c r="G104" s="573" t="s">
        <v>98</v>
      </c>
      <c r="H104" s="574"/>
    </row>
    <row r="105" spans="2:8" ht="15.95" customHeight="1">
      <c r="B105" s="578" t="s">
        <v>87</v>
      </c>
      <c r="C105" s="621" t="s">
        <v>88</v>
      </c>
      <c r="D105" s="621" t="s">
        <v>89</v>
      </c>
      <c r="E105" s="632" t="s">
        <v>90</v>
      </c>
      <c r="F105" s="623" t="s">
        <v>88</v>
      </c>
      <c r="G105" s="624" t="s">
        <v>89</v>
      </c>
      <c r="H105" s="625" t="s">
        <v>90</v>
      </c>
    </row>
    <row r="106" spans="2:8" ht="15.95" customHeight="1">
      <c r="B106" s="626">
        <v>70</v>
      </c>
      <c r="C106" s="604">
        <v>940</v>
      </c>
      <c r="D106" s="633">
        <v>483</v>
      </c>
      <c r="E106" s="634">
        <v>454</v>
      </c>
      <c r="F106" s="635">
        <v>937</v>
      </c>
      <c r="G106" s="636">
        <v>2</v>
      </c>
      <c r="H106" s="637">
        <v>1</v>
      </c>
    </row>
    <row r="107" spans="2:8" ht="15.95" customHeight="1">
      <c r="B107" s="627">
        <v>71</v>
      </c>
      <c r="C107" s="604">
        <v>1221</v>
      </c>
      <c r="D107" s="633">
        <v>606</v>
      </c>
      <c r="E107" s="634">
        <v>613</v>
      </c>
      <c r="F107" s="635">
        <v>1219</v>
      </c>
      <c r="G107" s="636">
        <v>0</v>
      </c>
      <c r="H107" s="637">
        <v>2</v>
      </c>
    </row>
    <row r="108" spans="2:8" ht="15.95" customHeight="1">
      <c r="B108" s="627">
        <v>72</v>
      </c>
      <c r="C108" s="604">
        <v>1259</v>
      </c>
      <c r="D108" s="633">
        <v>617</v>
      </c>
      <c r="E108" s="634">
        <v>638</v>
      </c>
      <c r="F108" s="635">
        <v>1255</v>
      </c>
      <c r="G108" s="636">
        <v>0</v>
      </c>
      <c r="H108" s="637">
        <v>4</v>
      </c>
    </row>
    <row r="109" spans="2:8" ht="15.95" customHeight="1">
      <c r="B109" s="627">
        <v>73</v>
      </c>
      <c r="C109" s="604">
        <v>1191</v>
      </c>
      <c r="D109" s="633">
        <v>562</v>
      </c>
      <c r="E109" s="634">
        <v>629</v>
      </c>
      <c r="F109" s="635">
        <v>1191</v>
      </c>
      <c r="G109" s="636">
        <v>0</v>
      </c>
      <c r="H109" s="637">
        <v>0</v>
      </c>
    </row>
    <row r="110" spans="2:8" ht="15.95" customHeight="1">
      <c r="B110" s="628">
        <v>74</v>
      </c>
      <c r="C110" s="609">
        <v>1162</v>
      </c>
      <c r="D110" s="638">
        <v>541</v>
      </c>
      <c r="E110" s="639">
        <v>620</v>
      </c>
      <c r="F110" s="640">
        <v>1161</v>
      </c>
      <c r="G110" s="641">
        <v>1</v>
      </c>
      <c r="H110" s="642">
        <v>0</v>
      </c>
    </row>
    <row r="111" spans="2:8" ht="15.95" customHeight="1">
      <c r="B111" s="629" t="s">
        <v>106</v>
      </c>
      <c r="C111" s="599">
        <v>5773</v>
      </c>
      <c r="D111" s="643">
        <v>2809</v>
      </c>
      <c r="E111" s="644">
        <v>2954</v>
      </c>
      <c r="F111" s="645">
        <v>5763</v>
      </c>
      <c r="G111" s="646">
        <v>3</v>
      </c>
      <c r="H111" s="647">
        <v>7</v>
      </c>
    </row>
    <row r="112" spans="2:8" ht="15.95" customHeight="1">
      <c r="B112" s="627">
        <v>75</v>
      </c>
      <c r="C112" s="604">
        <v>1183</v>
      </c>
      <c r="D112" s="633">
        <v>561</v>
      </c>
      <c r="E112" s="634">
        <v>619</v>
      </c>
      <c r="F112" s="635">
        <v>1180</v>
      </c>
      <c r="G112" s="636">
        <v>2</v>
      </c>
      <c r="H112" s="637">
        <v>1</v>
      </c>
    </row>
    <row r="113" spans="2:8" ht="15.95" customHeight="1">
      <c r="B113" s="627">
        <v>76</v>
      </c>
      <c r="C113" s="604">
        <v>1001</v>
      </c>
      <c r="D113" s="633">
        <v>438</v>
      </c>
      <c r="E113" s="634">
        <v>559</v>
      </c>
      <c r="F113" s="635">
        <v>997</v>
      </c>
      <c r="G113" s="636">
        <v>1</v>
      </c>
      <c r="H113" s="637">
        <v>3</v>
      </c>
    </row>
    <row r="114" spans="2:8" ht="15.95" customHeight="1">
      <c r="B114" s="627">
        <v>77</v>
      </c>
      <c r="C114" s="604">
        <v>870</v>
      </c>
      <c r="D114" s="633">
        <v>396</v>
      </c>
      <c r="E114" s="634">
        <v>472</v>
      </c>
      <c r="F114" s="635">
        <v>868</v>
      </c>
      <c r="G114" s="636">
        <v>1</v>
      </c>
      <c r="H114" s="637">
        <v>1</v>
      </c>
    </row>
    <row r="115" spans="2:8" ht="15.95" customHeight="1">
      <c r="B115" s="627">
        <v>78</v>
      </c>
      <c r="C115" s="604">
        <v>1075</v>
      </c>
      <c r="D115" s="633">
        <v>471</v>
      </c>
      <c r="E115" s="634">
        <v>604</v>
      </c>
      <c r="F115" s="635">
        <v>1075</v>
      </c>
      <c r="G115" s="636">
        <v>0</v>
      </c>
      <c r="H115" s="637">
        <v>0</v>
      </c>
    </row>
    <row r="116" spans="2:8" ht="15.95" customHeight="1">
      <c r="B116" s="628">
        <v>79</v>
      </c>
      <c r="C116" s="609">
        <v>989</v>
      </c>
      <c r="D116" s="638">
        <v>434</v>
      </c>
      <c r="E116" s="639">
        <v>553</v>
      </c>
      <c r="F116" s="640">
        <v>987</v>
      </c>
      <c r="G116" s="641">
        <v>2</v>
      </c>
      <c r="H116" s="642">
        <v>0</v>
      </c>
    </row>
    <row r="117" spans="2:8" ht="15.95" customHeight="1">
      <c r="B117" s="629" t="s">
        <v>107</v>
      </c>
      <c r="C117" s="599">
        <v>5118</v>
      </c>
      <c r="D117" s="643">
        <v>2300</v>
      </c>
      <c r="E117" s="644">
        <v>2807</v>
      </c>
      <c r="F117" s="645">
        <v>5107</v>
      </c>
      <c r="G117" s="646">
        <v>6</v>
      </c>
      <c r="H117" s="647">
        <v>5</v>
      </c>
    </row>
    <row r="118" spans="2:8" ht="15.95" customHeight="1">
      <c r="B118" s="648">
        <v>80</v>
      </c>
      <c r="C118" s="649">
        <v>999</v>
      </c>
      <c r="D118" s="490">
        <v>468</v>
      </c>
      <c r="E118" s="515">
        <v>530</v>
      </c>
      <c r="F118" s="536">
        <v>998</v>
      </c>
      <c r="G118" s="636">
        <v>1</v>
      </c>
      <c r="H118" s="637">
        <v>0</v>
      </c>
    </row>
    <row r="119" spans="2:8" ht="15.95" customHeight="1">
      <c r="B119" s="648">
        <v>81</v>
      </c>
      <c r="C119" s="649">
        <v>985</v>
      </c>
      <c r="D119" s="490">
        <v>388</v>
      </c>
      <c r="E119" s="515">
        <v>597</v>
      </c>
      <c r="F119" s="536">
        <v>985</v>
      </c>
      <c r="G119" s="636">
        <v>0</v>
      </c>
      <c r="H119" s="637">
        <v>0</v>
      </c>
    </row>
    <row r="120" spans="2:8" ht="15.95" customHeight="1">
      <c r="B120" s="648">
        <v>82</v>
      </c>
      <c r="C120" s="649">
        <v>830</v>
      </c>
      <c r="D120" s="490">
        <v>375</v>
      </c>
      <c r="E120" s="515">
        <v>455</v>
      </c>
      <c r="F120" s="536">
        <v>830</v>
      </c>
      <c r="G120" s="636">
        <v>0</v>
      </c>
      <c r="H120" s="650">
        <v>0</v>
      </c>
    </row>
    <row r="121" spans="2:8" ht="15.95" customHeight="1">
      <c r="B121" s="648">
        <v>83</v>
      </c>
      <c r="C121" s="649">
        <v>790</v>
      </c>
      <c r="D121" s="490">
        <v>298</v>
      </c>
      <c r="E121" s="515">
        <v>492</v>
      </c>
      <c r="F121" s="536">
        <v>790</v>
      </c>
      <c r="G121" s="41">
        <v>0</v>
      </c>
      <c r="H121" s="650">
        <v>0</v>
      </c>
    </row>
    <row r="122" spans="2:8" ht="15.95" customHeight="1">
      <c r="B122" s="651">
        <v>84</v>
      </c>
      <c r="C122" s="652">
        <v>837</v>
      </c>
      <c r="D122" s="653">
        <v>332</v>
      </c>
      <c r="E122" s="518">
        <v>505</v>
      </c>
      <c r="F122" s="654">
        <v>837</v>
      </c>
      <c r="G122" s="641">
        <v>0</v>
      </c>
      <c r="H122" s="642">
        <v>0</v>
      </c>
    </row>
    <row r="123" spans="2:8" ht="15.95" customHeight="1">
      <c r="B123" s="629" t="s">
        <v>108</v>
      </c>
      <c r="C123" s="599">
        <v>4441</v>
      </c>
      <c r="D123" s="643">
        <v>1861</v>
      </c>
      <c r="E123" s="644">
        <v>2579</v>
      </c>
      <c r="F123" s="645">
        <v>4440</v>
      </c>
      <c r="G123" s="646">
        <v>1</v>
      </c>
      <c r="H123" s="647">
        <v>0</v>
      </c>
    </row>
    <row r="124" spans="2:8" ht="15.95" customHeight="1">
      <c r="B124" s="627">
        <v>85</v>
      </c>
      <c r="C124" s="604">
        <v>751</v>
      </c>
      <c r="D124" s="633">
        <v>296</v>
      </c>
      <c r="E124" s="634">
        <v>455</v>
      </c>
      <c r="F124" s="635">
        <v>751</v>
      </c>
      <c r="G124" s="636">
        <v>0</v>
      </c>
      <c r="H124" s="637">
        <v>0</v>
      </c>
    </row>
    <row r="125" spans="2:8" ht="15.95" customHeight="1">
      <c r="B125" s="627">
        <v>86</v>
      </c>
      <c r="C125" s="604">
        <v>683</v>
      </c>
      <c r="D125" s="633">
        <v>229</v>
      </c>
      <c r="E125" s="634">
        <v>454</v>
      </c>
      <c r="F125" s="635">
        <v>683</v>
      </c>
      <c r="G125" s="636">
        <v>0</v>
      </c>
      <c r="H125" s="637">
        <v>0</v>
      </c>
    </row>
    <row r="126" spans="2:8" ht="15.95" customHeight="1">
      <c r="B126" s="627">
        <v>87</v>
      </c>
      <c r="C126" s="604">
        <v>694</v>
      </c>
      <c r="D126" s="633">
        <v>229</v>
      </c>
      <c r="E126" s="634">
        <v>464</v>
      </c>
      <c r="F126" s="635">
        <v>693</v>
      </c>
      <c r="G126" s="636">
        <v>0</v>
      </c>
      <c r="H126" s="637">
        <v>1</v>
      </c>
    </row>
    <row r="127" spans="2:8" ht="15.95" customHeight="1">
      <c r="B127" s="627">
        <v>88</v>
      </c>
      <c r="C127" s="604">
        <v>542</v>
      </c>
      <c r="D127" s="633">
        <v>201</v>
      </c>
      <c r="E127" s="634">
        <v>341</v>
      </c>
      <c r="F127" s="635">
        <v>542</v>
      </c>
      <c r="G127" s="636">
        <v>0</v>
      </c>
      <c r="H127" s="637">
        <v>0</v>
      </c>
    </row>
    <row r="128" spans="2:8" ht="15.95" customHeight="1">
      <c r="B128" s="628">
        <v>89</v>
      </c>
      <c r="C128" s="609">
        <v>549</v>
      </c>
      <c r="D128" s="638">
        <v>178</v>
      </c>
      <c r="E128" s="639">
        <v>371</v>
      </c>
      <c r="F128" s="640">
        <v>549</v>
      </c>
      <c r="G128" s="641">
        <v>0</v>
      </c>
      <c r="H128" s="642">
        <v>0</v>
      </c>
    </row>
    <row r="129" spans="2:8" ht="15.95" customHeight="1">
      <c r="B129" s="629" t="s">
        <v>109</v>
      </c>
      <c r="C129" s="599">
        <v>3219</v>
      </c>
      <c r="D129" s="643">
        <v>1133</v>
      </c>
      <c r="E129" s="644">
        <v>2085</v>
      </c>
      <c r="F129" s="655">
        <v>3218</v>
      </c>
      <c r="G129" s="656">
        <v>0</v>
      </c>
      <c r="H129" s="657">
        <v>1</v>
      </c>
    </row>
    <row r="130" spans="2:8" ht="15.95" customHeight="1">
      <c r="B130" s="627">
        <v>90</v>
      </c>
      <c r="C130" s="604">
        <v>452</v>
      </c>
      <c r="D130" s="633">
        <v>149</v>
      </c>
      <c r="E130" s="634">
        <v>302</v>
      </c>
      <c r="F130" s="658">
        <v>451</v>
      </c>
      <c r="G130" s="636">
        <v>0</v>
      </c>
      <c r="H130" s="637">
        <v>1</v>
      </c>
    </row>
    <row r="131" spans="2:8" ht="15.95" customHeight="1">
      <c r="B131" s="627">
        <v>91</v>
      </c>
      <c r="C131" s="604">
        <v>361</v>
      </c>
      <c r="D131" s="633">
        <v>105</v>
      </c>
      <c r="E131" s="634">
        <v>256</v>
      </c>
      <c r="F131" s="635">
        <v>361</v>
      </c>
      <c r="G131" s="659">
        <v>0</v>
      </c>
      <c r="H131" s="637">
        <v>0</v>
      </c>
    </row>
    <row r="132" spans="2:8" ht="15.95" customHeight="1">
      <c r="B132" s="627">
        <v>92</v>
      </c>
      <c r="C132" s="604">
        <v>302</v>
      </c>
      <c r="D132" s="633">
        <v>79</v>
      </c>
      <c r="E132" s="634">
        <v>223</v>
      </c>
      <c r="F132" s="635">
        <v>302</v>
      </c>
      <c r="G132" s="636">
        <v>0</v>
      </c>
      <c r="H132" s="637">
        <v>0</v>
      </c>
    </row>
    <row r="133" spans="2:8" ht="15.95" customHeight="1">
      <c r="B133" s="627">
        <v>93</v>
      </c>
      <c r="C133" s="604">
        <v>210</v>
      </c>
      <c r="D133" s="633">
        <v>48</v>
      </c>
      <c r="E133" s="634">
        <v>162</v>
      </c>
      <c r="F133" s="635">
        <v>210</v>
      </c>
      <c r="G133" s="636">
        <v>0</v>
      </c>
      <c r="H133" s="637">
        <v>0</v>
      </c>
    </row>
    <row r="134" spans="2:8" ht="15.95" customHeight="1">
      <c r="B134" s="628">
        <v>94</v>
      </c>
      <c r="C134" s="609">
        <v>163</v>
      </c>
      <c r="D134" s="638">
        <v>35</v>
      </c>
      <c r="E134" s="639">
        <v>128</v>
      </c>
      <c r="F134" s="640">
        <v>163</v>
      </c>
      <c r="G134" s="641">
        <v>0</v>
      </c>
      <c r="H134" s="642">
        <v>0</v>
      </c>
    </row>
    <row r="135" spans="2:8" ht="15.95" customHeight="1">
      <c r="B135" s="629" t="s">
        <v>110</v>
      </c>
      <c r="C135" s="599">
        <v>1488</v>
      </c>
      <c r="D135" s="643">
        <v>416</v>
      </c>
      <c r="E135" s="644">
        <v>1071</v>
      </c>
      <c r="F135" s="655">
        <v>1487</v>
      </c>
      <c r="G135" s="656">
        <v>0</v>
      </c>
      <c r="H135" s="657">
        <v>1</v>
      </c>
    </row>
    <row r="136" spans="2:8" ht="15.95" customHeight="1">
      <c r="B136" s="627">
        <v>95</v>
      </c>
      <c r="C136" s="604">
        <v>130</v>
      </c>
      <c r="D136" s="633">
        <v>20</v>
      </c>
      <c r="E136" s="634">
        <v>110</v>
      </c>
      <c r="F136" s="635">
        <v>130</v>
      </c>
      <c r="G136" s="636">
        <v>0</v>
      </c>
      <c r="H136" s="637">
        <v>0</v>
      </c>
    </row>
    <row r="137" spans="2:8" ht="15.95" customHeight="1">
      <c r="B137" s="627">
        <v>96</v>
      </c>
      <c r="C137" s="604">
        <v>116</v>
      </c>
      <c r="D137" s="633">
        <v>23</v>
      </c>
      <c r="E137" s="634">
        <v>93</v>
      </c>
      <c r="F137" s="635">
        <v>116</v>
      </c>
      <c r="G137" s="636">
        <v>0</v>
      </c>
      <c r="H137" s="637">
        <v>0</v>
      </c>
    </row>
    <row r="138" spans="2:8" ht="15.95" customHeight="1">
      <c r="B138" s="627">
        <v>97</v>
      </c>
      <c r="C138" s="604">
        <v>67</v>
      </c>
      <c r="D138" s="633">
        <v>14</v>
      </c>
      <c r="E138" s="634">
        <v>53</v>
      </c>
      <c r="F138" s="635">
        <v>67</v>
      </c>
      <c r="G138" s="636">
        <v>0</v>
      </c>
      <c r="H138" s="637">
        <v>0</v>
      </c>
    </row>
    <row r="139" spans="2:8" ht="15.95" customHeight="1">
      <c r="B139" s="627">
        <v>98</v>
      </c>
      <c r="C139" s="604">
        <v>42</v>
      </c>
      <c r="D139" s="633">
        <v>6</v>
      </c>
      <c r="E139" s="634">
        <v>36</v>
      </c>
      <c r="F139" s="635">
        <v>42</v>
      </c>
      <c r="G139" s="636">
        <v>0</v>
      </c>
      <c r="H139" s="637">
        <v>0</v>
      </c>
    </row>
    <row r="140" spans="2:8" ht="15.95" customHeight="1">
      <c r="B140" s="628">
        <v>99</v>
      </c>
      <c r="C140" s="609">
        <v>26</v>
      </c>
      <c r="D140" s="638">
        <v>3</v>
      </c>
      <c r="E140" s="639">
        <v>23</v>
      </c>
      <c r="F140" s="640">
        <v>26</v>
      </c>
      <c r="G140" s="641">
        <v>0</v>
      </c>
      <c r="H140" s="642">
        <v>0</v>
      </c>
    </row>
    <row r="141" spans="2:8" ht="15.95" customHeight="1">
      <c r="B141" s="629" t="s">
        <v>111</v>
      </c>
      <c r="C141" s="599">
        <v>381</v>
      </c>
      <c r="D141" s="643">
        <v>66</v>
      </c>
      <c r="E141" s="644">
        <v>315</v>
      </c>
      <c r="F141" s="655">
        <v>381</v>
      </c>
      <c r="G141" s="656">
        <v>0</v>
      </c>
      <c r="H141" s="657">
        <v>0</v>
      </c>
    </row>
    <row r="142" spans="2:8" ht="15.95" customHeight="1">
      <c r="B142" s="627">
        <v>100</v>
      </c>
      <c r="C142" s="660">
        <v>22</v>
      </c>
      <c r="D142" s="429">
        <v>2</v>
      </c>
      <c r="E142" s="661">
        <v>20</v>
      </c>
      <c r="F142" s="662">
        <v>22</v>
      </c>
      <c r="G142" s="636">
        <v>0</v>
      </c>
      <c r="H142" s="637">
        <v>0</v>
      </c>
    </row>
    <row r="143" spans="2:8" ht="15.95" customHeight="1">
      <c r="B143" s="627">
        <v>101</v>
      </c>
      <c r="C143" s="663">
        <v>14</v>
      </c>
      <c r="D143" s="633">
        <v>1</v>
      </c>
      <c r="E143" s="661">
        <v>13</v>
      </c>
      <c r="F143" s="662">
        <v>14</v>
      </c>
      <c r="G143" s="636">
        <v>0</v>
      </c>
      <c r="H143" s="637">
        <v>0</v>
      </c>
    </row>
    <row r="144" spans="2:8" ht="15.95" customHeight="1">
      <c r="B144" s="627">
        <v>102</v>
      </c>
      <c r="C144" s="663">
        <v>9</v>
      </c>
      <c r="D144" s="633">
        <v>0</v>
      </c>
      <c r="E144" s="661">
        <v>9</v>
      </c>
      <c r="F144" s="662">
        <v>9</v>
      </c>
      <c r="G144" s="636">
        <v>0</v>
      </c>
      <c r="H144" s="637">
        <v>0</v>
      </c>
    </row>
    <row r="145" spans="2:8" ht="15.95" customHeight="1">
      <c r="B145" s="627">
        <v>103</v>
      </c>
      <c r="C145" s="663">
        <v>5</v>
      </c>
      <c r="D145" s="36">
        <v>0</v>
      </c>
      <c r="E145" s="661">
        <v>5</v>
      </c>
      <c r="F145" s="662">
        <v>5</v>
      </c>
      <c r="G145" s="636">
        <v>0</v>
      </c>
      <c r="H145" s="637">
        <v>0</v>
      </c>
    </row>
    <row r="146" spans="2:8" ht="15.95" customHeight="1">
      <c r="B146" s="627">
        <v>104</v>
      </c>
      <c r="C146" s="663">
        <v>2</v>
      </c>
      <c r="D146" s="636">
        <v>0</v>
      </c>
      <c r="E146" s="661">
        <v>2</v>
      </c>
      <c r="F146" s="662">
        <v>2</v>
      </c>
      <c r="G146" s="636">
        <v>0</v>
      </c>
      <c r="H146" s="637">
        <v>0</v>
      </c>
    </row>
    <row r="147" spans="2:8" ht="15.95" customHeight="1">
      <c r="B147" s="664" t="s">
        <v>112</v>
      </c>
      <c r="C147" s="665">
        <v>52</v>
      </c>
      <c r="D147" s="666">
        <v>3</v>
      </c>
      <c r="E147" s="667">
        <v>49</v>
      </c>
      <c r="F147" s="668">
        <v>52</v>
      </c>
      <c r="G147" s="669">
        <v>0</v>
      </c>
      <c r="H147" s="670">
        <v>0</v>
      </c>
    </row>
    <row r="148" spans="2:8" ht="15.95" customHeight="1">
      <c r="B148" s="626">
        <v>105</v>
      </c>
      <c r="C148" s="671">
        <v>2</v>
      </c>
      <c r="D148" s="672">
        <v>0</v>
      </c>
      <c r="E148" s="673">
        <v>2</v>
      </c>
      <c r="F148" s="674">
        <v>2</v>
      </c>
      <c r="G148" s="675">
        <v>0</v>
      </c>
      <c r="H148" s="676">
        <v>0</v>
      </c>
    </row>
    <row r="149" spans="2:8" ht="15.95" customHeight="1">
      <c r="B149" s="677">
        <v>106</v>
      </c>
      <c r="C149" s="678">
        <v>2</v>
      </c>
      <c r="D149" s="679">
        <v>1</v>
      </c>
      <c r="E149" s="680">
        <v>1</v>
      </c>
      <c r="F149" s="681">
        <v>2</v>
      </c>
      <c r="G149" s="682">
        <v>0</v>
      </c>
      <c r="H149" s="681">
        <v>0</v>
      </c>
    </row>
    <row r="150" spans="2:8" ht="15.95" customHeight="1" thickBot="1">
      <c r="B150" s="683" t="s">
        <v>113</v>
      </c>
      <c r="C150" s="684">
        <v>4</v>
      </c>
      <c r="D150" s="685">
        <v>1</v>
      </c>
      <c r="E150" s="686">
        <v>3</v>
      </c>
      <c r="F150" s="687">
        <v>4</v>
      </c>
      <c r="G150" s="688">
        <v>0</v>
      </c>
      <c r="H150" s="689">
        <v>0</v>
      </c>
    </row>
    <row r="151" spans="2:8" ht="15.95" customHeight="1" thickTop="1" thickBot="1">
      <c r="B151" s="690" t="s">
        <v>114</v>
      </c>
      <c r="C151" s="691">
        <v>117520</v>
      </c>
      <c r="D151" s="691">
        <v>57086</v>
      </c>
      <c r="E151" s="691">
        <v>56823</v>
      </c>
      <c r="F151" s="691">
        <v>113909</v>
      </c>
      <c r="G151" s="692">
        <v>1644</v>
      </c>
      <c r="H151" s="693">
        <v>1967</v>
      </c>
    </row>
    <row r="152" spans="2:8" ht="15.95" customHeight="1">
      <c r="B152" s="694" t="s">
        <v>115</v>
      </c>
      <c r="F152" s="565"/>
      <c r="G152" s="694" t="s">
        <v>116</v>
      </c>
    </row>
  </sheetData>
  <mergeCells count="6">
    <mergeCell ref="D3:F3"/>
    <mergeCell ref="G3:H3"/>
    <mergeCell ref="D53:F53"/>
    <mergeCell ref="G53:H53"/>
    <mergeCell ref="D104:F104"/>
    <mergeCell ref="G104:H104"/>
  </mergeCells>
  <phoneticPr fontId="5"/>
  <printOptions gridLinesSet="0"/>
  <pageMargins left="0.78740157480314965" right="0.78740157480314965" top="0.78740157480314965" bottom="0.51181102362204722" header="0.78740157480314965" footer="0"/>
  <pageSetup paperSize="9" firstPageNumber="12" orientation="portrait" useFirstPageNumber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view="pageBreakPreview" zoomScaleNormal="75" zoomScaleSheetLayoutView="100" workbookViewId="0">
      <selection activeCell="F10" sqref="F10"/>
    </sheetView>
  </sheetViews>
  <sheetFormatPr defaultColWidth="10.375" defaultRowHeight="17.100000000000001" customHeight="1"/>
  <cols>
    <col min="1" max="1" width="5.625" style="510" customWidth="1"/>
    <col min="2" max="2" width="3.75" style="510" customWidth="1"/>
    <col min="3" max="3" width="14.625" style="802" customWidth="1"/>
    <col min="4" max="4" width="0.75" style="802" customWidth="1"/>
    <col min="5" max="13" width="6.75" style="510" customWidth="1"/>
    <col min="14" max="256" width="10.375" style="510"/>
    <col min="257" max="257" width="5.625" style="510" customWidth="1"/>
    <col min="258" max="258" width="3.75" style="510" customWidth="1"/>
    <col min="259" max="259" width="14.625" style="510" customWidth="1"/>
    <col min="260" max="260" width="0.75" style="510" customWidth="1"/>
    <col min="261" max="269" width="6.75" style="510" customWidth="1"/>
    <col min="270" max="512" width="10.375" style="510"/>
    <col min="513" max="513" width="5.625" style="510" customWidth="1"/>
    <col min="514" max="514" width="3.75" style="510" customWidth="1"/>
    <col min="515" max="515" width="14.625" style="510" customWidth="1"/>
    <col min="516" max="516" width="0.75" style="510" customWidth="1"/>
    <col min="517" max="525" width="6.75" style="510" customWidth="1"/>
    <col min="526" max="768" width="10.375" style="510"/>
    <col min="769" max="769" width="5.625" style="510" customWidth="1"/>
    <col min="770" max="770" width="3.75" style="510" customWidth="1"/>
    <col min="771" max="771" width="14.625" style="510" customWidth="1"/>
    <col min="772" max="772" width="0.75" style="510" customWidth="1"/>
    <col min="773" max="781" width="6.75" style="510" customWidth="1"/>
    <col min="782" max="1024" width="10.375" style="510"/>
    <col min="1025" max="1025" width="5.625" style="510" customWidth="1"/>
    <col min="1026" max="1026" width="3.75" style="510" customWidth="1"/>
    <col min="1027" max="1027" width="14.625" style="510" customWidth="1"/>
    <col min="1028" max="1028" width="0.75" style="510" customWidth="1"/>
    <col min="1029" max="1037" width="6.75" style="510" customWidth="1"/>
    <col min="1038" max="1280" width="10.375" style="510"/>
    <col min="1281" max="1281" width="5.625" style="510" customWidth="1"/>
    <col min="1282" max="1282" width="3.75" style="510" customWidth="1"/>
    <col min="1283" max="1283" width="14.625" style="510" customWidth="1"/>
    <col min="1284" max="1284" width="0.75" style="510" customWidth="1"/>
    <col min="1285" max="1293" width="6.75" style="510" customWidth="1"/>
    <col min="1294" max="1536" width="10.375" style="510"/>
    <col min="1537" max="1537" width="5.625" style="510" customWidth="1"/>
    <col min="1538" max="1538" width="3.75" style="510" customWidth="1"/>
    <col min="1539" max="1539" width="14.625" style="510" customWidth="1"/>
    <col min="1540" max="1540" width="0.75" style="510" customWidth="1"/>
    <col min="1541" max="1549" width="6.75" style="510" customWidth="1"/>
    <col min="1550" max="1792" width="10.375" style="510"/>
    <col min="1793" max="1793" width="5.625" style="510" customWidth="1"/>
    <col min="1794" max="1794" width="3.75" style="510" customWidth="1"/>
    <col min="1795" max="1795" width="14.625" style="510" customWidth="1"/>
    <col min="1796" max="1796" width="0.75" style="510" customWidth="1"/>
    <col min="1797" max="1805" width="6.75" style="510" customWidth="1"/>
    <col min="1806" max="2048" width="10.375" style="510"/>
    <col min="2049" max="2049" width="5.625" style="510" customWidth="1"/>
    <col min="2050" max="2050" width="3.75" style="510" customWidth="1"/>
    <col min="2051" max="2051" width="14.625" style="510" customWidth="1"/>
    <col min="2052" max="2052" width="0.75" style="510" customWidth="1"/>
    <col min="2053" max="2061" width="6.75" style="510" customWidth="1"/>
    <col min="2062" max="2304" width="10.375" style="510"/>
    <col min="2305" max="2305" width="5.625" style="510" customWidth="1"/>
    <col min="2306" max="2306" width="3.75" style="510" customWidth="1"/>
    <col min="2307" max="2307" width="14.625" style="510" customWidth="1"/>
    <col min="2308" max="2308" width="0.75" style="510" customWidth="1"/>
    <col min="2309" max="2317" width="6.75" style="510" customWidth="1"/>
    <col min="2318" max="2560" width="10.375" style="510"/>
    <col min="2561" max="2561" width="5.625" style="510" customWidth="1"/>
    <col min="2562" max="2562" width="3.75" style="510" customWidth="1"/>
    <col min="2563" max="2563" width="14.625" style="510" customWidth="1"/>
    <col min="2564" max="2564" width="0.75" style="510" customWidth="1"/>
    <col min="2565" max="2573" width="6.75" style="510" customWidth="1"/>
    <col min="2574" max="2816" width="10.375" style="510"/>
    <col min="2817" max="2817" width="5.625" style="510" customWidth="1"/>
    <col min="2818" max="2818" width="3.75" style="510" customWidth="1"/>
    <col min="2819" max="2819" width="14.625" style="510" customWidth="1"/>
    <col min="2820" max="2820" width="0.75" style="510" customWidth="1"/>
    <col min="2821" max="2829" width="6.75" style="510" customWidth="1"/>
    <col min="2830" max="3072" width="10.375" style="510"/>
    <col min="3073" max="3073" width="5.625" style="510" customWidth="1"/>
    <col min="3074" max="3074" width="3.75" style="510" customWidth="1"/>
    <col min="3075" max="3075" width="14.625" style="510" customWidth="1"/>
    <col min="3076" max="3076" width="0.75" style="510" customWidth="1"/>
    <col min="3077" max="3085" width="6.75" style="510" customWidth="1"/>
    <col min="3086" max="3328" width="10.375" style="510"/>
    <col min="3329" max="3329" width="5.625" style="510" customWidth="1"/>
    <col min="3330" max="3330" width="3.75" style="510" customWidth="1"/>
    <col min="3331" max="3331" width="14.625" style="510" customWidth="1"/>
    <col min="3332" max="3332" width="0.75" style="510" customWidth="1"/>
    <col min="3333" max="3341" width="6.75" style="510" customWidth="1"/>
    <col min="3342" max="3584" width="10.375" style="510"/>
    <col min="3585" max="3585" width="5.625" style="510" customWidth="1"/>
    <col min="3586" max="3586" width="3.75" style="510" customWidth="1"/>
    <col min="3587" max="3587" width="14.625" style="510" customWidth="1"/>
    <col min="3588" max="3588" width="0.75" style="510" customWidth="1"/>
    <col min="3589" max="3597" width="6.75" style="510" customWidth="1"/>
    <col min="3598" max="3840" width="10.375" style="510"/>
    <col min="3841" max="3841" width="5.625" style="510" customWidth="1"/>
    <col min="3842" max="3842" width="3.75" style="510" customWidth="1"/>
    <col min="3843" max="3843" width="14.625" style="510" customWidth="1"/>
    <col min="3844" max="3844" width="0.75" style="510" customWidth="1"/>
    <col min="3845" max="3853" width="6.75" style="510" customWidth="1"/>
    <col min="3854" max="4096" width="10.375" style="510"/>
    <col min="4097" max="4097" width="5.625" style="510" customWidth="1"/>
    <col min="4098" max="4098" width="3.75" style="510" customWidth="1"/>
    <col min="4099" max="4099" width="14.625" style="510" customWidth="1"/>
    <col min="4100" max="4100" width="0.75" style="510" customWidth="1"/>
    <col min="4101" max="4109" width="6.75" style="510" customWidth="1"/>
    <col min="4110" max="4352" width="10.375" style="510"/>
    <col min="4353" max="4353" width="5.625" style="510" customWidth="1"/>
    <col min="4354" max="4354" width="3.75" style="510" customWidth="1"/>
    <col min="4355" max="4355" width="14.625" style="510" customWidth="1"/>
    <col min="4356" max="4356" width="0.75" style="510" customWidth="1"/>
    <col min="4357" max="4365" width="6.75" style="510" customWidth="1"/>
    <col min="4366" max="4608" width="10.375" style="510"/>
    <col min="4609" max="4609" width="5.625" style="510" customWidth="1"/>
    <col min="4610" max="4610" width="3.75" style="510" customWidth="1"/>
    <col min="4611" max="4611" width="14.625" style="510" customWidth="1"/>
    <col min="4612" max="4612" width="0.75" style="510" customWidth="1"/>
    <col min="4613" max="4621" width="6.75" style="510" customWidth="1"/>
    <col min="4622" max="4864" width="10.375" style="510"/>
    <col min="4865" max="4865" width="5.625" style="510" customWidth="1"/>
    <col min="4866" max="4866" width="3.75" style="510" customWidth="1"/>
    <col min="4867" max="4867" width="14.625" style="510" customWidth="1"/>
    <col min="4868" max="4868" width="0.75" style="510" customWidth="1"/>
    <col min="4869" max="4877" width="6.75" style="510" customWidth="1"/>
    <col min="4878" max="5120" width="10.375" style="510"/>
    <col min="5121" max="5121" width="5.625" style="510" customWidth="1"/>
    <col min="5122" max="5122" width="3.75" style="510" customWidth="1"/>
    <col min="5123" max="5123" width="14.625" style="510" customWidth="1"/>
    <col min="5124" max="5124" width="0.75" style="510" customWidth="1"/>
    <col min="5125" max="5133" width="6.75" style="510" customWidth="1"/>
    <col min="5134" max="5376" width="10.375" style="510"/>
    <col min="5377" max="5377" width="5.625" style="510" customWidth="1"/>
    <col min="5378" max="5378" width="3.75" style="510" customWidth="1"/>
    <col min="5379" max="5379" width="14.625" style="510" customWidth="1"/>
    <col min="5380" max="5380" width="0.75" style="510" customWidth="1"/>
    <col min="5381" max="5389" width="6.75" style="510" customWidth="1"/>
    <col min="5390" max="5632" width="10.375" style="510"/>
    <col min="5633" max="5633" width="5.625" style="510" customWidth="1"/>
    <col min="5634" max="5634" width="3.75" style="510" customWidth="1"/>
    <col min="5635" max="5635" width="14.625" style="510" customWidth="1"/>
    <col min="5636" max="5636" width="0.75" style="510" customWidth="1"/>
    <col min="5637" max="5645" width="6.75" style="510" customWidth="1"/>
    <col min="5646" max="5888" width="10.375" style="510"/>
    <col min="5889" max="5889" width="5.625" style="510" customWidth="1"/>
    <col min="5890" max="5890" width="3.75" style="510" customWidth="1"/>
    <col min="5891" max="5891" width="14.625" style="510" customWidth="1"/>
    <col min="5892" max="5892" width="0.75" style="510" customWidth="1"/>
    <col min="5893" max="5901" width="6.75" style="510" customWidth="1"/>
    <col min="5902" max="6144" width="10.375" style="510"/>
    <col min="6145" max="6145" width="5.625" style="510" customWidth="1"/>
    <col min="6146" max="6146" width="3.75" style="510" customWidth="1"/>
    <col min="6147" max="6147" width="14.625" style="510" customWidth="1"/>
    <col min="6148" max="6148" width="0.75" style="510" customWidth="1"/>
    <col min="6149" max="6157" width="6.75" style="510" customWidth="1"/>
    <col min="6158" max="6400" width="10.375" style="510"/>
    <col min="6401" max="6401" width="5.625" style="510" customWidth="1"/>
    <col min="6402" max="6402" width="3.75" style="510" customWidth="1"/>
    <col min="6403" max="6403" width="14.625" style="510" customWidth="1"/>
    <col min="6404" max="6404" width="0.75" style="510" customWidth="1"/>
    <col min="6405" max="6413" width="6.75" style="510" customWidth="1"/>
    <col min="6414" max="6656" width="10.375" style="510"/>
    <col min="6657" max="6657" width="5.625" style="510" customWidth="1"/>
    <col min="6658" max="6658" width="3.75" style="510" customWidth="1"/>
    <col min="6659" max="6659" width="14.625" style="510" customWidth="1"/>
    <col min="6660" max="6660" width="0.75" style="510" customWidth="1"/>
    <col min="6661" max="6669" width="6.75" style="510" customWidth="1"/>
    <col min="6670" max="6912" width="10.375" style="510"/>
    <col min="6913" max="6913" width="5.625" style="510" customWidth="1"/>
    <col min="6914" max="6914" width="3.75" style="510" customWidth="1"/>
    <col min="6915" max="6915" width="14.625" style="510" customWidth="1"/>
    <col min="6916" max="6916" width="0.75" style="510" customWidth="1"/>
    <col min="6917" max="6925" width="6.75" style="510" customWidth="1"/>
    <col min="6926" max="7168" width="10.375" style="510"/>
    <col min="7169" max="7169" width="5.625" style="510" customWidth="1"/>
    <col min="7170" max="7170" width="3.75" style="510" customWidth="1"/>
    <col min="7171" max="7171" width="14.625" style="510" customWidth="1"/>
    <col min="7172" max="7172" width="0.75" style="510" customWidth="1"/>
    <col min="7173" max="7181" width="6.75" style="510" customWidth="1"/>
    <col min="7182" max="7424" width="10.375" style="510"/>
    <col min="7425" max="7425" width="5.625" style="510" customWidth="1"/>
    <col min="7426" max="7426" width="3.75" style="510" customWidth="1"/>
    <col min="7427" max="7427" width="14.625" style="510" customWidth="1"/>
    <col min="7428" max="7428" width="0.75" style="510" customWidth="1"/>
    <col min="7429" max="7437" width="6.75" style="510" customWidth="1"/>
    <col min="7438" max="7680" width="10.375" style="510"/>
    <col min="7681" max="7681" width="5.625" style="510" customWidth="1"/>
    <col min="7682" max="7682" width="3.75" style="510" customWidth="1"/>
    <col min="7683" max="7683" width="14.625" style="510" customWidth="1"/>
    <col min="7684" max="7684" width="0.75" style="510" customWidth="1"/>
    <col min="7685" max="7693" width="6.75" style="510" customWidth="1"/>
    <col min="7694" max="7936" width="10.375" style="510"/>
    <col min="7937" max="7937" width="5.625" style="510" customWidth="1"/>
    <col min="7938" max="7938" width="3.75" style="510" customWidth="1"/>
    <col min="7939" max="7939" width="14.625" style="510" customWidth="1"/>
    <col min="7940" max="7940" width="0.75" style="510" customWidth="1"/>
    <col min="7941" max="7949" width="6.75" style="510" customWidth="1"/>
    <col min="7950" max="8192" width="10.375" style="510"/>
    <col min="8193" max="8193" width="5.625" style="510" customWidth="1"/>
    <col min="8194" max="8194" width="3.75" style="510" customWidth="1"/>
    <col min="8195" max="8195" width="14.625" style="510" customWidth="1"/>
    <col min="8196" max="8196" width="0.75" style="510" customWidth="1"/>
    <col min="8197" max="8205" width="6.75" style="510" customWidth="1"/>
    <col min="8206" max="8448" width="10.375" style="510"/>
    <col min="8449" max="8449" width="5.625" style="510" customWidth="1"/>
    <col min="8450" max="8450" width="3.75" style="510" customWidth="1"/>
    <col min="8451" max="8451" width="14.625" style="510" customWidth="1"/>
    <col min="8452" max="8452" width="0.75" style="510" customWidth="1"/>
    <col min="8453" max="8461" width="6.75" style="510" customWidth="1"/>
    <col min="8462" max="8704" width="10.375" style="510"/>
    <col min="8705" max="8705" width="5.625" style="510" customWidth="1"/>
    <col min="8706" max="8706" width="3.75" style="510" customWidth="1"/>
    <col min="8707" max="8707" width="14.625" style="510" customWidth="1"/>
    <col min="8708" max="8708" width="0.75" style="510" customWidth="1"/>
    <col min="8709" max="8717" width="6.75" style="510" customWidth="1"/>
    <col min="8718" max="8960" width="10.375" style="510"/>
    <col min="8961" max="8961" width="5.625" style="510" customWidth="1"/>
    <col min="8962" max="8962" width="3.75" style="510" customWidth="1"/>
    <col min="8963" max="8963" width="14.625" style="510" customWidth="1"/>
    <col min="8964" max="8964" width="0.75" style="510" customWidth="1"/>
    <col min="8965" max="8973" width="6.75" style="510" customWidth="1"/>
    <col min="8974" max="9216" width="10.375" style="510"/>
    <col min="9217" max="9217" width="5.625" style="510" customWidth="1"/>
    <col min="9218" max="9218" width="3.75" style="510" customWidth="1"/>
    <col min="9219" max="9219" width="14.625" style="510" customWidth="1"/>
    <col min="9220" max="9220" width="0.75" style="510" customWidth="1"/>
    <col min="9221" max="9229" width="6.75" style="510" customWidth="1"/>
    <col min="9230" max="9472" width="10.375" style="510"/>
    <col min="9473" max="9473" width="5.625" style="510" customWidth="1"/>
    <col min="9474" max="9474" width="3.75" style="510" customWidth="1"/>
    <col min="9475" max="9475" width="14.625" style="510" customWidth="1"/>
    <col min="9476" max="9476" width="0.75" style="510" customWidth="1"/>
    <col min="9477" max="9485" width="6.75" style="510" customWidth="1"/>
    <col min="9486" max="9728" width="10.375" style="510"/>
    <col min="9729" max="9729" width="5.625" style="510" customWidth="1"/>
    <col min="9730" max="9730" width="3.75" style="510" customWidth="1"/>
    <col min="9731" max="9731" width="14.625" style="510" customWidth="1"/>
    <col min="9732" max="9732" width="0.75" style="510" customWidth="1"/>
    <col min="9733" max="9741" width="6.75" style="510" customWidth="1"/>
    <col min="9742" max="9984" width="10.375" style="510"/>
    <col min="9985" max="9985" width="5.625" style="510" customWidth="1"/>
    <col min="9986" max="9986" width="3.75" style="510" customWidth="1"/>
    <col min="9987" max="9987" width="14.625" style="510" customWidth="1"/>
    <col min="9988" max="9988" width="0.75" style="510" customWidth="1"/>
    <col min="9989" max="9997" width="6.75" style="510" customWidth="1"/>
    <col min="9998" max="10240" width="10.375" style="510"/>
    <col min="10241" max="10241" width="5.625" style="510" customWidth="1"/>
    <col min="10242" max="10242" width="3.75" style="510" customWidth="1"/>
    <col min="10243" max="10243" width="14.625" style="510" customWidth="1"/>
    <col min="10244" max="10244" width="0.75" style="510" customWidth="1"/>
    <col min="10245" max="10253" width="6.75" style="510" customWidth="1"/>
    <col min="10254" max="10496" width="10.375" style="510"/>
    <col min="10497" max="10497" width="5.625" style="510" customWidth="1"/>
    <col min="10498" max="10498" width="3.75" style="510" customWidth="1"/>
    <col min="10499" max="10499" width="14.625" style="510" customWidth="1"/>
    <col min="10500" max="10500" width="0.75" style="510" customWidth="1"/>
    <col min="10501" max="10509" width="6.75" style="510" customWidth="1"/>
    <col min="10510" max="10752" width="10.375" style="510"/>
    <col min="10753" max="10753" width="5.625" style="510" customWidth="1"/>
    <col min="10754" max="10754" width="3.75" style="510" customWidth="1"/>
    <col min="10755" max="10755" width="14.625" style="510" customWidth="1"/>
    <col min="10756" max="10756" width="0.75" style="510" customWidth="1"/>
    <col min="10757" max="10765" width="6.75" style="510" customWidth="1"/>
    <col min="10766" max="11008" width="10.375" style="510"/>
    <col min="11009" max="11009" width="5.625" style="510" customWidth="1"/>
    <col min="11010" max="11010" width="3.75" style="510" customWidth="1"/>
    <col min="11011" max="11011" width="14.625" style="510" customWidth="1"/>
    <col min="11012" max="11012" width="0.75" style="510" customWidth="1"/>
    <col min="11013" max="11021" width="6.75" style="510" customWidth="1"/>
    <col min="11022" max="11264" width="10.375" style="510"/>
    <col min="11265" max="11265" width="5.625" style="510" customWidth="1"/>
    <col min="11266" max="11266" width="3.75" style="510" customWidth="1"/>
    <col min="11267" max="11267" width="14.625" style="510" customWidth="1"/>
    <col min="11268" max="11268" width="0.75" style="510" customWidth="1"/>
    <col min="11269" max="11277" width="6.75" style="510" customWidth="1"/>
    <col min="11278" max="11520" width="10.375" style="510"/>
    <col min="11521" max="11521" width="5.625" style="510" customWidth="1"/>
    <col min="11522" max="11522" width="3.75" style="510" customWidth="1"/>
    <col min="11523" max="11523" width="14.625" style="510" customWidth="1"/>
    <col min="11524" max="11524" width="0.75" style="510" customWidth="1"/>
    <col min="11525" max="11533" width="6.75" style="510" customWidth="1"/>
    <col min="11534" max="11776" width="10.375" style="510"/>
    <col min="11777" max="11777" width="5.625" style="510" customWidth="1"/>
    <col min="11778" max="11778" width="3.75" style="510" customWidth="1"/>
    <col min="11779" max="11779" width="14.625" style="510" customWidth="1"/>
    <col min="11780" max="11780" width="0.75" style="510" customWidth="1"/>
    <col min="11781" max="11789" width="6.75" style="510" customWidth="1"/>
    <col min="11790" max="12032" width="10.375" style="510"/>
    <col min="12033" max="12033" width="5.625" style="510" customWidth="1"/>
    <col min="12034" max="12034" width="3.75" style="510" customWidth="1"/>
    <col min="12035" max="12035" width="14.625" style="510" customWidth="1"/>
    <col min="12036" max="12036" width="0.75" style="510" customWidth="1"/>
    <col min="12037" max="12045" width="6.75" style="510" customWidth="1"/>
    <col min="12046" max="12288" width="10.375" style="510"/>
    <col min="12289" max="12289" width="5.625" style="510" customWidth="1"/>
    <col min="12290" max="12290" width="3.75" style="510" customWidth="1"/>
    <col min="12291" max="12291" width="14.625" style="510" customWidth="1"/>
    <col min="12292" max="12292" width="0.75" style="510" customWidth="1"/>
    <col min="12293" max="12301" width="6.75" style="510" customWidth="1"/>
    <col min="12302" max="12544" width="10.375" style="510"/>
    <col min="12545" max="12545" width="5.625" style="510" customWidth="1"/>
    <col min="12546" max="12546" width="3.75" style="510" customWidth="1"/>
    <col min="12547" max="12547" width="14.625" style="510" customWidth="1"/>
    <col min="12548" max="12548" width="0.75" style="510" customWidth="1"/>
    <col min="12549" max="12557" width="6.75" style="510" customWidth="1"/>
    <col min="12558" max="12800" width="10.375" style="510"/>
    <col min="12801" max="12801" width="5.625" style="510" customWidth="1"/>
    <col min="12802" max="12802" width="3.75" style="510" customWidth="1"/>
    <col min="12803" max="12803" width="14.625" style="510" customWidth="1"/>
    <col min="12804" max="12804" width="0.75" style="510" customWidth="1"/>
    <col min="12805" max="12813" width="6.75" style="510" customWidth="1"/>
    <col min="12814" max="13056" width="10.375" style="510"/>
    <col min="13057" max="13057" width="5.625" style="510" customWidth="1"/>
    <col min="13058" max="13058" width="3.75" style="510" customWidth="1"/>
    <col min="13059" max="13059" width="14.625" style="510" customWidth="1"/>
    <col min="13060" max="13060" width="0.75" style="510" customWidth="1"/>
    <col min="13061" max="13069" width="6.75" style="510" customWidth="1"/>
    <col min="13070" max="13312" width="10.375" style="510"/>
    <col min="13313" max="13313" width="5.625" style="510" customWidth="1"/>
    <col min="13314" max="13314" width="3.75" style="510" customWidth="1"/>
    <col min="13315" max="13315" width="14.625" style="510" customWidth="1"/>
    <col min="13316" max="13316" width="0.75" style="510" customWidth="1"/>
    <col min="13317" max="13325" width="6.75" style="510" customWidth="1"/>
    <col min="13326" max="13568" width="10.375" style="510"/>
    <col min="13569" max="13569" width="5.625" style="510" customWidth="1"/>
    <col min="13570" max="13570" width="3.75" style="510" customWidth="1"/>
    <col min="13571" max="13571" width="14.625" style="510" customWidth="1"/>
    <col min="13572" max="13572" width="0.75" style="510" customWidth="1"/>
    <col min="13573" max="13581" width="6.75" style="510" customWidth="1"/>
    <col min="13582" max="13824" width="10.375" style="510"/>
    <col min="13825" max="13825" width="5.625" style="510" customWidth="1"/>
    <col min="13826" max="13826" width="3.75" style="510" customWidth="1"/>
    <col min="13827" max="13827" width="14.625" style="510" customWidth="1"/>
    <col min="13828" max="13828" width="0.75" style="510" customWidth="1"/>
    <col min="13829" max="13837" width="6.75" style="510" customWidth="1"/>
    <col min="13838" max="14080" width="10.375" style="510"/>
    <col min="14081" max="14081" width="5.625" style="510" customWidth="1"/>
    <col min="14082" max="14082" width="3.75" style="510" customWidth="1"/>
    <col min="14083" max="14083" width="14.625" style="510" customWidth="1"/>
    <col min="14084" max="14084" width="0.75" style="510" customWidth="1"/>
    <col min="14085" max="14093" width="6.75" style="510" customWidth="1"/>
    <col min="14094" max="14336" width="10.375" style="510"/>
    <col min="14337" max="14337" width="5.625" style="510" customWidth="1"/>
    <col min="14338" max="14338" width="3.75" style="510" customWidth="1"/>
    <col min="14339" max="14339" width="14.625" style="510" customWidth="1"/>
    <col min="14340" max="14340" width="0.75" style="510" customWidth="1"/>
    <col min="14341" max="14349" width="6.75" style="510" customWidth="1"/>
    <col min="14350" max="14592" width="10.375" style="510"/>
    <col min="14593" max="14593" width="5.625" style="510" customWidth="1"/>
    <col min="14594" max="14594" width="3.75" style="510" customWidth="1"/>
    <col min="14595" max="14595" width="14.625" style="510" customWidth="1"/>
    <col min="14596" max="14596" width="0.75" style="510" customWidth="1"/>
    <col min="14597" max="14605" width="6.75" style="510" customWidth="1"/>
    <col min="14606" max="14848" width="10.375" style="510"/>
    <col min="14849" max="14849" width="5.625" style="510" customWidth="1"/>
    <col min="14850" max="14850" width="3.75" style="510" customWidth="1"/>
    <col min="14851" max="14851" width="14.625" style="510" customWidth="1"/>
    <col min="14852" max="14852" width="0.75" style="510" customWidth="1"/>
    <col min="14853" max="14861" width="6.75" style="510" customWidth="1"/>
    <col min="14862" max="15104" width="10.375" style="510"/>
    <col min="15105" max="15105" width="5.625" style="510" customWidth="1"/>
    <col min="15106" max="15106" width="3.75" style="510" customWidth="1"/>
    <col min="15107" max="15107" width="14.625" style="510" customWidth="1"/>
    <col min="15108" max="15108" width="0.75" style="510" customWidth="1"/>
    <col min="15109" max="15117" width="6.75" style="510" customWidth="1"/>
    <col min="15118" max="15360" width="10.375" style="510"/>
    <col min="15361" max="15361" width="5.625" style="510" customWidth="1"/>
    <col min="15362" max="15362" width="3.75" style="510" customWidth="1"/>
    <col min="15363" max="15363" width="14.625" style="510" customWidth="1"/>
    <col min="15364" max="15364" width="0.75" style="510" customWidth="1"/>
    <col min="15365" max="15373" width="6.75" style="510" customWidth="1"/>
    <col min="15374" max="15616" width="10.375" style="510"/>
    <col min="15617" max="15617" width="5.625" style="510" customWidth="1"/>
    <col min="15618" max="15618" width="3.75" style="510" customWidth="1"/>
    <col min="15619" max="15619" width="14.625" style="510" customWidth="1"/>
    <col min="15620" max="15620" width="0.75" style="510" customWidth="1"/>
    <col min="15621" max="15629" width="6.75" style="510" customWidth="1"/>
    <col min="15630" max="15872" width="10.375" style="510"/>
    <col min="15873" max="15873" width="5.625" style="510" customWidth="1"/>
    <col min="15874" max="15874" width="3.75" style="510" customWidth="1"/>
    <col min="15875" max="15875" width="14.625" style="510" customWidth="1"/>
    <col min="15876" max="15876" width="0.75" style="510" customWidth="1"/>
    <col min="15877" max="15885" width="6.75" style="510" customWidth="1"/>
    <col min="15886" max="16128" width="10.375" style="510"/>
    <col min="16129" max="16129" width="5.625" style="510" customWidth="1"/>
    <col min="16130" max="16130" width="3.75" style="510" customWidth="1"/>
    <col min="16131" max="16131" width="14.625" style="510" customWidth="1"/>
    <col min="16132" max="16132" width="0.75" style="510" customWidth="1"/>
    <col min="16133" max="16141" width="6.75" style="510" customWidth="1"/>
    <col min="16142" max="16384" width="10.375" style="510"/>
  </cols>
  <sheetData>
    <row r="1" spans="1:13" ht="19.5" customHeight="1">
      <c r="A1" s="695" t="s">
        <v>117</v>
      </c>
      <c r="B1" s="695"/>
      <c r="C1" s="695"/>
      <c r="D1" s="695"/>
      <c r="E1" s="695"/>
      <c r="F1" s="695"/>
      <c r="G1" s="695"/>
      <c r="H1" s="695"/>
      <c r="I1" s="695"/>
      <c r="J1" s="695"/>
      <c r="K1" s="695"/>
      <c r="L1" s="695"/>
    </row>
    <row r="2" spans="1:13" ht="12.75" customHeight="1" thickBot="1">
      <c r="A2" s="696"/>
      <c r="B2" s="696"/>
      <c r="C2" s="696"/>
      <c r="D2" s="695"/>
      <c r="E2" s="695"/>
      <c r="F2" s="695"/>
      <c r="G2" s="695"/>
      <c r="H2" s="695"/>
      <c r="I2" s="695"/>
      <c r="J2" s="695"/>
      <c r="K2" s="695"/>
      <c r="L2" s="695"/>
      <c r="M2" s="697" t="s">
        <v>118</v>
      </c>
    </row>
    <row r="3" spans="1:13" ht="21" customHeight="1">
      <c r="A3" s="698" t="s">
        <v>119</v>
      </c>
      <c r="B3" s="699" t="s">
        <v>120</v>
      </c>
      <c r="C3" s="700" t="s">
        <v>121</v>
      </c>
      <c r="D3" s="701"/>
      <c r="E3" s="702" t="s">
        <v>122</v>
      </c>
      <c r="F3" s="703"/>
      <c r="G3" s="704"/>
      <c r="H3" s="703">
        <v>27</v>
      </c>
      <c r="I3" s="703"/>
      <c r="J3" s="704"/>
      <c r="K3" s="703">
        <v>28</v>
      </c>
      <c r="L3" s="703"/>
      <c r="M3" s="705"/>
    </row>
    <row r="4" spans="1:13" ht="21" customHeight="1">
      <c r="A4" s="706"/>
      <c r="B4" s="707"/>
      <c r="C4" s="708" t="s">
        <v>123</v>
      </c>
      <c r="D4" s="709"/>
      <c r="E4" s="710" t="s">
        <v>89</v>
      </c>
      <c r="F4" s="711" t="s">
        <v>90</v>
      </c>
      <c r="G4" s="712" t="s">
        <v>124</v>
      </c>
      <c r="H4" s="711" t="s">
        <v>89</v>
      </c>
      <c r="I4" s="711" t="s">
        <v>90</v>
      </c>
      <c r="J4" s="712" t="s">
        <v>124</v>
      </c>
      <c r="K4" s="711" t="s">
        <v>89</v>
      </c>
      <c r="L4" s="711" t="s">
        <v>90</v>
      </c>
      <c r="M4" s="713" t="s">
        <v>124</v>
      </c>
    </row>
    <row r="5" spans="1:13" ht="21" customHeight="1">
      <c r="A5" s="714" t="s">
        <v>125</v>
      </c>
      <c r="B5" s="715">
        <v>1</v>
      </c>
      <c r="C5" s="716" t="s">
        <v>126</v>
      </c>
      <c r="D5" s="717"/>
      <c r="E5" s="718">
        <v>59</v>
      </c>
      <c r="F5" s="718">
        <v>7</v>
      </c>
      <c r="G5" s="719">
        <f>SUM(E5:F5)</f>
        <v>66</v>
      </c>
      <c r="H5" s="718">
        <v>57</v>
      </c>
      <c r="I5" s="718">
        <v>24</v>
      </c>
      <c r="J5" s="719">
        <f>SUM(H5:I5)</f>
        <v>81</v>
      </c>
      <c r="K5" s="718">
        <v>59</v>
      </c>
      <c r="L5" s="718">
        <v>24</v>
      </c>
      <c r="M5" s="720">
        <f>SUM(K5:L5)</f>
        <v>83</v>
      </c>
    </row>
    <row r="6" spans="1:13" ht="21" customHeight="1">
      <c r="A6" s="721"/>
      <c r="B6" s="715">
        <v>2</v>
      </c>
      <c r="C6" s="722" t="s">
        <v>127</v>
      </c>
      <c r="D6" s="723"/>
      <c r="E6" s="724">
        <v>39</v>
      </c>
      <c r="F6" s="724">
        <v>47</v>
      </c>
      <c r="G6" s="725">
        <f t="shared" ref="G6:G18" si="0">SUM(E6:F6)</f>
        <v>86</v>
      </c>
      <c r="H6" s="724">
        <v>37</v>
      </c>
      <c r="I6" s="724">
        <v>46</v>
      </c>
      <c r="J6" s="725">
        <f t="shared" ref="J6:J16" si="1">SUM(H6:I6)</f>
        <v>83</v>
      </c>
      <c r="K6" s="724">
        <v>42</v>
      </c>
      <c r="L6" s="724">
        <v>45</v>
      </c>
      <c r="M6" s="726">
        <f t="shared" ref="M6:M18" si="2">SUM(K6:L6)</f>
        <v>87</v>
      </c>
    </row>
    <row r="7" spans="1:13" ht="21" customHeight="1">
      <c r="A7" s="721"/>
      <c r="B7" s="715">
        <v>3</v>
      </c>
      <c r="C7" s="716" t="s">
        <v>128</v>
      </c>
      <c r="D7" s="723"/>
      <c r="E7" s="727">
        <v>3</v>
      </c>
      <c r="F7" s="724">
        <v>2</v>
      </c>
      <c r="G7" s="725">
        <f t="shared" si="0"/>
        <v>5</v>
      </c>
      <c r="H7" s="727">
        <v>5</v>
      </c>
      <c r="I7" s="724">
        <v>6</v>
      </c>
      <c r="J7" s="725">
        <f t="shared" si="1"/>
        <v>11</v>
      </c>
      <c r="K7" s="727">
        <v>4</v>
      </c>
      <c r="L7" s="724">
        <v>6</v>
      </c>
      <c r="M7" s="726">
        <f t="shared" si="2"/>
        <v>10</v>
      </c>
    </row>
    <row r="8" spans="1:13" ht="21" customHeight="1">
      <c r="A8" s="721"/>
      <c r="B8" s="715">
        <v>4</v>
      </c>
      <c r="C8" s="716" t="s">
        <v>129</v>
      </c>
      <c r="D8" s="723"/>
      <c r="E8" s="724">
        <v>22</v>
      </c>
      <c r="F8" s="724">
        <v>10</v>
      </c>
      <c r="G8" s="725">
        <f t="shared" si="0"/>
        <v>32</v>
      </c>
      <c r="H8" s="724">
        <v>24</v>
      </c>
      <c r="I8" s="724">
        <v>12</v>
      </c>
      <c r="J8" s="725">
        <f t="shared" si="1"/>
        <v>36</v>
      </c>
      <c r="K8" s="724">
        <v>26</v>
      </c>
      <c r="L8" s="724">
        <v>10</v>
      </c>
      <c r="M8" s="726">
        <f t="shared" si="2"/>
        <v>36</v>
      </c>
    </row>
    <row r="9" spans="1:13" ht="21" customHeight="1">
      <c r="A9" s="721"/>
      <c r="B9" s="715">
        <v>5</v>
      </c>
      <c r="C9" s="716" t="s">
        <v>130</v>
      </c>
      <c r="D9" s="723"/>
      <c r="E9" s="724">
        <v>11</v>
      </c>
      <c r="F9" s="724">
        <v>4</v>
      </c>
      <c r="G9" s="725">
        <f t="shared" si="0"/>
        <v>15</v>
      </c>
      <c r="H9" s="724">
        <v>11</v>
      </c>
      <c r="I9" s="724">
        <v>8</v>
      </c>
      <c r="J9" s="725">
        <f t="shared" si="1"/>
        <v>19</v>
      </c>
      <c r="K9" s="724">
        <v>5</v>
      </c>
      <c r="L9" s="724">
        <v>10</v>
      </c>
      <c r="M9" s="726">
        <f t="shared" si="2"/>
        <v>15</v>
      </c>
    </row>
    <row r="10" spans="1:13" ht="21" customHeight="1">
      <c r="A10" s="721"/>
      <c r="B10" s="715">
        <v>6</v>
      </c>
      <c r="C10" s="716" t="s">
        <v>131</v>
      </c>
      <c r="D10" s="723"/>
      <c r="E10" s="724">
        <v>169</v>
      </c>
      <c r="F10" s="724">
        <v>385</v>
      </c>
      <c r="G10" s="725">
        <f t="shared" si="0"/>
        <v>554</v>
      </c>
      <c r="H10" s="724">
        <v>163</v>
      </c>
      <c r="I10" s="724">
        <v>394</v>
      </c>
      <c r="J10" s="725">
        <f t="shared" si="1"/>
        <v>557</v>
      </c>
      <c r="K10" s="724">
        <v>158</v>
      </c>
      <c r="L10" s="724">
        <v>537</v>
      </c>
      <c r="M10" s="726">
        <f t="shared" si="2"/>
        <v>695</v>
      </c>
    </row>
    <row r="11" spans="1:13" ht="21" customHeight="1">
      <c r="A11" s="721"/>
      <c r="B11" s="715">
        <v>7</v>
      </c>
      <c r="C11" s="716" t="s">
        <v>132</v>
      </c>
      <c r="D11" s="723"/>
      <c r="E11" s="724">
        <v>2</v>
      </c>
      <c r="F11" s="727">
        <v>1</v>
      </c>
      <c r="G11" s="725">
        <f t="shared" si="0"/>
        <v>3</v>
      </c>
      <c r="H11" s="724">
        <v>2</v>
      </c>
      <c r="I11" s="727">
        <v>2</v>
      </c>
      <c r="J11" s="725">
        <f t="shared" si="1"/>
        <v>4</v>
      </c>
      <c r="K11" s="724">
        <v>2</v>
      </c>
      <c r="L11" s="727">
        <v>2</v>
      </c>
      <c r="M11" s="726">
        <f t="shared" si="2"/>
        <v>4</v>
      </c>
    </row>
    <row r="12" spans="1:13" ht="21" customHeight="1">
      <c r="A12" s="721"/>
      <c r="B12" s="715">
        <v>8</v>
      </c>
      <c r="C12" s="716" t="s">
        <v>133</v>
      </c>
      <c r="D12" s="723"/>
      <c r="E12" s="728">
        <v>224</v>
      </c>
      <c r="F12" s="727">
        <v>397</v>
      </c>
      <c r="G12" s="725">
        <f t="shared" si="0"/>
        <v>621</v>
      </c>
      <c r="H12" s="728">
        <v>241</v>
      </c>
      <c r="I12" s="727">
        <v>456</v>
      </c>
      <c r="J12" s="725">
        <f t="shared" si="1"/>
        <v>697</v>
      </c>
      <c r="K12" s="728">
        <v>277</v>
      </c>
      <c r="L12" s="727">
        <v>473</v>
      </c>
      <c r="M12" s="726">
        <f t="shared" si="2"/>
        <v>750</v>
      </c>
    </row>
    <row r="13" spans="1:13" ht="21" customHeight="1">
      <c r="A13" s="721"/>
      <c r="B13" s="715">
        <v>9</v>
      </c>
      <c r="C13" s="716" t="s">
        <v>134</v>
      </c>
      <c r="D13" s="723"/>
      <c r="E13" s="724">
        <v>0</v>
      </c>
      <c r="F13" s="724">
        <v>1</v>
      </c>
      <c r="G13" s="725">
        <f t="shared" si="0"/>
        <v>1</v>
      </c>
      <c r="H13" s="724">
        <v>0</v>
      </c>
      <c r="I13" s="724">
        <v>0</v>
      </c>
      <c r="J13" s="725">
        <f t="shared" si="1"/>
        <v>0</v>
      </c>
      <c r="K13" s="724">
        <v>0</v>
      </c>
      <c r="L13" s="724">
        <v>0</v>
      </c>
      <c r="M13" s="726">
        <f t="shared" si="2"/>
        <v>0</v>
      </c>
    </row>
    <row r="14" spans="1:13" ht="21" customHeight="1" thickBot="1">
      <c r="A14" s="721"/>
      <c r="B14" s="729">
        <v>10</v>
      </c>
      <c r="C14" s="730" t="s">
        <v>135</v>
      </c>
      <c r="D14" s="731"/>
      <c r="E14" s="732">
        <v>1</v>
      </c>
      <c r="F14" s="732">
        <v>0</v>
      </c>
      <c r="G14" s="733">
        <f t="shared" si="0"/>
        <v>1</v>
      </c>
      <c r="H14" s="732">
        <v>1</v>
      </c>
      <c r="I14" s="732">
        <v>0</v>
      </c>
      <c r="J14" s="733">
        <f t="shared" si="1"/>
        <v>1</v>
      </c>
      <c r="K14" s="732">
        <v>1</v>
      </c>
      <c r="L14" s="732">
        <v>0</v>
      </c>
      <c r="M14" s="734">
        <f t="shared" si="2"/>
        <v>1</v>
      </c>
    </row>
    <row r="15" spans="1:13" ht="21" customHeight="1" thickTop="1">
      <c r="A15" s="735" t="s">
        <v>136</v>
      </c>
      <c r="B15" s="736">
        <v>11</v>
      </c>
      <c r="C15" s="737" t="s">
        <v>137</v>
      </c>
      <c r="D15" s="738"/>
      <c r="E15" s="739">
        <v>1</v>
      </c>
      <c r="F15" s="739">
        <v>1</v>
      </c>
      <c r="G15" s="740">
        <f t="shared" si="0"/>
        <v>2</v>
      </c>
      <c r="H15" s="739">
        <v>2</v>
      </c>
      <c r="I15" s="739">
        <v>0</v>
      </c>
      <c r="J15" s="740">
        <f t="shared" si="1"/>
        <v>2</v>
      </c>
      <c r="K15" s="739">
        <v>1</v>
      </c>
      <c r="L15" s="739">
        <v>0</v>
      </c>
      <c r="M15" s="741">
        <f t="shared" si="2"/>
        <v>1</v>
      </c>
    </row>
    <row r="16" spans="1:13" ht="21" customHeight="1" thickBot="1">
      <c r="A16" s="742"/>
      <c r="B16" s="743">
        <v>12</v>
      </c>
      <c r="C16" s="744" t="s">
        <v>138</v>
      </c>
      <c r="D16" s="745"/>
      <c r="E16" s="746">
        <v>1</v>
      </c>
      <c r="F16" s="747">
        <v>1</v>
      </c>
      <c r="G16" s="748">
        <f t="shared" si="0"/>
        <v>2</v>
      </c>
      <c r="H16" s="746">
        <v>1</v>
      </c>
      <c r="I16" s="747">
        <v>0</v>
      </c>
      <c r="J16" s="748">
        <f t="shared" si="1"/>
        <v>1</v>
      </c>
      <c r="K16" s="746">
        <v>1</v>
      </c>
      <c r="L16" s="747">
        <v>0</v>
      </c>
      <c r="M16" s="749">
        <f t="shared" si="2"/>
        <v>1</v>
      </c>
    </row>
    <row r="17" spans="1:13" ht="21" customHeight="1" thickTop="1">
      <c r="A17" s="721" t="s">
        <v>139</v>
      </c>
      <c r="B17" s="750">
        <v>13</v>
      </c>
      <c r="C17" s="751" t="s">
        <v>140</v>
      </c>
      <c r="D17" s="752"/>
      <c r="E17" s="753">
        <v>32</v>
      </c>
      <c r="F17" s="753">
        <v>15</v>
      </c>
      <c r="G17" s="754">
        <f t="shared" si="0"/>
        <v>47</v>
      </c>
      <c r="H17" s="753">
        <v>21</v>
      </c>
      <c r="I17" s="753">
        <v>8</v>
      </c>
      <c r="J17" s="754">
        <f>SUM(H17:I17)</f>
        <v>29</v>
      </c>
      <c r="K17" s="753">
        <v>26</v>
      </c>
      <c r="L17" s="753">
        <v>10</v>
      </c>
      <c r="M17" s="755">
        <f t="shared" si="2"/>
        <v>36</v>
      </c>
    </row>
    <row r="18" spans="1:13" ht="21" customHeight="1" thickBot="1">
      <c r="A18" s="721"/>
      <c r="B18" s="729">
        <v>14</v>
      </c>
      <c r="C18" s="730" t="s">
        <v>141</v>
      </c>
      <c r="D18" s="731"/>
      <c r="E18" s="732">
        <v>1</v>
      </c>
      <c r="F18" s="732">
        <v>3</v>
      </c>
      <c r="G18" s="733">
        <f t="shared" si="0"/>
        <v>4</v>
      </c>
      <c r="H18" s="732">
        <v>3</v>
      </c>
      <c r="I18" s="732">
        <v>4</v>
      </c>
      <c r="J18" s="733">
        <f>SUM(H18:I18)</f>
        <v>7</v>
      </c>
      <c r="K18" s="732">
        <v>2</v>
      </c>
      <c r="L18" s="732">
        <v>0</v>
      </c>
      <c r="M18" s="734">
        <f t="shared" si="2"/>
        <v>2</v>
      </c>
    </row>
    <row r="19" spans="1:13" ht="21" customHeight="1" thickTop="1">
      <c r="A19" s="735" t="s">
        <v>142</v>
      </c>
      <c r="B19" s="736">
        <v>15</v>
      </c>
      <c r="C19" s="737" t="s">
        <v>143</v>
      </c>
      <c r="D19" s="738"/>
      <c r="E19" s="739">
        <v>11</v>
      </c>
      <c r="F19" s="739">
        <v>7</v>
      </c>
      <c r="G19" s="740">
        <f>SUM(E19:F19)</f>
        <v>18</v>
      </c>
      <c r="H19" s="739">
        <v>11</v>
      </c>
      <c r="I19" s="739">
        <v>6</v>
      </c>
      <c r="J19" s="740">
        <f>SUM(H19:I19)</f>
        <v>17</v>
      </c>
      <c r="K19" s="739">
        <v>10</v>
      </c>
      <c r="L19" s="739">
        <v>3</v>
      </c>
      <c r="M19" s="741">
        <f>SUM(K19:L19)</f>
        <v>13</v>
      </c>
    </row>
    <row r="20" spans="1:13" ht="21" customHeight="1">
      <c r="A20" s="721"/>
      <c r="B20" s="715">
        <v>16</v>
      </c>
      <c r="C20" s="716" t="s">
        <v>144</v>
      </c>
      <c r="D20" s="723"/>
      <c r="E20" s="727">
        <v>0</v>
      </c>
      <c r="F20" s="727">
        <v>8</v>
      </c>
      <c r="G20" s="725">
        <f>SUM(E20:F20)</f>
        <v>8</v>
      </c>
      <c r="H20" s="727">
        <v>0</v>
      </c>
      <c r="I20" s="727">
        <v>10</v>
      </c>
      <c r="J20" s="725">
        <f>SUM(H20:I20)</f>
        <v>10</v>
      </c>
      <c r="K20" s="727">
        <v>0</v>
      </c>
      <c r="L20" s="727">
        <v>9</v>
      </c>
      <c r="M20" s="726">
        <f>SUM(K20:L20)</f>
        <v>9</v>
      </c>
    </row>
    <row r="21" spans="1:13" ht="21" customHeight="1">
      <c r="A21" s="721"/>
      <c r="B21" s="715">
        <v>17</v>
      </c>
      <c r="C21" s="716" t="s">
        <v>145</v>
      </c>
      <c r="D21" s="723"/>
      <c r="E21" s="728">
        <v>0</v>
      </c>
      <c r="F21" s="728">
        <v>1</v>
      </c>
      <c r="G21" s="725">
        <f>SUM(E21:F21)</f>
        <v>1</v>
      </c>
      <c r="H21" s="728">
        <v>0</v>
      </c>
      <c r="I21" s="728">
        <v>0</v>
      </c>
      <c r="J21" s="725">
        <f>SUM(H21:I21)</f>
        <v>0</v>
      </c>
      <c r="K21" s="728">
        <v>0</v>
      </c>
      <c r="L21" s="728">
        <v>1</v>
      </c>
      <c r="M21" s="726">
        <f>SUM(K21:L21)</f>
        <v>1</v>
      </c>
    </row>
    <row r="22" spans="1:13" ht="21" customHeight="1">
      <c r="A22" s="721"/>
      <c r="B22" s="715">
        <v>18</v>
      </c>
      <c r="C22" s="716" t="s">
        <v>146</v>
      </c>
      <c r="D22" s="723"/>
      <c r="E22" s="724">
        <v>5</v>
      </c>
      <c r="F22" s="724">
        <v>1</v>
      </c>
      <c r="G22" s="725">
        <f t="shared" ref="G22:G29" si="3">SUM(E22:F22)</f>
        <v>6</v>
      </c>
      <c r="H22" s="724">
        <v>6</v>
      </c>
      <c r="I22" s="724">
        <v>1</v>
      </c>
      <c r="J22" s="725">
        <f t="shared" ref="J22:J30" si="4">SUM(H22:I22)</f>
        <v>7</v>
      </c>
      <c r="K22" s="724">
        <v>4</v>
      </c>
      <c r="L22" s="724">
        <v>1</v>
      </c>
      <c r="M22" s="726">
        <f t="shared" ref="M22:M30" si="5">SUM(K22:L22)</f>
        <v>5</v>
      </c>
    </row>
    <row r="23" spans="1:13" ht="21" customHeight="1">
      <c r="A23" s="721"/>
      <c r="B23" s="715">
        <v>19</v>
      </c>
      <c r="C23" s="716" t="s">
        <v>147</v>
      </c>
      <c r="D23" s="723"/>
      <c r="E23" s="724">
        <v>823</v>
      </c>
      <c r="F23" s="724">
        <v>683</v>
      </c>
      <c r="G23" s="725">
        <f t="shared" si="3"/>
        <v>1506</v>
      </c>
      <c r="H23" s="724">
        <v>792</v>
      </c>
      <c r="I23" s="724">
        <v>669</v>
      </c>
      <c r="J23" s="725">
        <f t="shared" si="4"/>
        <v>1461</v>
      </c>
      <c r="K23" s="724">
        <v>841</v>
      </c>
      <c r="L23" s="724">
        <v>671</v>
      </c>
      <c r="M23" s="726">
        <f t="shared" si="5"/>
        <v>1512</v>
      </c>
    </row>
    <row r="24" spans="1:13" ht="21" customHeight="1">
      <c r="A24" s="721"/>
      <c r="B24" s="715">
        <v>20</v>
      </c>
      <c r="C24" s="716" t="s">
        <v>148</v>
      </c>
      <c r="D24" s="723"/>
      <c r="E24" s="727">
        <v>105</v>
      </c>
      <c r="F24" s="728">
        <v>101</v>
      </c>
      <c r="G24" s="725">
        <f t="shared" si="3"/>
        <v>206</v>
      </c>
      <c r="H24" s="727">
        <v>100</v>
      </c>
      <c r="I24" s="728">
        <v>103</v>
      </c>
      <c r="J24" s="725">
        <f t="shared" si="4"/>
        <v>203</v>
      </c>
      <c r="K24" s="727">
        <v>98</v>
      </c>
      <c r="L24" s="728">
        <v>91</v>
      </c>
      <c r="M24" s="726">
        <f t="shared" si="5"/>
        <v>189</v>
      </c>
    </row>
    <row r="25" spans="1:13" ht="21" customHeight="1">
      <c r="A25" s="721"/>
      <c r="B25" s="715">
        <v>21</v>
      </c>
      <c r="C25" s="716" t="s">
        <v>149</v>
      </c>
      <c r="D25" s="723"/>
      <c r="E25" s="724">
        <v>2</v>
      </c>
      <c r="F25" s="724">
        <v>2</v>
      </c>
      <c r="G25" s="725">
        <f t="shared" si="3"/>
        <v>4</v>
      </c>
      <c r="H25" s="724">
        <v>2</v>
      </c>
      <c r="I25" s="724">
        <v>2</v>
      </c>
      <c r="J25" s="725">
        <f t="shared" si="4"/>
        <v>4</v>
      </c>
      <c r="K25" s="724">
        <v>2</v>
      </c>
      <c r="L25" s="724">
        <v>2</v>
      </c>
      <c r="M25" s="726">
        <f t="shared" si="5"/>
        <v>4</v>
      </c>
    </row>
    <row r="26" spans="1:13" ht="21" customHeight="1" thickBot="1">
      <c r="A26" s="742"/>
      <c r="B26" s="743">
        <v>22</v>
      </c>
      <c r="C26" s="744" t="s">
        <v>150</v>
      </c>
      <c r="D26" s="745"/>
      <c r="E26" s="756">
        <v>1</v>
      </c>
      <c r="F26" s="746">
        <v>1</v>
      </c>
      <c r="G26" s="748">
        <f t="shared" si="3"/>
        <v>2</v>
      </c>
      <c r="H26" s="756">
        <v>1</v>
      </c>
      <c r="I26" s="746">
        <v>2</v>
      </c>
      <c r="J26" s="748">
        <f t="shared" si="4"/>
        <v>3</v>
      </c>
      <c r="K26" s="756">
        <v>1</v>
      </c>
      <c r="L26" s="746">
        <v>2</v>
      </c>
      <c r="M26" s="757">
        <f t="shared" si="5"/>
        <v>3</v>
      </c>
    </row>
    <row r="27" spans="1:13" ht="21" customHeight="1" thickTop="1">
      <c r="A27" s="721" t="s">
        <v>151</v>
      </c>
      <c r="B27" s="750">
        <v>23</v>
      </c>
      <c r="C27" s="751" t="s">
        <v>152</v>
      </c>
      <c r="D27" s="752"/>
      <c r="E27" s="718">
        <v>2</v>
      </c>
      <c r="F27" s="718">
        <v>1</v>
      </c>
      <c r="G27" s="754">
        <f t="shared" si="3"/>
        <v>3</v>
      </c>
      <c r="H27" s="718">
        <v>2</v>
      </c>
      <c r="I27" s="718">
        <v>2</v>
      </c>
      <c r="J27" s="754">
        <f t="shared" si="4"/>
        <v>4</v>
      </c>
      <c r="K27" s="718">
        <v>2</v>
      </c>
      <c r="L27" s="718">
        <v>1</v>
      </c>
      <c r="M27" s="755">
        <f t="shared" si="5"/>
        <v>3</v>
      </c>
    </row>
    <row r="28" spans="1:13" ht="21" customHeight="1">
      <c r="A28" s="721"/>
      <c r="B28" s="715">
        <v>24</v>
      </c>
      <c r="C28" s="716" t="s">
        <v>153</v>
      </c>
      <c r="D28" s="723"/>
      <c r="E28" s="724">
        <v>0</v>
      </c>
      <c r="F28" s="724">
        <v>0</v>
      </c>
      <c r="G28" s="725">
        <f t="shared" si="3"/>
        <v>0</v>
      </c>
      <c r="H28" s="724">
        <v>0</v>
      </c>
      <c r="I28" s="724">
        <v>0</v>
      </c>
      <c r="J28" s="725">
        <f t="shared" si="4"/>
        <v>0</v>
      </c>
      <c r="K28" s="724">
        <v>0</v>
      </c>
      <c r="L28" s="724">
        <v>0</v>
      </c>
      <c r="M28" s="726">
        <f t="shared" si="5"/>
        <v>0</v>
      </c>
    </row>
    <row r="29" spans="1:13" ht="21" customHeight="1" thickBot="1">
      <c r="A29" s="721"/>
      <c r="B29" s="729">
        <v>25</v>
      </c>
      <c r="C29" s="730" t="s">
        <v>154</v>
      </c>
      <c r="D29" s="731"/>
      <c r="E29" s="732">
        <v>1</v>
      </c>
      <c r="F29" s="92">
        <v>1</v>
      </c>
      <c r="G29" s="733">
        <f t="shared" si="3"/>
        <v>2</v>
      </c>
      <c r="H29" s="732">
        <v>2</v>
      </c>
      <c r="I29" s="92">
        <v>1</v>
      </c>
      <c r="J29" s="733">
        <f t="shared" si="4"/>
        <v>3</v>
      </c>
      <c r="K29" s="732">
        <v>4</v>
      </c>
      <c r="L29" s="92">
        <v>1</v>
      </c>
      <c r="M29" s="758">
        <f t="shared" si="5"/>
        <v>5</v>
      </c>
    </row>
    <row r="30" spans="1:13" ht="21" customHeight="1" thickTop="1" thickBot="1">
      <c r="A30" s="759" t="s">
        <v>155</v>
      </c>
      <c r="B30" s="760">
        <v>26</v>
      </c>
      <c r="C30" s="761" t="s">
        <v>156</v>
      </c>
      <c r="D30" s="762"/>
      <c r="E30" s="763">
        <v>1</v>
      </c>
      <c r="F30" s="764">
        <v>0</v>
      </c>
      <c r="G30" s="765">
        <f>SUM(E30:F30)</f>
        <v>1</v>
      </c>
      <c r="H30" s="763">
        <v>1</v>
      </c>
      <c r="I30" s="764">
        <v>0</v>
      </c>
      <c r="J30" s="765">
        <f t="shared" si="4"/>
        <v>1</v>
      </c>
      <c r="K30" s="763">
        <v>1</v>
      </c>
      <c r="L30" s="764">
        <v>0</v>
      </c>
      <c r="M30" s="766">
        <f t="shared" si="5"/>
        <v>1</v>
      </c>
    </row>
    <row r="31" spans="1:13" ht="21" customHeight="1" thickTop="1">
      <c r="A31" s="735" t="s">
        <v>157</v>
      </c>
      <c r="B31" s="767">
        <v>27</v>
      </c>
      <c r="C31" s="737" t="s">
        <v>158</v>
      </c>
      <c r="D31" s="738"/>
      <c r="E31" s="739">
        <v>1</v>
      </c>
      <c r="F31" s="768">
        <v>0</v>
      </c>
      <c r="G31" s="740">
        <f>SUM(E31:F31)</f>
        <v>1</v>
      </c>
      <c r="H31" s="739">
        <v>1</v>
      </c>
      <c r="I31" s="768">
        <v>0</v>
      </c>
      <c r="J31" s="740">
        <f>SUM(H31:I31)</f>
        <v>1</v>
      </c>
      <c r="K31" s="739">
        <v>1</v>
      </c>
      <c r="L31" s="768">
        <v>0</v>
      </c>
      <c r="M31" s="741">
        <f>SUM(K31:L31)</f>
        <v>1</v>
      </c>
    </row>
    <row r="32" spans="1:13" ht="21" customHeight="1">
      <c r="A32" s="721"/>
      <c r="B32" s="769">
        <v>28</v>
      </c>
      <c r="C32" s="716" t="s">
        <v>159</v>
      </c>
      <c r="D32" s="723"/>
      <c r="E32" s="728">
        <v>0</v>
      </c>
      <c r="F32" s="728">
        <v>0</v>
      </c>
      <c r="G32" s="725">
        <f>SUM(E32:F32)</f>
        <v>0</v>
      </c>
      <c r="H32" s="728">
        <v>0</v>
      </c>
      <c r="I32" s="728">
        <v>0</v>
      </c>
      <c r="J32" s="725">
        <f>SUM(H32:I32)</f>
        <v>0</v>
      </c>
      <c r="K32" s="728">
        <v>0</v>
      </c>
      <c r="L32" s="728">
        <v>0</v>
      </c>
      <c r="M32" s="726">
        <v>0</v>
      </c>
    </row>
    <row r="33" spans="1:14" ht="21" customHeight="1" thickBot="1">
      <c r="A33" s="742"/>
      <c r="B33" s="743">
        <v>29</v>
      </c>
      <c r="C33" s="770" t="s">
        <v>160</v>
      </c>
      <c r="D33" s="745"/>
      <c r="E33" s="746">
        <v>0</v>
      </c>
      <c r="F33" s="746">
        <v>0</v>
      </c>
      <c r="G33" s="748">
        <f>SUM(E33:F33)</f>
        <v>0</v>
      </c>
      <c r="H33" s="746">
        <v>0</v>
      </c>
      <c r="I33" s="746">
        <v>0</v>
      </c>
      <c r="J33" s="748">
        <f>SUM(H33:I33)</f>
        <v>0</v>
      </c>
      <c r="K33" s="746">
        <v>0</v>
      </c>
      <c r="L33" s="746">
        <v>0</v>
      </c>
      <c r="M33" s="757">
        <f>SUM(K33:L33)</f>
        <v>0</v>
      </c>
    </row>
    <row r="34" spans="1:14" ht="21" customHeight="1" thickTop="1">
      <c r="A34" s="771"/>
      <c r="B34" s="772">
        <v>30</v>
      </c>
      <c r="C34" s="773" t="s">
        <v>161</v>
      </c>
      <c r="D34" s="774"/>
      <c r="E34" s="775">
        <v>29</v>
      </c>
      <c r="F34" s="775">
        <v>27</v>
      </c>
      <c r="G34" s="776">
        <f>SUM(E34:F34)</f>
        <v>56</v>
      </c>
      <c r="H34" s="775">
        <v>48</v>
      </c>
      <c r="I34" s="775">
        <v>40</v>
      </c>
      <c r="J34" s="777">
        <f>SUM(H34:I34)</f>
        <v>88</v>
      </c>
      <c r="K34" s="775">
        <v>76</v>
      </c>
      <c r="L34" s="775">
        <v>68</v>
      </c>
      <c r="M34" s="778">
        <f>SUM(K34:L34)</f>
        <v>144</v>
      </c>
    </row>
    <row r="35" spans="1:14" ht="7.5" customHeight="1" thickBot="1">
      <c r="A35" s="779"/>
      <c r="B35" s="780"/>
      <c r="C35" s="781"/>
      <c r="D35" s="782"/>
      <c r="E35" s="783"/>
      <c r="F35" s="277"/>
      <c r="G35" s="784"/>
      <c r="H35" s="783"/>
      <c r="I35" s="783"/>
      <c r="J35" s="785"/>
      <c r="K35" s="277"/>
      <c r="L35" s="783"/>
      <c r="M35" s="786"/>
    </row>
    <row r="36" spans="1:14" ht="24" customHeight="1" thickTop="1" thickBot="1">
      <c r="A36" s="787"/>
      <c r="B36" s="788"/>
      <c r="C36" s="789" t="s">
        <v>162</v>
      </c>
      <c r="D36" s="790"/>
      <c r="E36" s="791">
        <f>SUM(E5:E34)</f>
        <v>1546</v>
      </c>
      <c r="F36" s="792">
        <f>SUM(F5:F34)</f>
        <v>1707</v>
      </c>
      <c r="G36" s="793">
        <f>SUM(G5:G34)</f>
        <v>3253</v>
      </c>
      <c r="H36" s="791">
        <f t="shared" ref="H36:M36" si="6">SUM(H5:H34)</f>
        <v>1534</v>
      </c>
      <c r="I36" s="792">
        <f t="shared" si="6"/>
        <v>1796</v>
      </c>
      <c r="J36" s="793">
        <f t="shared" si="6"/>
        <v>3330</v>
      </c>
      <c r="K36" s="791">
        <f t="shared" si="6"/>
        <v>1644</v>
      </c>
      <c r="L36" s="792">
        <f t="shared" si="6"/>
        <v>1967</v>
      </c>
      <c r="M36" s="794">
        <f t="shared" si="6"/>
        <v>3611</v>
      </c>
    </row>
    <row r="37" spans="1:14" ht="4.5" customHeight="1">
      <c r="A37" s="437"/>
      <c r="B37" s="437"/>
      <c r="C37" s="795"/>
      <c r="D37" s="700"/>
      <c r="E37" s="437"/>
      <c r="F37" s="796"/>
      <c r="G37" s="797"/>
      <c r="H37" s="437"/>
      <c r="I37" s="796"/>
      <c r="J37" s="797"/>
      <c r="K37" s="437"/>
      <c r="L37" s="796"/>
      <c r="M37" s="797"/>
    </row>
    <row r="38" spans="1:14" ht="12" customHeight="1">
      <c r="A38" s="798" t="s">
        <v>163</v>
      </c>
      <c r="B38" s="799"/>
      <c r="C38" s="798"/>
      <c r="D38" s="800"/>
      <c r="E38" s="437"/>
      <c r="F38" s="437"/>
      <c r="G38" s="437"/>
      <c r="H38" s="437"/>
      <c r="I38" s="801"/>
      <c r="J38" s="801"/>
      <c r="K38" s="801"/>
      <c r="L38" s="801"/>
      <c r="M38" s="801"/>
      <c r="N38" s="437"/>
    </row>
    <row r="39" spans="1:14" ht="17.100000000000001" customHeight="1">
      <c r="B39" s="437"/>
    </row>
  </sheetData>
  <mergeCells count="12">
    <mergeCell ref="A15:A16"/>
    <mergeCell ref="A17:A18"/>
    <mergeCell ref="A19:A26"/>
    <mergeCell ref="A27:A29"/>
    <mergeCell ref="A31:A33"/>
    <mergeCell ref="I38:M38"/>
    <mergeCell ref="A3:A4"/>
    <mergeCell ref="B3:B4"/>
    <mergeCell ref="E3:G3"/>
    <mergeCell ref="H3:J3"/>
    <mergeCell ref="K3:M3"/>
    <mergeCell ref="A5:A14"/>
  </mergeCells>
  <phoneticPr fontId="5"/>
  <printOptions horizontalCentered="1" gridLinesSet="0"/>
  <pageMargins left="0.59055118110236227" right="0.59055118110236227" top="0.78740157480314965" bottom="0.78740157480314965" header="0.59055118110236227" footer="0"/>
  <pageSetup paperSize="9" scale="95" firstPageNumber="14" orientation="portrait" useFirstPageNumber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D1782"/>
  <sheetViews>
    <sheetView showGridLines="0" topLeftCell="A775" zoomScale="85" zoomScaleNormal="85" zoomScaleSheetLayoutView="100" workbookViewId="0">
      <selection activeCell="L867" sqref="L867"/>
    </sheetView>
  </sheetViews>
  <sheetFormatPr defaultColWidth="10.375" defaultRowHeight="14.65" customHeight="1"/>
  <cols>
    <col min="1" max="1" width="5.875" style="1144" customWidth="1"/>
    <col min="2" max="5" width="6.125" style="133" customWidth="1"/>
    <col min="6" max="6" width="6.125" style="1145" customWidth="1"/>
    <col min="7" max="7" width="6.125" style="132" customWidth="1"/>
    <col min="8" max="8" width="6.125" style="1145" customWidth="1"/>
    <col min="9" max="9" width="6.125" style="1146" customWidth="1"/>
    <col min="10" max="10" width="6.125" style="133" customWidth="1"/>
    <col min="11" max="11" width="6.125" style="1146" customWidth="1"/>
    <col min="12" max="12" width="6.5" style="133" customWidth="1"/>
    <col min="13" max="13" width="6.125" style="1146" customWidth="1"/>
    <col min="14" max="14" width="6.125" style="133" customWidth="1"/>
    <col min="15" max="15" width="6.125" style="132" customWidth="1"/>
    <col min="16" max="16" width="1.125" style="132" customWidth="1"/>
    <col min="17" max="17" width="6.125" style="132" customWidth="1"/>
    <col min="18" max="18" width="6.125" style="133" customWidth="1"/>
    <col min="19" max="53" width="5.5" style="133" customWidth="1"/>
    <col min="54" max="256" width="10.375" style="133"/>
    <col min="257" max="257" width="5.875" style="133" customWidth="1"/>
    <col min="258" max="267" width="6.125" style="133" customWidth="1"/>
    <col min="268" max="268" width="6.5" style="133" customWidth="1"/>
    <col min="269" max="271" width="6.125" style="133" customWidth="1"/>
    <col min="272" max="272" width="1.125" style="133" customWidth="1"/>
    <col min="273" max="274" width="6.125" style="133" customWidth="1"/>
    <col min="275" max="309" width="5.5" style="133" customWidth="1"/>
    <col min="310" max="512" width="10.375" style="133"/>
    <col min="513" max="513" width="5.875" style="133" customWidth="1"/>
    <col min="514" max="523" width="6.125" style="133" customWidth="1"/>
    <col min="524" max="524" width="6.5" style="133" customWidth="1"/>
    <col min="525" max="527" width="6.125" style="133" customWidth="1"/>
    <col min="528" max="528" width="1.125" style="133" customWidth="1"/>
    <col min="529" max="530" width="6.125" style="133" customWidth="1"/>
    <col min="531" max="565" width="5.5" style="133" customWidth="1"/>
    <col min="566" max="768" width="10.375" style="133"/>
    <col min="769" max="769" width="5.875" style="133" customWidth="1"/>
    <col min="770" max="779" width="6.125" style="133" customWidth="1"/>
    <col min="780" max="780" width="6.5" style="133" customWidth="1"/>
    <col min="781" max="783" width="6.125" style="133" customWidth="1"/>
    <col min="784" max="784" width="1.125" style="133" customWidth="1"/>
    <col min="785" max="786" width="6.125" style="133" customWidth="1"/>
    <col min="787" max="821" width="5.5" style="133" customWidth="1"/>
    <col min="822" max="1024" width="10.375" style="133"/>
    <col min="1025" max="1025" width="5.875" style="133" customWidth="1"/>
    <col min="1026" max="1035" width="6.125" style="133" customWidth="1"/>
    <col min="1036" max="1036" width="6.5" style="133" customWidth="1"/>
    <col min="1037" max="1039" width="6.125" style="133" customWidth="1"/>
    <col min="1040" max="1040" width="1.125" style="133" customWidth="1"/>
    <col min="1041" max="1042" width="6.125" style="133" customWidth="1"/>
    <col min="1043" max="1077" width="5.5" style="133" customWidth="1"/>
    <col min="1078" max="1280" width="10.375" style="133"/>
    <col min="1281" max="1281" width="5.875" style="133" customWidth="1"/>
    <col min="1282" max="1291" width="6.125" style="133" customWidth="1"/>
    <col min="1292" max="1292" width="6.5" style="133" customWidth="1"/>
    <col min="1293" max="1295" width="6.125" style="133" customWidth="1"/>
    <col min="1296" max="1296" width="1.125" style="133" customWidth="1"/>
    <col min="1297" max="1298" width="6.125" style="133" customWidth="1"/>
    <col min="1299" max="1333" width="5.5" style="133" customWidth="1"/>
    <col min="1334" max="1536" width="10.375" style="133"/>
    <col min="1537" max="1537" width="5.875" style="133" customWidth="1"/>
    <col min="1538" max="1547" width="6.125" style="133" customWidth="1"/>
    <col min="1548" max="1548" width="6.5" style="133" customWidth="1"/>
    <col min="1549" max="1551" width="6.125" style="133" customWidth="1"/>
    <col min="1552" max="1552" width="1.125" style="133" customWidth="1"/>
    <col min="1553" max="1554" width="6.125" style="133" customWidth="1"/>
    <col min="1555" max="1589" width="5.5" style="133" customWidth="1"/>
    <col min="1590" max="1792" width="10.375" style="133"/>
    <col min="1793" max="1793" width="5.875" style="133" customWidth="1"/>
    <col min="1794" max="1803" width="6.125" style="133" customWidth="1"/>
    <col min="1804" max="1804" width="6.5" style="133" customWidth="1"/>
    <col min="1805" max="1807" width="6.125" style="133" customWidth="1"/>
    <col min="1808" max="1808" width="1.125" style="133" customWidth="1"/>
    <col min="1809" max="1810" width="6.125" style="133" customWidth="1"/>
    <col min="1811" max="1845" width="5.5" style="133" customWidth="1"/>
    <col min="1846" max="2048" width="10.375" style="133"/>
    <col min="2049" max="2049" width="5.875" style="133" customWidth="1"/>
    <col min="2050" max="2059" width="6.125" style="133" customWidth="1"/>
    <col min="2060" max="2060" width="6.5" style="133" customWidth="1"/>
    <col min="2061" max="2063" width="6.125" style="133" customWidth="1"/>
    <col min="2064" max="2064" width="1.125" style="133" customWidth="1"/>
    <col min="2065" max="2066" width="6.125" style="133" customWidth="1"/>
    <col min="2067" max="2101" width="5.5" style="133" customWidth="1"/>
    <col min="2102" max="2304" width="10.375" style="133"/>
    <col min="2305" max="2305" width="5.875" style="133" customWidth="1"/>
    <col min="2306" max="2315" width="6.125" style="133" customWidth="1"/>
    <col min="2316" max="2316" width="6.5" style="133" customWidth="1"/>
    <col min="2317" max="2319" width="6.125" style="133" customWidth="1"/>
    <col min="2320" max="2320" width="1.125" style="133" customWidth="1"/>
    <col min="2321" max="2322" width="6.125" style="133" customWidth="1"/>
    <col min="2323" max="2357" width="5.5" style="133" customWidth="1"/>
    <col min="2358" max="2560" width="10.375" style="133"/>
    <col min="2561" max="2561" width="5.875" style="133" customWidth="1"/>
    <col min="2562" max="2571" width="6.125" style="133" customWidth="1"/>
    <col min="2572" max="2572" width="6.5" style="133" customWidth="1"/>
    <col min="2573" max="2575" width="6.125" style="133" customWidth="1"/>
    <col min="2576" max="2576" width="1.125" style="133" customWidth="1"/>
    <col min="2577" max="2578" width="6.125" style="133" customWidth="1"/>
    <col min="2579" max="2613" width="5.5" style="133" customWidth="1"/>
    <col min="2614" max="2816" width="10.375" style="133"/>
    <col min="2817" max="2817" width="5.875" style="133" customWidth="1"/>
    <col min="2818" max="2827" width="6.125" style="133" customWidth="1"/>
    <col min="2828" max="2828" width="6.5" style="133" customWidth="1"/>
    <col min="2829" max="2831" width="6.125" style="133" customWidth="1"/>
    <col min="2832" max="2832" width="1.125" style="133" customWidth="1"/>
    <col min="2833" max="2834" width="6.125" style="133" customWidth="1"/>
    <col min="2835" max="2869" width="5.5" style="133" customWidth="1"/>
    <col min="2870" max="3072" width="10.375" style="133"/>
    <col min="3073" max="3073" width="5.875" style="133" customWidth="1"/>
    <col min="3074" max="3083" width="6.125" style="133" customWidth="1"/>
    <col min="3084" max="3084" width="6.5" style="133" customWidth="1"/>
    <col min="3085" max="3087" width="6.125" style="133" customWidth="1"/>
    <col min="3088" max="3088" width="1.125" style="133" customWidth="1"/>
    <col min="3089" max="3090" width="6.125" style="133" customWidth="1"/>
    <col min="3091" max="3125" width="5.5" style="133" customWidth="1"/>
    <col min="3126" max="3328" width="10.375" style="133"/>
    <col min="3329" max="3329" width="5.875" style="133" customWidth="1"/>
    <col min="3330" max="3339" width="6.125" style="133" customWidth="1"/>
    <col min="3340" max="3340" width="6.5" style="133" customWidth="1"/>
    <col min="3341" max="3343" width="6.125" style="133" customWidth="1"/>
    <col min="3344" max="3344" width="1.125" style="133" customWidth="1"/>
    <col min="3345" max="3346" width="6.125" style="133" customWidth="1"/>
    <col min="3347" max="3381" width="5.5" style="133" customWidth="1"/>
    <col min="3382" max="3584" width="10.375" style="133"/>
    <col min="3585" max="3585" width="5.875" style="133" customWidth="1"/>
    <col min="3586" max="3595" width="6.125" style="133" customWidth="1"/>
    <col min="3596" max="3596" width="6.5" style="133" customWidth="1"/>
    <col min="3597" max="3599" width="6.125" style="133" customWidth="1"/>
    <col min="3600" max="3600" width="1.125" style="133" customWidth="1"/>
    <col min="3601" max="3602" width="6.125" style="133" customWidth="1"/>
    <col min="3603" max="3637" width="5.5" style="133" customWidth="1"/>
    <col min="3638" max="3840" width="10.375" style="133"/>
    <col min="3841" max="3841" width="5.875" style="133" customWidth="1"/>
    <col min="3842" max="3851" width="6.125" style="133" customWidth="1"/>
    <col min="3852" max="3852" width="6.5" style="133" customWidth="1"/>
    <col min="3853" max="3855" width="6.125" style="133" customWidth="1"/>
    <col min="3856" max="3856" width="1.125" style="133" customWidth="1"/>
    <col min="3857" max="3858" width="6.125" style="133" customWidth="1"/>
    <col min="3859" max="3893" width="5.5" style="133" customWidth="1"/>
    <col min="3894" max="4096" width="10.375" style="133"/>
    <col min="4097" max="4097" width="5.875" style="133" customWidth="1"/>
    <col min="4098" max="4107" width="6.125" style="133" customWidth="1"/>
    <col min="4108" max="4108" width="6.5" style="133" customWidth="1"/>
    <col min="4109" max="4111" width="6.125" style="133" customWidth="1"/>
    <col min="4112" max="4112" width="1.125" style="133" customWidth="1"/>
    <col min="4113" max="4114" width="6.125" style="133" customWidth="1"/>
    <col min="4115" max="4149" width="5.5" style="133" customWidth="1"/>
    <col min="4150" max="4352" width="10.375" style="133"/>
    <col min="4353" max="4353" width="5.875" style="133" customWidth="1"/>
    <col min="4354" max="4363" width="6.125" style="133" customWidth="1"/>
    <col min="4364" max="4364" width="6.5" style="133" customWidth="1"/>
    <col min="4365" max="4367" width="6.125" style="133" customWidth="1"/>
    <col min="4368" max="4368" width="1.125" style="133" customWidth="1"/>
    <col min="4369" max="4370" width="6.125" style="133" customWidth="1"/>
    <col min="4371" max="4405" width="5.5" style="133" customWidth="1"/>
    <col min="4406" max="4608" width="10.375" style="133"/>
    <col min="4609" max="4609" width="5.875" style="133" customWidth="1"/>
    <col min="4610" max="4619" width="6.125" style="133" customWidth="1"/>
    <col min="4620" max="4620" width="6.5" style="133" customWidth="1"/>
    <col min="4621" max="4623" width="6.125" style="133" customWidth="1"/>
    <col min="4624" max="4624" width="1.125" style="133" customWidth="1"/>
    <col min="4625" max="4626" width="6.125" style="133" customWidth="1"/>
    <col min="4627" max="4661" width="5.5" style="133" customWidth="1"/>
    <col min="4662" max="4864" width="10.375" style="133"/>
    <col min="4865" max="4865" width="5.875" style="133" customWidth="1"/>
    <col min="4866" max="4875" width="6.125" style="133" customWidth="1"/>
    <col min="4876" max="4876" width="6.5" style="133" customWidth="1"/>
    <col min="4877" max="4879" width="6.125" style="133" customWidth="1"/>
    <col min="4880" max="4880" width="1.125" style="133" customWidth="1"/>
    <col min="4881" max="4882" width="6.125" style="133" customWidth="1"/>
    <col min="4883" max="4917" width="5.5" style="133" customWidth="1"/>
    <col min="4918" max="5120" width="10.375" style="133"/>
    <col min="5121" max="5121" width="5.875" style="133" customWidth="1"/>
    <col min="5122" max="5131" width="6.125" style="133" customWidth="1"/>
    <col min="5132" max="5132" width="6.5" style="133" customWidth="1"/>
    <col min="5133" max="5135" width="6.125" style="133" customWidth="1"/>
    <col min="5136" max="5136" width="1.125" style="133" customWidth="1"/>
    <col min="5137" max="5138" width="6.125" style="133" customWidth="1"/>
    <col min="5139" max="5173" width="5.5" style="133" customWidth="1"/>
    <col min="5174" max="5376" width="10.375" style="133"/>
    <col min="5377" max="5377" width="5.875" style="133" customWidth="1"/>
    <col min="5378" max="5387" width="6.125" style="133" customWidth="1"/>
    <col min="5388" max="5388" width="6.5" style="133" customWidth="1"/>
    <col min="5389" max="5391" width="6.125" style="133" customWidth="1"/>
    <col min="5392" max="5392" width="1.125" style="133" customWidth="1"/>
    <col min="5393" max="5394" width="6.125" style="133" customWidth="1"/>
    <col min="5395" max="5429" width="5.5" style="133" customWidth="1"/>
    <col min="5430" max="5632" width="10.375" style="133"/>
    <col min="5633" max="5633" width="5.875" style="133" customWidth="1"/>
    <col min="5634" max="5643" width="6.125" style="133" customWidth="1"/>
    <col min="5644" max="5644" width="6.5" style="133" customWidth="1"/>
    <col min="5645" max="5647" width="6.125" style="133" customWidth="1"/>
    <col min="5648" max="5648" width="1.125" style="133" customWidth="1"/>
    <col min="5649" max="5650" width="6.125" style="133" customWidth="1"/>
    <col min="5651" max="5685" width="5.5" style="133" customWidth="1"/>
    <col min="5686" max="5888" width="10.375" style="133"/>
    <col min="5889" max="5889" width="5.875" style="133" customWidth="1"/>
    <col min="5890" max="5899" width="6.125" style="133" customWidth="1"/>
    <col min="5900" max="5900" width="6.5" style="133" customWidth="1"/>
    <col min="5901" max="5903" width="6.125" style="133" customWidth="1"/>
    <col min="5904" max="5904" width="1.125" style="133" customWidth="1"/>
    <col min="5905" max="5906" width="6.125" style="133" customWidth="1"/>
    <col min="5907" max="5941" width="5.5" style="133" customWidth="1"/>
    <col min="5942" max="6144" width="10.375" style="133"/>
    <col min="6145" max="6145" width="5.875" style="133" customWidth="1"/>
    <col min="6146" max="6155" width="6.125" style="133" customWidth="1"/>
    <col min="6156" max="6156" width="6.5" style="133" customWidth="1"/>
    <col min="6157" max="6159" width="6.125" style="133" customWidth="1"/>
    <col min="6160" max="6160" width="1.125" style="133" customWidth="1"/>
    <col min="6161" max="6162" width="6.125" style="133" customWidth="1"/>
    <col min="6163" max="6197" width="5.5" style="133" customWidth="1"/>
    <col min="6198" max="6400" width="10.375" style="133"/>
    <col min="6401" max="6401" width="5.875" style="133" customWidth="1"/>
    <col min="6402" max="6411" width="6.125" style="133" customWidth="1"/>
    <col min="6412" max="6412" width="6.5" style="133" customWidth="1"/>
    <col min="6413" max="6415" width="6.125" style="133" customWidth="1"/>
    <col min="6416" max="6416" width="1.125" style="133" customWidth="1"/>
    <col min="6417" max="6418" width="6.125" style="133" customWidth="1"/>
    <col min="6419" max="6453" width="5.5" style="133" customWidth="1"/>
    <col min="6454" max="6656" width="10.375" style="133"/>
    <col min="6657" max="6657" width="5.875" style="133" customWidth="1"/>
    <col min="6658" max="6667" width="6.125" style="133" customWidth="1"/>
    <col min="6668" max="6668" width="6.5" style="133" customWidth="1"/>
    <col min="6669" max="6671" width="6.125" style="133" customWidth="1"/>
    <col min="6672" max="6672" width="1.125" style="133" customWidth="1"/>
    <col min="6673" max="6674" width="6.125" style="133" customWidth="1"/>
    <col min="6675" max="6709" width="5.5" style="133" customWidth="1"/>
    <col min="6710" max="6912" width="10.375" style="133"/>
    <col min="6913" max="6913" width="5.875" style="133" customWidth="1"/>
    <col min="6914" max="6923" width="6.125" style="133" customWidth="1"/>
    <col min="6924" max="6924" width="6.5" style="133" customWidth="1"/>
    <col min="6925" max="6927" width="6.125" style="133" customWidth="1"/>
    <col min="6928" max="6928" width="1.125" style="133" customWidth="1"/>
    <col min="6929" max="6930" width="6.125" style="133" customWidth="1"/>
    <col min="6931" max="6965" width="5.5" style="133" customWidth="1"/>
    <col min="6966" max="7168" width="10.375" style="133"/>
    <col min="7169" max="7169" width="5.875" style="133" customWidth="1"/>
    <col min="7170" max="7179" width="6.125" style="133" customWidth="1"/>
    <col min="7180" max="7180" width="6.5" style="133" customWidth="1"/>
    <col min="7181" max="7183" width="6.125" style="133" customWidth="1"/>
    <col min="7184" max="7184" width="1.125" style="133" customWidth="1"/>
    <col min="7185" max="7186" width="6.125" style="133" customWidth="1"/>
    <col min="7187" max="7221" width="5.5" style="133" customWidth="1"/>
    <col min="7222" max="7424" width="10.375" style="133"/>
    <col min="7425" max="7425" width="5.875" style="133" customWidth="1"/>
    <col min="7426" max="7435" width="6.125" style="133" customWidth="1"/>
    <col min="7436" max="7436" width="6.5" style="133" customWidth="1"/>
    <col min="7437" max="7439" width="6.125" style="133" customWidth="1"/>
    <col min="7440" max="7440" width="1.125" style="133" customWidth="1"/>
    <col min="7441" max="7442" width="6.125" style="133" customWidth="1"/>
    <col min="7443" max="7477" width="5.5" style="133" customWidth="1"/>
    <col min="7478" max="7680" width="10.375" style="133"/>
    <col min="7681" max="7681" width="5.875" style="133" customWidth="1"/>
    <col min="7682" max="7691" width="6.125" style="133" customWidth="1"/>
    <col min="7692" max="7692" width="6.5" style="133" customWidth="1"/>
    <col min="7693" max="7695" width="6.125" style="133" customWidth="1"/>
    <col min="7696" max="7696" width="1.125" style="133" customWidth="1"/>
    <col min="7697" max="7698" width="6.125" style="133" customWidth="1"/>
    <col min="7699" max="7733" width="5.5" style="133" customWidth="1"/>
    <col min="7734" max="7936" width="10.375" style="133"/>
    <col min="7937" max="7937" width="5.875" style="133" customWidth="1"/>
    <col min="7938" max="7947" width="6.125" style="133" customWidth="1"/>
    <col min="7948" max="7948" width="6.5" style="133" customWidth="1"/>
    <col min="7949" max="7951" width="6.125" style="133" customWidth="1"/>
    <col min="7952" max="7952" width="1.125" style="133" customWidth="1"/>
    <col min="7953" max="7954" width="6.125" style="133" customWidth="1"/>
    <col min="7955" max="7989" width="5.5" style="133" customWidth="1"/>
    <col min="7990" max="8192" width="10.375" style="133"/>
    <col min="8193" max="8193" width="5.875" style="133" customWidth="1"/>
    <col min="8194" max="8203" width="6.125" style="133" customWidth="1"/>
    <col min="8204" max="8204" width="6.5" style="133" customWidth="1"/>
    <col min="8205" max="8207" width="6.125" style="133" customWidth="1"/>
    <col min="8208" max="8208" width="1.125" style="133" customWidth="1"/>
    <col min="8209" max="8210" width="6.125" style="133" customWidth="1"/>
    <col min="8211" max="8245" width="5.5" style="133" customWidth="1"/>
    <col min="8246" max="8448" width="10.375" style="133"/>
    <col min="8449" max="8449" width="5.875" style="133" customWidth="1"/>
    <col min="8450" max="8459" width="6.125" style="133" customWidth="1"/>
    <col min="8460" max="8460" width="6.5" style="133" customWidth="1"/>
    <col min="8461" max="8463" width="6.125" style="133" customWidth="1"/>
    <col min="8464" max="8464" width="1.125" style="133" customWidth="1"/>
    <col min="8465" max="8466" width="6.125" style="133" customWidth="1"/>
    <col min="8467" max="8501" width="5.5" style="133" customWidth="1"/>
    <col min="8502" max="8704" width="10.375" style="133"/>
    <col min="8705" max="8705" width="5.875" style="133" customWidth="1"/>
    <col min="8706" max="8715" width="6.125" style="133" customWidth="1"/>
    <col min="8716" max="8716" width="6.5" style="133" customWidth="1"/>
    <col min="8717" max="8719" width="6.125" style="133" customWidth="1"/>
    <col min="8720" max="8720" width="1.125" style="133" customWidth="1"/>
    <col min="8721" max="8722" width="6.125" style="133" customWidth="1"/>
    <col min="8723" max="8757" width="5.5" style="133" customWidth="1"/>
    <col min="8758" max="8960" width="10.375" style="133"/>
    <col min="8961" max="8961" width="5.875" style="133" customWidth="1"/>
    <col min="8962" max="8971" width="6.125" style="133" customWidth="1"/>
    <col min="8972" max="8972" width="6.5" style="133" customWidth="1"/>
    <col min="8973" max="8975" width="6.125" style="133" customWidth="1"/>
    <col min="8976" max="8976" width="1.125" style="133" customWidth="1"/>
    <col min="8977" max="8978" width="6.125" style="133" customWidth="1"/>
    <col min="8979" max="9013" width="5.5" style="133" customWidth="1"/>
    <col min="9014" max="9216" width="10.375" style="133"/>
    <col min="9217" max="9217" width="5.875" style="133" customWidth="1"/>
    <col min="9218" max="9227" width="6.125" style="133" customWidth="1"/>
    <col min="9228" max="9228" width="6.5" style="133" customWidth="1"/>
    <col min="9229" max="9231" width="6.125" style="133" customWidth="1"/>
    <col min="9232" max="9232" width="1.125" style="133" customWidth="1"/>
    <col min="9233" max="9234" width="6.125" style="133" customWidth="1"/>
    <col min="9235" max="9269" width="5.5" style="133" customWidth="1"/>
    <col min="9270" max="9472" width="10.375" style="133"/>
    <col min="9473" max="9473" width="5.875" style="133" customWidth="1"/>
    <col min="9474" max="9483" width="6.125" style="133" customWidth="1"/>
    <col min="9484" max="9484" width="6.5" style="133" customWidth="1"/>
    <col min="9485" max="9487" width="6.125" style="133" customWidth="1"/>
    <col min="9488" max="9488" width="1.125" style="133" customWidth="1"/>
    <col min="9489" max="9490" width="6.125" style="133" customWidth="1"/>
    <col min="9491" max="9525" width="5.5" style="133" customWidth="1"/>
    <col min="9526" max="9728" width="10.375" style="133"/>
    <col min="9729" max="9729" width="5.875" style="133" customWidth="1"/>
    <col min="9730" max="9739" width="6.125" style="133" customWidth="1"/>
    <col min="9740" max="9740" width="6.5" style="133" customWidth="1"/>
    <col min="9741" max="9743" width="6.125" style="133" customWidth="1"/>
    <col min="9744" max="9744" width="1.125" style="133" customWidth="1"/>
    <col min="9745" max="9746" width="6.125" style="133" customWidth="1"/>
    <col min="9747" max="9781" width="5.5" style="133" customWidth="1"/>
    <col min="9782" max="9984" width="10.375" style="133"/>
    <col min="9985" max="9985" width="5.875" style="133" customWidth="1"/>
    <col min="9986" max="9995" width="6.125" style="133" customWidth="1"/>
    <col min="9996" max="9996" width="6.5" style="133" customWidth="1"/>
    <col min="9997" max="9999" width="6.125" style="133" customWidth="1"/>
    <col min="10000" max="10000" width="1.125" style="133" customWidth="1"/>
    <col min="10001" max="10002" width="6.125" style="133" customWidth="1"/>
    <col min="10003" max="10037" width="5.5" style="133" customWidth="1"/>
    <col min="10038" max="10240" width="10.375" style="133"/>
    <col min="10241" max="10241" width="5.875" style="133" customWidth="1"/>
    <col min="10242" max="10251" width="6.125" style="133" customWidth="1"/>
    <col min="10252" max="10252" width="6.5" style="133" customWidth="1"/>
    <col min="10253" max="10255" width="6.125" style="133" customWidth="1"/>
    <col min="10256" max="10256" width="1.125" style="133" customWidth="1"/>
    <col min="10257" max="10258" width="6.125" style="133" customWidth="1"/>
    <col min="10259" max="10293" width="5.5" style="133" customWidth="1"/>
    <col min="10294" max="10496" width="10.375" style="133"/>
    <col min="10497" max="10497" width="5.875" style="133" customWidth="1"/>
    <col min="10498" max="10507" width="6.125" style="133" customWidth="1"/>
    <col min="10508" max="10508" width="6.5" style="133" customWidth="1"/>
    <col min="10509" max="10511" width="6.125" style="133" customWidth="1"/>
    <col min="10512" max="10512" width="1.125" style="133" customWidth="1"/>
    <col min="10513" max="10514" width="6.125" style="133" customWidth="1"/>
    <col min="10515" max="10549" width="5.5" style="133" customWidth="1"/>
    <col min="10550" max="10752" width="10.375" style="133"/>
    <col min="10753" max="10753" width="5.875" style="133" customWidth="1"/>
    <col min="10754" max="10763" width="6.125" style="133" customWidth="1"/>
    <col min="10764" max="10764" width="6.5" style="133" customWidth="1"/>
    <col min="10765" max="10767" width="6.125" style="133" customWidth="1"/>
    <col min="10768" max="10768" width="1.125" style="133" customWidth="1"/>
    <col min="10769" max="10770" width="6.125" style="133" customWidth="1"/>
    <col min="10771" max="10805" width="5.5" style="133" customWidth="1"/>
    <col min="10806" max="11008" width="10.375" style="133"/>
    <col min="11009" max="11009" width="5.875" style="133" customWidth="1"/>
    <col min="11010" max="11019" width="6.125" style="133" customWidth="1"/>
    <col min="11020" max="11020" width="6.5" style="133" customWidth="1"/>
    <col min="11021" max="11023" width="6.125" style="133" customWidth="1"/>
    <col min="11024" max="11024" width="1.125" style="133" customWidth="1"/>
    <col min="11025" max="11026" width="6.125" style="133" customWidth="1"/>
    <col min="11027" max="11061" width="5.5" style="133" customWidth="1"/>
    <col min="11062" max="11264" width="10.375" style="133"/>
    <col min="11265" max="11265" width="5.875" style="133" customWidth="1"/>
    <col min="11266" max="11275" width="6.125" style="133" customWidth="1"/>
    <col min="11276" max="11276" width="6.5" style="133" customWidth="1"/>
    <col min="11277" max="11279" width="6.125" style="133" customWidth="1"/>
    <col min="11280" max="11280" width="1.125" style="133" customWidth="1"/>
    <col min="11281" max="11282" width="6.125" style="133" customWidth="1"/>
    <col min="11283" max="11317" width="5.5" style="133" customWidth="1"/>
    <col min="11318" max="11520" width="10.375" style="133"/>
    <col min="11521" max="11521" width="5.875" style="133" customWidth="1"/>
    <col min="11522" max="11531" width="6.125" style="133" customWidth="1"/>
    <col min="11532" max="11532" width="6.5" style="133" customWidth="1"/>
    <col min="11533" max="11535" width="6.125" style="133" customWidth="1"/>
    <col min="11536" max="11536" width="1.125" style="133" customWidth="1"/>
    <col min="11537" max="11538" width="6.125" style="133" customWidth="1"/>
    <col min="11539" max="11573" width="5.5" style="133" customWidth="1"/>
    <col min="11574" max="11776" width="10.375" style="133"/>
    <col min="11777" max="11777" width="5.875" style="133" customWidth="1"/>
    <col min="11778" max="11787" width="6.125" style="133" customWidth="1"/>
    <col min="11788" max="11788" width="6.5" style="133" customWidth="1"/>
    <col min="11789" max="11791" width="6.125" style="133" customWidth="1"/>
    <col min="11792" max="11792" width="1.125" style="133" customWidth="1"/>
    <col min="11793" max="11794" width="6.125" style="133" customWidth="1"/>
    <col min="11795" max="11829" width="5.5" style="133" customWidth="1"/>
    <col min="11830" max="12032" width="10.375" style="133"/>
    <col min="12033" max="12033" width="5.875" style="133" customWidth="1"/>
    <col min="12034" max="12043" width="6.125" style="133" customWidth="1"/>
    <col min="12044" max="12044" width="6.5" style="133" customWidth="1"/>
    <col min="12045" max="12047" width="6.125" style="133" customWidth="1"/>
    <col min="12048" max="12048" width="1.125" style="133" customWidth="1"/>
    <col min="12049" max="12050" width="6.125" style="133" customWidth="1"/>
    <col min="12051" max="12085" width="5.5" style="133" customWidth="1"/>
    <col min="12086" max="12288" width="10.375" style="133"/>
    <col min="12289" max="12289" width="5.875" style="133" customWidth="1"/>
    <col min="12290" max="12299" width="6.125" style="133" customWidth="1"/>
    <col min="12300" max="12300" width="6.5" style="133" customWidth="1"/>
    <col min="12301" max="12303" width="6.125" style="133" customWidth="1"/>
    <col min="12304" max="12304" width="1.125" style="133" customWidth="1"/>
    <col min="12305" max="12306" width="6.125" style="133" customWidth="1"/>
    <col min="12307" max="12341" width="5.5" style="133" customWidth="1"/>
    <col min="12342" max="12544" width="10.375" style="133"/>
    <col min="12545" max="12545" width="5.875" style="133" customWidth="1"/>
    <col min="12546" max="12555" width="6.125" style="133" customWidth="1"/>
    <col min="12556" max="12556" width="6.5" style="133" customWidth="1"/>
    <col min="12557" max="12559" width="6.125" style="133" customWidth="1"/>
    <col min="12560" max="12560" width="1.125" style="133" customWidth="1"/>
    <col min="12561" max="12562" width="6.125" style="133" customWidth="1"/>
    <col min="12563" max="12597" width="5.5" style="133" customWidth="1"/>
    <col min="12598" max="12800" width="10.375" style="133"/>
    <col min="12801" max="12801" width="5.875" style="133" customWidth="1"/>
    <col min="12802" max="12811" width="6.125" style="133" customWidth="1"/>
    <col min="12812" max="12812" width="6.5" style="133" customWidth="1"/>
    <col min="12813" max="12815" width="6.125" style="133" customWidth="1"/>
    <col min="12816" max="12816" width="1.125" style="133" customWidth="1"/>
    <col min="12817" max="12818" width="6.125" style="133" customWidth="1"/>
    <col min="12819" max="12853" width="5.5" style="133" customWidth="1"/>
    <col min="12854" max="13056" width="10.375" style="133"/>
    <col min="13057" max="13057" width="5.875" style="133" customWidth="1"/>
    <col min="13058" max="13067" width="6.125" style="133" customWidth="1"/>
    <col min="13068" max="13068" width="6.5" style="133" customWidth="1"/>
    <col min="13069" max="13071" width="6.125" style="133" customWidth="1"/>
    <col min="13072" max="13072" width="1.125" style="133" customWidth="1"/>
    <col min="13073" max="13074" width="6.125" style="133" customWidth="1"/>
    <col min="13075" max="13109" width="5.5" style="133" customWidth="1"/>
    <col min="13110" max="13312" width="10.375" style="133"/>
    <col min="13313" max="13313" width="5.875" style="133" customWidth="1"/>
    <col min="13314" max="13323" width="6.125" style="133" customWidth="1"/>
    <col min="13324" max="13324" width="6.5" style="133" customWidth="1"/>
    <col min="13325" max="13327" width="6.125" style="133" customWidth="1"/>
    <col min="13328" max="13328" width="1.125" style="133" customWidth="1"/>
    <col min="13329" max="13330" width="6.125" style="133" customWidth="1"/>
    <col min="13331" max="13365" width="5.5" style="133" customWidth="1"/>
    <col min="13366" max="13568" width="10.375" style="133"/>
    <col min="13569" max="13569" width="5.875" style="133" customWidth="1"/>
    <col min="13570" max="13579" width="6.125" style="133" customWidth="1"/>
    <col min="13580" max="13580" width="6.5" style="133" customWidth="1"/>
    <col min="13581" max="13583" width="6.125" style="133" customWidth="1"/>
    <col min="13584" max="13584" width="1.125" style="133" customWidth="1"/>
    <col min="13585" max="13586" width="6.125" style="133" customWidth="1"/>
    <col min="13587" max="13621" width="5.5" style="133" customWidth="1"/>
    <col min="13622" max="13824" width="10.375" style="133"/>
    <col min="13825" max="13825" width="5.875" style="133" customWidth="1"/>
    <col min="13826" max="13835" width="6.125" style="133" customWidth="1"/>
    <col min="13836" max="13836" width="6.5" style="133" customWidth="1"/>
    <col min="13837" max="13839" width="6.125" style="133" customWidth="1"/>
    <col min="13840" max="13840" width="1.125" style="133" customWidth="1"/>
    <col min="13841" max="13842" width="6.125" style="133" customWidth="1"/>
    <col min="13843" max="13877" width="5.5" style="133" customWidth="1"/>
    <col min="13878" max="14080" width="10.375" style="133"/>
    <col min="14081" max="14081" width="5.875" style="133" customWidth="1"/>
    <col min="14082" max="14091" width="6.125" style="133" customWidth="1"/>
    <col min="14092" max="14092" width="6.5" style="133" customWidth="1"/>
    <col min="14093" max="14095" width="6.125" style="133" customWidth="1"/>
    <col min="14096" max="14096" width="1.125" style="133" customWidth="1"/>
    <col min="14097" max="14098" width="6.125" style="133" customWidth="1"/>
    <col min="14099" max="14133" width="5.5" style="133" customWidth="1"/>
    <col min="14134" max="14336" width="10.375" style="133"/>
    <col min="14337" max="14337" width="5.875" style="133" customWidth="1"/>
    <col min="14338" max="14347" width="6.125" style="133" customWidth="1"/>
    <col min="14348" max="14348" width="6.5" style="133" customWidth="1"/>
    <col min="14349" max="14351" width="6.125" style="133" customWidth="1"/>
    <col min="14352" max="14352" width="1.125" style="133" customWidth="1"/>
    <col min="14353" max="14354" width="6.125" style="133" customWidth="1"/>
    <col min="14355" max="14389" width="5.5" style="133" customWidth="1"/>
    <col min="14390" max="14592" width="10.375" style="133"/>
    <col min="14593" max="14593" width="5.875" style="133" customWidth="1"/>
    <col min="14594" max="14603" width="6.125" style="133" customWidth="1"/>
    <col min="14604" max="14604" width="6.5" style="133" customWidth="1"/>
    <col min="14605" max="14607" width="6.125" style="133" customWidth="1"/>
    <col min="14608" max="14608" width="1.125" style="133" customWidth="1"/>
    <col min="14609" max="14610" width="6.125" style="133" customWidth="1"/>
    <col min="14611" max="14645" width="5.5" style="133" customWidth="1"/>
    <col min="14646" max="14848" width="10.375" style="133"/>
    <col min="14849" max="14849" width="5.875" style="133" customWidth="1"/>
    <col min="14850" max="14859" width="6.125" style="133" customWidth="1"/>
    <col min="14860" max="14860" width="6.5" style="133" customWidth="1"/>
    <col min="14861" max="14863" width="6.125" style="133" customWidth="1"/>
    <col min="14864" max="14864" width="1.125" style="133" customWidth="1"/>
    <col min="14865" max="14866" width="6.125" style="133" customWidth="1"/>
    <col min="14867" max="14901" width="5.5" style="133" customWidth="1"/>
    <col min="14902" max="15104" width="10.375" style="133"/>
    <col min="15105" max="15105" width="5.875" style="133" customWidth="1"/>
    <col min="15106" max="15115" width="6.125" style="133" customWidth="1"/>
    <col min="15116" max="15116" width="6.5" style="133" customWidth="1"/>
    <col min="15117" max="15119" width="6.125" style="133" customWidth="1"/>
    <col min="15120" max="15120" width="1.125" style="133" customWidth="1"/>
    <col min="15121" max="15122" width="6.125" style="133" customWidth="1"/>
    <col min="15123" max="15157" width="5.5" style="133" customWidth="1"/>
    <col min="15158" max="15360" width="10.375" style="133"/>
    <col min="15361" max="15361" width="5.875" style="133" customWidth="1"/>
    <col min="15362" max="15371" width="6.125" style="133" customWidth="1"/>
    <col min="15372" max="15372" width="6.5" style="133" customWidth="1"/>
    <col min="15373" max="15375" width="6.125" style="133" customWidth="1"/>
    <col min="15376" max="15376" width="1.125" style="133" customWidth="1"/>
    <col min="15377" max="15378" width="6.125" style="133" customWidth="1"/>
    <col min="15379" max="15413" width="5.5" style="133" customWidth="1"/>
    <col min="15414" max="15616" width="10.375" style="133"/>
    <col min="15617" max="15617" width="5.875" style="133" customWidth="1"/>
    <col min="15618" max="15627" width="6.125" style="133" customWidth="1"/>
    <col min="15628" max="15628" width="6.5" style="133" customWidth="1"/>
    <col min="15629" max="15631" width="6.125" style="133" customWidth="1"/>
    <col min="15632" max="15632" width="1.125" style="133" customWidth="1"/>
    <col min="15633" max="15634" width="6.125" style="133" customWidth="1"/>
    <col min="15635" max="15669" width="5.5" style="133" customWidth="1"/>
    <col min="15670" max="15872" width="10.375" style="133"/>
    <col min="15873" max="15873" width="5.875" style="133" customWidth="1"/>
    <col min="15874" max="15883" width="6.125" style="133" customWidth="1"/>
    <col min="15884" max="15884" width="6.5" style="133" customWidth="1"/>
    <col min="15885" max="15887" width="6.125" style="133" customWidth="1"/>
    <col min="15888" max="15888" width="1.125" style="133" customWidth="1"/>
    <col min="15889" max="15890" width="6.125" style="133" customWidth="1"/>
    <col min="15891" max="15925" width="5.5" style="133" customWidth="1"/>
    <col min="15926" max="16128" width="10.375" style="133"/>
    <col min="16129" max="16129" width="5.875" style="133" customWidth="1"/>
    <col min="16130" max="16139" width="6.125" style="133" customWidth="1"/>
    <col min="16140" max="16140" width="6.5" style="133" customWidth="1"/>
    <col min="16141" max="16143" width="6.125" style="133" customWidth="1"/>
    <col min="16144" max="16144" width="1.125" style="133" customWidth="1"/>
    <col min="16145" max="16146" width="6.125" style="133" customWidth="1"/>
    <col min="16147" max="16181" width="5.5" style="133" customWidth="1"/>
    <col min="16182" max="16384" width="10.375" style="133"/>
  </cols>
  <sheetData>
    <row r="1" spans="1:17" ht="19.5" customHeight="1">
      <c r="A1" s="849" t="s">
        <v>216</v>
      </c>
      <c r="B1" s="850"/>
      <c r="C1" s="850"/>
      <c r="D1" s="850"/>
      <c r="E1" s="850"/>
      <c r="F1" s="851"/>
      <c r="G1" s="852"/>
      <c r="H1" s="851"/>
      <c r="I1" s="853"/>
      <c r="J1" s="850"/>
      <c r="K1" s="852"/>
      <c r="L1" s="850"/>
      <c r="M1" s="852"/>
      <c r="N1" s="850"/>
      <c r="O1" s="852"/>
    </row>
    <row r="2" spans="1:17" ht="14.25" customHeight="1" thickBot="1">
      <c r="A2" s="854"/>
      <c r="B2" s="855"/>
      <c r="C2" s="855"/>
      <c r="D2" s="855"/>
      <c r="E2" s="855"/>
      <c r="F2" s="855"/>
      <c r="G2" s="855"/>
      <c r="H2" s="855"/>
      <c r="I2" s="855"/>
      <c r="J2" s="855"/>
      <c r="K2" s="855"/>
      <c r="M2" s="856"/>
      <c r="N2" s="857"/>
      <c r="O2" s="858" t="s">
        <v>217</v>
      </c>
      <c r="Q2" s="859"/>
    </row>
    <row r="3" spans="1:17" s="850" customFormat="1" ht="20.100000000000001" customHeight="1">
      <c r="A3" s="860" t="s">
        <v>218</v>
      </c>
      <c r="B3" s="861" t="s">
        <v>219</v>
      </c>
      <c r="C3" s="862"/>
      <c r="D3" s="861" t="s">
        <v>220</v>
      </c>
      <c r="E3" s="862"/>
      <c r="F3" s="863" t="s">
        <v>221</v>
      </c>
      <c r="G3" s="864"/>
      <c r="H3" s="863" t="s">
        <v>222</v>
      </c>
      <c r="I3" s="864"/>
      <c r="J3" s="861" t="s">
        <v>223</v>
      </c>
      <c r="K3" s="864"/>
      <c r="L3" s="865" t="s">
        <v>224</v>
      </c>
      <c r="M3" s="866"/>
      <c r="N3" s="861" t="s">
        <v>225</v>
      </c>
      <c r="O3" s="862"/>
      <c r="P3" s="852"/>
    </row>
    <row r="4" spans="1:17" ht="13.5" customHeight="1">
      <c r="A4" s="867" t="s">
        <v>226</v>
      </c>
      <c r="B4" s="868">
        <v>124</v>
      </c>
      <c r="C4" s="868"/>
      <c r="D4" s="868">
        <v>70</v>
      </c>
      <c r="E4" s="868"/>
      <c r="F4" s="868">
        <v>79</v>
      </c>
      <c r="G4" s="868"/>
      <c r="H4" s="868">
        <v>67</v>
      </c>
      <c r="I4" s="868"/>
      <c r="J4" s="868">
        <v>156</v>
      </c>
      <c r="K4" s="868"/>
      <c r="L4" s="868">
        <v>36</v>
      </c>
      <c r="M4" s="868"/>
      <c r="N4" s="868">
        <v>22</v>
      </c>
      <c r="O4" s="869"/>
      <c r="Q4" s="133"/>
    </row>
    <row r="5" spans="1:17" ht="13.5" customHeight="1">
      <c r="A5" s="867" t="s">
        <v>227</v>
      </c>
      <c r="B5" s="868">
        <f>SUM(B9:C29)</f>
        <v>313</v>
      </c>
      <c r="C5" s="868"/>
      <c r="D5" s="868">
        <f>SUM(D9:E29)</f>
        <v>190</v>
      </c>
      <c r="E5" s="868"/>
      <c r="F5" s="868">
        <f>SUM(F9:G29)</f>
        <v>203</v>
      </c>
      <c r="G5" s="868"/>
      <c r="H5" s="868">
        <f>SUM(H9:I29)</f>
        <v>189</v>
      </c>
      <c r="I5" s="868"/>
      <c r="J5" s="868">
        <f>SUM(J9:K29)</f>
        <v>372</v>
      </c>
      <c r="K5" s="868"/>
      <c r="L5" s="868">
        <f>SUM(L9:M29)</f>
        <v>93</v>
      </c>
      <c r="M5" s="868"/>
      <c r="N5" s="868">
        <f>SUM(N9:O29)</f>
        <v>65</v>
      </c>
      <c r="O5" s="869"/>
      <c r="Q5" s="133"/>
    </row>
    <row r="6" spans="1:17" ht="13.5" customHeight="1">
      <c r="A6" s="870"/>
      <c r="B6" s="871" t="s">
        <v>89</v>
      </c>
      <c r="C6" s="872" t="s">
        <v>90</v>
      </c>
      <c r="D6" s="873" t="s">
        <v>89</v>
      </c>
      <c r="E6" s="874" t="s">
        <v>90</v>
      </c>
      <c r="F6" s="875" t="s">
        <v>89</v>
      </c>
      <c r="G6" s="874" t="s">
        <v>90</v>
      </c>
      <c r="H6" s="875" t="s">
        <v>89</v>
      </c>
      <c r="I6" s="871" t="s">
        <v>90</v>
      </c>
      <c r="J6" s="872" t="s">
        <v>89</v>
      </c>
      <c r="K6" s="876" t="s">
        <v>90</v>
      </c>
      <c r="L6" s="872" t="s">
        <v>89</v>
      </c>
      <c r="M6" s="871" t="s">
        <v>90</v>
      </c>
      <c r="N6" s="872" t="s">
        <v>89</v>
      </c>
      <c r="O6" s="874" t="s">
        <v>90</v>
      </c>
      <c r="Q6" s="133"/>
    </row>
    <row r="7" spans="1:17" ht="13.5" customHeight="1">
      <c r="A7" s="870" t="s">
        <v>228</v>
      </c>
      <c r="B7" s="877">
        <f>SUM(B13:B29)</f>
        <v>120</v>
      </c>
      <c r="C7" s="878">
        <f>SUM(C13:C29)</f>
        <v>145</v>
      </c>
      <c r="D7" s="877">
        <f t="shared" ref="D7:O7" si="0">SUM(D13:D29)</f>
        <v>78</v>
      </c>
      <c r="E7" s="878">
        <f t="shared" si="0"/>
        <v>83</v>
      </c>
      <c r="F7" s="877">
        <f t="shared" si="0"/>
        <v>93</v>
      </c>
      <c r="G7" s="878">
        <f t="shared" si="0"/>
        <v>90</v>
      </c>
      <c r="H7" s="877">
        <f t="shared" si="0"/>
        <v>74</v>
      </c>
      <c r="I7" s="878">
        <f t="shared" si="0"/>
        <v>75</v>
      </c>
      <c r="J7" s="877">
        <f t="shared" si="0"/>
        <v>159</v>
      </c>
      <c r="K7" s="878">
        <f t="shared" si="0"/>
        <v>157</v>
      </c>
      <c r="L7" s="877">
        <f t="shared" si="0"/>
        <v>37</v>
      </c>
      <c r="M7" s="878">
        <f t="shared" si="0"/>
        <v>39</v>
      </c>
      <c r="N7" s="877">
        <f t="shared" si="0"/>
        <v>25</v>
      </c>
      <c r="O7" s="878">
        <f t="shared" si="0"/>
        <v>28</v>
      </c>
      <c r="Q7" s="133"/>
    </row>
    <row r="8" spans="1:17" ht="15" customHeight="1">
      <c r="A8" s="879" t="s">
        <v>229</v>
      </c>
      <c r="B8" s="880">
        <f>SUM(B9:B29)</f>
        <v>139</v>
      </c>
      <c r="C8" s="881">
        <f t="shared" ref="C8:O8" si="1">SUM(C9:C29)</f>
        <v>174</v>
      </c>
      <c r="D8" s="880">
        <f t="shared" si="1"/>
        <v>91</v>
      </c>
      <c r="E8" s="881">
        <f t="shared" si="1"/>
        <v>99</v>
      </c>
      <c r="F8" s="880">
        <f t="shared" si="1"/>
        <v>103</v>
      </c>
      <c r="G8" s="881">
        <f t="shared" si="1"/>
        <v>100</v>
      </c>
      <c r="H8" s="880">
        <f t="shared" si="1"/>
        <v>98</v>
      </c>
      <c r="I8" s="881">
        <f t="shared" si="1"/>
        <v>91</v>
      </c>
      <c r="J8" s="880">
        <f t="shared" si="1"/>
        <v>184</v>
      </c>
      <c r="K8" s="881">
        <f t="shared" si="1"/>
        <v>188</v>
      </c>
      <c r="L8" s="880">
        <f t="shared" si="1"/>
        <v>45</v>
      </c>
      <c r="M8" s="881">
        <f t="shared" si="1"/>
        <v>48</v>
      </c>
      <c r="N8" s="880">
        <f t="shared" si="1"/>
        <v>30</v>
      </c>
      <c r="O8" s="881">
        <f t="shared" si="1"/>
        <v>35</v>
      </c>
      <c r="Q8" s="133"/>
    </row>
    <row r="9" spans="1:17" ht="12.75" customHeight="1">
      <c r="A9" s="882" t="s">
        <v>230</v>
      </c>
      <c r="B9" s="850">
        <v>2</v>
      </c>
      <c r="C9" s="853">
        <v>6</v>
      </c>
      <c r="D9" s="850">
        <v>2</v>
      </c>
      <c r="E9" s="853">
        <v>2</v>
      </c>
      <c r="F9" s="850">
        <v>1</v>
      </c>
      <c r="G9" s="853">
        <v>1</v>
      </c>
      <c r="H9" s="850">
        <v>6</v>
      </c>
      <c r="I9" s="853">
        <v>2</v>
      </c>
      <c r="J9" s="850">
        <v>2</v>
      </c>
      <c r="K9" s="853">
        <v>5</v>
      </c>
      <c r="L9" s="850">
        <v>3</v>
      </c>
      <c r="M9" s="853">
        <v>3</v>
      </c>
      <c r="N9" s="850">
        <v>1</v>
      </c>
      <c r="O9" s="852">
        <v>1</v>
      </c>
      <c r="Q9" s="133"/>
    </row>
    <row r="10" spans="1:17" ht="12.75" customHeight="1">
      <c r="A10" s="882" t="s">
        <v>231</v>
      </c>
      <c r="B10" s="850">
        <v>4</v>
      </c>
      <c r="C10" s="853">
        <v>5</v>
      </c>
      <c r="D10" s="850">
        <v>3</v>
      </c>
      <c r="E10" s="853">
        <v>7</v>
      </c>
      <c r="F10" s="850">
        <v>2</v>
      </c>
      <c r="G10" s="853">
        <v>2</v>
      </c>
      <c r="H10" s="850">
        <v>7</v>
      </c>
      <c r="I10" s="853">
        <v>7</v>
      </c>
      <c r="J10" s="850">
        <v>8</v>
      </c>
      <c r="K10" s="853">
        <v>9</v>
      </c>
      <c r="L10" s="850">
        <v>3</v>
      </c>
      <c r="M10" s="853">
        <v>2</v>
      </c>
      <c r="N10" s="850">
        <v>1</v>
      </c>
      <c r="O10" s="852">
        <v>3</v>
      </c>
      <c r="Q10" s="133"/>
    </row>
    <row r="11" spans="1:17" ht="12.75" customHeight="1">
      <c r="A11" s="882" t="s">
        <v>93</v>
      </c>
      <c r="B11" s="850">
        <v>8</v>
      </c>
      <c r="C11" s="853">
        <v>11</v>
      </c>
      <c r="D11" s="850">
        <v>2</v>
      </c>
      <c r="E11" s="853">
        <v>6</v>
      </c>
      <c r="F11" s="850">
        <v>6</v>
      </c>
      <c r="G11" s="853">
        <v>1</v>
      </c>
      <c r="H11" s="850">
        <v>6</v>
      </c>
      <c r="I11" s="853">
        <v>2</v>
      </c>
      <c r="J11" s="850">
        <v>7</v>
      </c>
      <c r="K11" s="853">
        <v>12</v>
      </c>
      <c r="L11" s="850">
        <v>1</v>
      </c>
      <c r="M11" s="853">
        <v>1</v>
      </c>
      <c r="N11" s="850">
        <v>2</v>
      </c>
      <c r="O11" s="852">
        <v>2</v>
      </c>
      <c r="Q11" s="133"/>
    </row>
    <row r="12" spans="1:17" ht="12.75" customHeight="1">
      <c r="A12" s="882" t="s">
        <v>94</v>
      </c>
      <c r="B12" s="850">
        <v>5</v>
      </c>
      <c r="C12" s="853">
        <v>7</v>
      </c>
      <c r="D12" s="850">
        <v>6</v>
      </c>
      <c r="E12" s="853">
        <v>1</v>
      </c>
      <c r="F12" s="850">
        <v>1</v>
      </c>
      <c r="G12" s="853">
        <v>6</v>
      </c>
      <c r="H12" s="850">
        <v>5</v>
      </c>
      <c r="I12" s="853">
        <v>5</v>
      </c>
      <c r="J12" s="850">
        <v>8</v>
      </c>
      <c r="K12" s="853">
        <v>5</v>
      </c>
      <c r="L12" s="850">
        <v>1</v>
      </c>
      <c r="M12" s="853">
        <v>3</v>
      </c>
      <c r="N12" s="850">
        <v>1</v>
      </c>
      <c r="O12" s="852">
        <v>1</v>
      </c>
      <c r="Q12" s="133"/>
    </row>
    <row r="13" spans="1:17" ht="12.75" customHeight="1">
      <c r="A13" s="882" t="s">
        <v>95</v>
      </c>
      <c r="B13" s="850">
        <v>7</v>
      </c>
      <c r="C13" s="853">
        <v>7</v>
      </c>
      <c r="D13" s="850">
        <v>4</v>
      </c>
      <c r="E13" s="853">
        <v>5</v>
      </c>
      <c r="F13" s="850">
        <v>7</v>
      </c>
      <c r="G13" s="853">
        <v>6</v>
      </c>
      <c r="H13" s="850">
        <v>3</v>
      </c>
      <c r="I13" s="853">
        <v>1</v>
      </c>
      <c r="J13" s="850">
        <v>7</v>
      </c>
      <c r="K13" s="853">
        <v>8</v>
      </c>
      <c r="L13" s="850">
        <v>2</v>
      </c>
      <c r="M13" s="853">
        <v>1</v>
      </c>
      <c r="N13" s="850">
        <v>1</v>
      </c>
      <c r="O13" s="852">
        <v>1</v>
      </c>
      <c r="Q13" s="133"/>
    </row>
    <row r="14" spans="1:17" ht="12.75" customHeight="1">
      <c r="A14" s="882" t="s">
        <v>96</v>
      </c>
      <c r="B14" s="850">
        <v>6</v>
      </c>
      <c r="C14" s="853">
        <v>6</v>
      </c>
      <c r="D14" s="850">
        <v>2</v>
      </c>
      <c r="E14" s="853">
        <v>2</v>
      </c>
      <c r="F14" s="850">
        <v>5</v>
      </c>
      <c r="G14" s="853">
        <v>6</v>
      </c>
      <c r="H14" s="850">
        <v>4</v>
      </c>
      <c r="I14" s="853">
        <v>1</v>
      </c>
      <c r="J14" s="850">
        <v>7</v>
      </c>
      <c r="K14" s="853">
        <v>2</v>
      </c>
      <c r="L14" s="850">
        <v>4</v>
      </c>
      <c r="M14" s="853">
        <v>0</v>
      </c>
      <c r="N14" s="850">
        <v>0</v>
      </c>
      <c r="O14" s="852">
        <v>1</v>
      </c>
      <c r="Q14" s="133"/>
    </row>
    <row r="15" spans="1:17" ht="12.75" customHeight="1">
      <c r="A15" s="882" t="s">
        <v>97</v>
      </c>
      <c r="B15" s="850">
        <v>5</v>
      </c>
      <c r="C15" s="853">
        <v>5</v>
      </c>
      <c r="D15" s="850">
        <v>1</v>
      </c>
      <c r="E15" s="853">
        <v>0</v>
      </c>
      <c r="F15" s="850">
        <v>4</v>
      </c>
      <c r="G15" s="853">
        <v>2</v>
      </c>
      <c r="H15" s="850">
        <v>6</v>
      </c>
      <c r="I15" s="853">
        <v>6</v>
      </c>
      <c r="J15" s="850">
        <v>13</v>
      </c>
      <c r="K15" s="853">
        <v>8</v>
      </c>
      <c r="L15" s="850">
        <v>0</v>
      </c>
      <c r="M15" s="853">
        <v>2</v>
      </c>
      <c r="N15" s="850">
        <v>0</v>
      </c>
      <c r="O15" s="852">
        <v>0</v>
      </c>
      <c r="Q15" s="133"/>
    </row>
    <row r="16" spans="1:17" ht="12.75" customHeight="1">
      <c r="A16" s="882" t="s">
        <v>99</v>
      </c>
      <c r="B16" s="850">
        <v>9</v>
      </c>
      <c r="C16" s="853">
        <v>9</v>
      </c>
      <c r="D16" s="850">
        <v>4</v>
      </c>
      <c r="E16" s="853">
        <v>5</v>
      </c>
      <c r="F16" s="850">
        <v>2</v>
      </c>
      <c r="G16" s="853">
        <v>2</v>
      </c>
      <c r="H16" s="850">
        <v>9</v>
      </c>
      <c r="I16" s="853">
        <v>5</v>
      </c>
      <c r="J16" s="850">
        <v>13</v>
      </c>
      <c r="K16" s="853">
        <v>9</v>
      </c>
      <c r="L16" s="850">
        <v>2</v>
      </c>
      <c r="M16" s="853">
        <v>2</v>
      </c>
      <c r="N16" s="850">
        <v>1</v>
      </c>
      <c r="O16" s="852">
        <v>2</v>
      </c>
      <c r="Q16" s="133"/>
    </row>
    <row r="17" spans="1:34" ht="12.75" customHeight="1">
      <c r="A17" s="882" t="s">
        <v>100</v>
      </c>
      <c r="B17" s="850">
        <v>17</v>
      </c>
      <c r="C17" s="853">
        <v>17</v>
      </c>
      <c r="D17" s="850">
        <v>10</v>
      </c>
      <c r="E17" s="853">
        <v>5</v>
      </c>
      <c r="F17" s="850">
        <v>11</v>
      </c>
      <c r="G17" s="853">
        <v>5</v>
      </c>
      <c r="H17" s="850">
        <v>7</v>
      </c>
      <c r="I17" s="853">
        <v>5</v>
      </c>
      <c r="J17" s="850">
        <v>17</v>
      </c>
      <c r="K17" s="853">
        <v>17</v>
      </c>
      <c r="L17" s="850">
        <v>5</v>
      </c>
      <c r="M17" s="853">
        <v>3</v>
      </c>
      <c r="N17" s="850">
        <v>5</v>
      </c>
      <c r="O17" s="852">
        <v>4</v>
      </c>
      <c r="Q17" s="133"/>
    </row>
    <row r="18" spans="1:34" ht="12.75" customHeight="1">
      <c r="A18" s="882" t="s">
        <v>101</v>
      </c>
      <c r="B18" s="850">
        <v>5</v>
      </c>
      <c r="C18" s="853">
        <v>6</v>
      </c>
      <c r="D18" s="850">
        <v>6</v>
      </c>
      <c r="E18" s="853">
        <v>8</v>
      </c>
      <c r="F18" s="850">
        <v>5</v>
      </c>
      <c r="G18" s="853">
        <v>6</v>
      </c>
      <c r="H18" s="850">
        <v>7</v>
      </c>
      <c r="I18" s="853">
        <v>7</v>
      </c>
      <c r="J18" s="850">
        <v>17</v>
      </c>
      <c r="K18" s="853">
        <v>17</v>
      </c>
      <c r="L18" s="850">
        <v>2</v>
      </c>
      <c r="M18" s="853">
        <v>3</v>
      </c>
      <c r="N18" s="850">
        <v>1</v>
      </c>
      <c r="O18" s="852">
        <v>2</v>
      </c>
      <c r="Q18" s="133"/>
    </row>
    <row r="19" spans="1:34" ht="12.75" customHeight="1">
      <c r="A19" s="882" t="s">
        <v>102</v>
      </c>
      <c r="B19" s="850">
        <v>8</v>
      </c>
      <c r="C19" s="853">
        <v>9</v>
      </c>
      <c r="D19" s="850">
        <v>6</v>
      </c>
      <c r="E19" s="853">
        <v>5</v>
      </c>
      <c r="F19" s="850">
        <v>5</v>
      </c>
      <c r="G19" s="853">
        <v>11</v>
      </c>
      <c r="H19" s="852">
        <v>3</v>
      </c>
      <c r="I19" s="853">
        <v>7</v>
      </c>
      <c r="J19" s="850">
        <v>16</v>
      </c>
      <c r="K19" s="853">
        <v>8</v>
      </c>
      <c r="L19" s="850">
        <v>4</v>
      </c>
      <c r="M19" s="853">
        <v>3</v>
      </c>
      <c r="N19" s="850">
        <v>3</v>
      </c>
      <c r="O19" s="852">
        <v>1</v>
      </c>
      <c r="Q19" s="133"/>
    </row>
    <row r="20" spans="1:34" ht="12.75" customHeight="1">
      <c r="A20" s="882" t="s">
        <v>103</v>
      </c>
      <c r="B20" s="850">
        <v>6</v>
      </c>
      <c r="C20" s="853">
        <v>9</v>
      </c>
      <c r="D20" s="850">
        <v>5</v>
      </c>
      <c r="E20" s="853">
        <v>7</v>
      </c>
      <c r="F20" s="850">
        <v>8</v>
      </c>
      <c r="G20" s="853">
        <v>10</v>
      </c>
      <c r="H20" s="850">
        <v>7</v>
      </c>
      <c r="I20" s="853">
        <v>5</v>
      </c>
      <c r="J20" s="850">
        <v>7</v>
      </c>
      <c r="K20" s="853">
        <v>9</v>
      </c>
      <c r="L20" s="850">
        <v>1</v>
      </c>
      <c r="M20" s="853">
        <v>1</v>
      </c>
      <c r="N20" s="850">
        <v>0</v>
      </c>
      <c r="O20" s="852">
        <v>2</v>
      </c>
      <c r="Q20" s="133"/>
    </row>
    <row r="21" spans="1:34" ht="12.75" customHeight="1">
      <c r="A21" s="882" t="s">
        <v>104</v>
      </c>
      <c r="B21" s="850">
        <v>10</v>
      </c>
      <c r="C21" s="853">
        <v>13</v>
      </c>
      <c r="D21" s="850">
        <v>10</v>
      </c>
      <c r="E21" s="853">
        <v>4</v>
      </c>
      <c r="F21" s="850">
        <v>11</v>
      </c>
      <c r="G21" s="853">
        <v>4</v>
      </c>
      <c r="H21" s="850">
        <v>6</v>
      </c>
      <c r="I21" s="853">
        <v>5</v>
      </c>
      <c r="J21" s="850">
        <v>13</v>
      </c>
      <c r="K21" s="853">
        <v>6</v>
      </c>
      <c r="L21" s="850">
        <v>3</v>
      </c>
      <c r="M21" s="853">
        <v>1</v>
      </c>
      <c r="N21" s="850">
        <v>3</v>
      </c>
      <c r="O21" s="852">
        <v>2</v>
      </c>
      <c r="Q21" s="133"/>
    </row>
    <row r="22" spans="1:34" ht="12.75" customHeight="1">
      <c r="A22" s="882" t="s">
        <v>105</v>
      </c>
      <c r="B22" s="850">
        <v>12</v>
      </c>
      <c r="C22" s="853">
        <v>20</v>
      </c>
      <c r="D22" s="850">
        <v>7</v>
      </c>
      <c r="E22" s="853">
        <v>7</v>
      </c>
      <c r="F22" s="850">
        <v>7</v>
      </c>
      <c r="G22" s="853">
        <v>5</v>
      </c>
      <c r="H22" s="850">
        <v>6</v>
      </c>
      <c r="I22" s="853">
        <v>7</v>
      </c>
      <c r="J22" s="850">
        <v>11</v>
      </c>
      <c r="K22" s="853">
        <v>20</v>
      </c>
      <c r="L22" s="850">
        <v>2</v>
      </c>
      <c r="M22" s="853">
        <v>5</v>
      </c>
      <c r="N22" s="850">
        <v>3</v>
      </c>
      <c r="O22" s="852">
        <v>3</v>
      </c>
      <c r="Q22" s="133"/>
    </row>
    <row r="23" spans="1:34" ht="12.75" customHeight="1">
      <c r="A23" s="882" t="s">
        <v>106</v>
      </c>
      <c r="B23" s="850">
        <v>18</v>
      </c>
      <c r="C23" s="853">
        <v>9</v>
      </c>
      <c r="D23" s="850">
        <v>9</v>
      </c>
      <c r="E23" s="853">
        <v>10</v>
      </c>
      <c r="F23" s="850">
        <v>5</v>
      </c>
      <c r="G23" s="853">
        <v>7</v>
      </c>
      <c r="H23" s="850">
        <v>5</v>
      </c>
      <c r="I23" s="853">
        <v>4</v>
      </c>
      <c r="J23" s="850">
        <v>14</v>
      </c>
      <c r="K23" s="853">
        <v>11</v>
      </c>
      <c r="L23" s="850">
        <v>3</v>
      </c>
      <c r="M23" s="853">
        <v>2</v>
      </c>
      <c r="N23" s="850">
        <v>2</v>
      </c>
      <c r="O23" s="852">
        <v>1</v>
      </c>
      <c r="Q23" s="133"/>
    </row>
    <row r="24" spans="1:34" ht="12.75" customHeight="1">
      <c r="A24" s="882" t="s">
        <v>107</v>
      </c>
      <c r="B24" s="850">
        <v>5</v>
      </c>
      <c r="C24" s="853">
        <v>5</v>
      </c>
      <c r="D24" s="850">
        <v>4</v>
      </c>
      <c r="E24" s="853">
        <v>6</v>
      </c>
      <c r="F24" s="850">
        <v>10</v>
      </c>
      <c r="G24" s="853">
        <v>9</v>
      </c>
      <c r="H24" s="850">
        <v>3</v>
      </c>
      <c r="I24" s="853">
        <v>5</v>
      </c>
      <c r="J24" s="850">
        <v>9</v>
      </c>
      <c r="K24" s="853">
        <v>15</v>
      </c>
      <c r="L24" s="850">
        <v>1</v>
      </c>
      <c r="M24" s="853">
        <v>6</v>
      </c>
      <c r="N24" s="850">
        <v>2</v>
      </c>
      <c r="O24" s="852">
        <v>3</v>
      </c>
      <c r="Q24" s="133"/>
    </row>
    <row r="25" spans="1:34" ht="12.75" customHeight="1">
      <c r="A25" s="882" t="s">
        <v>108</v>
      </c>
      <c r="B25" s="850">
        <v>7</v>
      </c>
      <c r="C25" s="853">
        <v>15</v>
      </c>
      <c r="D25" s="850">
        <v>9</v>
      </c>
      <c r="E25" s="853">
        <v>8</v>
      </c>
      <c r="F25" s="850">
        <v>6</v>
      </c>
      <c r="G25" s="853">
        <v>13</v>
      </c>
      <c r="H25" s="850">
        <v>2</v>
      </c>
      <c r="I25" s="853">
        <v>5</v>
      </c>
      <c r="J25" s="850">
        <v>10</v>
      </c>
      <c r="K25" s="853">
        <v>11</v>
      </c>
      <c r="L25" s="850">
        <v>4</v>
      </c>
      <c r="M25" s="853">
        <v>5</v>
      </c>
      <c r="N25" s="850">
        <v>1</v>
      </c>
      <c r="O25" s="852">
        <v>2</v>
      </c>
      <c r="Q25" s="133"/>
    </row>
    <row r="26" spans="1:34" ht="12.75" customHeight="1">
      <c r="A26" s="882" t="s">
        <v>109</v>
      </c>
      <c r="B26" s="850">
        <v>2</v>
      </c>
      <c r="C26" s="853">
        <v>11</v>
      </c>
      <c r="D26" s="850">
        <v>1</v>
      </c>
      <c r="E26" s="853">
        <v>6</v>
      </c>
      <c r="F26" s="850">
        <v>6</v>
      </c>
      <c r="G26" s="853">
        <v>0</v>
      </c>
      <c r="H26" s="850">
        <v>5</v>
      </c>
      <c r="I26" s="853">
        <v>8</v>
      </c>
      <c r="J26" s="850">
        <v>4</v>
      </c>
      <c r="K26" s="853">
        <v>11</v>
      </c>
      <c r="L26" s="850">
        <v>3</v>
      </c>
      <c r="M26" s="853">
        <v>3</v>
      </c>
      <c r="N26" s="850">
        <v>3</v>
      </c>
      <c r="O26" s="852">
        <v>3</v>
      </c>
      <c r="Q26" s="133"/>
    </row>
    <row r="27" spans="1:34" ht="12.75" customHeight="1">
      <c r="A27" s="882" t="s">
        <v>110</v>
      </c>
      <c r="B27" s="850">
        <v>2</v>
      </c>
      <c r="C27" s="853">
        <v>3</v>
      </c>
      <c r="D27" s="850">
        <v>0</v>
      </c>
      <c r="E27" s="853">
        <v>5</v>
      </c>
      <c r="F27" s="850">
        <v>1</v>
      </c>
      <c r="G27" s="853">
        <v>3</v>
      </c>
      <c r="H27" s="850">
        <v>1</v>
      </c>
      <c r="I27" s="853">
        <v>4</v>
      </c>
      <c r="J27" s="850">
        <v>1</v>
      </c>
      <c r="K27" s="853">
        <v>4</v>
      </c>
      <c r="L27" s="850">
        <v>1</v>
      </c>
      <c r="M27" s="853">
        <v>2</v>
      </c>
      <c r="N27" s="850">
        <v>0</v>
      </c>
      <c r="O27" s="852">
        <v>1</v>
      </c>
      <c r="Q27" s="133"/>
    </row>
    <row r="28" spans="1:34" ht="12.75" customHeight="1">
      <c r="A28" s="882" t="s">
        <v>111</v>
      </c>
      <c r="B28" s="850">
        <v>1</v>
      </c>
      <c r="C28" s="853">
        <v>1</v>
      </c>
      <c r="D28" s="850">
        <v>0</v>
      </c>
      <c r="E28" s="853">
        <v>0</v>
      </c>
      <c r="F28" s="850">
        <v>0</v>
      </c>
      <c r="G28" s="853">
        <v>1</v>
      </c>
      <c r="H28" s="850">
        <v>0</v>
      </c>
      <c r="I28" s="853">
        <v>0</v>
      </c>
      <c r="J28" s="850">
        <v>0</v>
      </c>
      <c r="K28" s="853">
        <v>1</v>
      </c>
      <c r="L28" s="850">
        <v>0</v>
      </c>
      <c r="M28" s="853">
        <v>0</v>
      </c>
      <c r="N28" s="850">
        <v>0</v>
      </c>
      <c r="O28" s="852">
        <v>0</v>
      </c>
      <c r="Q28" s="133"/>
    </row>
    <row r="29" spans="1:34" ht="12.75" customHeight="1" thickBot="1">
      <c r="A29" s="883" t="s">
        <v>232</v>
      </c>
      <c r="B29" s="855">
        <v>0</v>
      </c>
      <c r="C29" s="884">
        <v>0</v>
      </c>
      <c r="D29" s="855">
        <v>0</v>
      </c>
      <c r="E29" s="884">
        <v>0</v>
      </c>
      <c r="F29" s="855">
        <v>0</v>
      </c>
      <c r="G29" s="884">
        <v>0</v>
      </c>
      <c r="H29" s="855">
        <v>0</v>
      </c>
      <c r="I29" s="884">
        <v>0</v>
      </c>
      <c r="J29" s="855">
        <v>0</v>
      </c>
      <c r="K29" s="884">
        <v>0</v>
      </c>
      <c r="L29" s="855">
        <v>0</v>
      </c>
      <c r="M29" s="884">
        <v>0</v>
      </c>
      <c r="N29" s="855">
        <v>0</v>
      </c>
      <c r="O29" s="855">
        <v>0</v>
      </c>
      <c r="Q29" s="133"/>
    </row>
    <row r="30" spans="1:34" ht="9.9499999999999993" customHeight="1">
      <c r="A30" s="885"/>
      <c r="B30" s="886"/>
      <c r="C30" s="886"/>
      <c r="D30" s="886"/>
      <c r="E30" s="886"/>
      <c r="F30" s="886"/>
      <c r="G30" s="886"/>
      <c r="H30" s="886"/>
      <c r="I30" s="886"/>
      <c r="J30" s="886"/>
      <c r="K30" s="886"/>
      <c r="L30" s="886"/>
      <c r="M30" s="886"/>
      <c r="N30" s="886"/>
      <c r="O30" s="886"/>
      <c r="P30" s="887"/>
      <c r="Q30" s="887"/>
    </row>
    <row r="31" spans="1:34" ht="9.9499999999999993" customHeight="1" thickBot="1">
      <c r="A31" s="854"/>
      <c r="B31" s="855"/>
      <c r="C31" s="855"/>
      <c r="D31" s="855"/>
      <c r="E31" s="855"/>
      <c r="F31" s="855"/>
      <c r="G31" s="855"/>
      <c r="H31" s="855"/>
      <c r="I31" s="855"/>
      <c r="J31" s="855"/>
      <c r="K31" s="855"/>
      <c r="L31" s="855"/>
      <c r="M31" s="855"/>
      <c r="N31" s="855"/>
      <c r="O31" s="855"/>
    </row>
    <row r="32" spans="1:34" s="850" customFormat="1" ht="20.100000000000001" customHeight="1">
      <c r="A32" s="860" t="s">
        <v>218</v>
      </c>
      <c r="B32" s="861" t="s">
        <v>233</v>
      </c>
      <c r="C32" s="862"/>
      <c r="D32" s="861" t="s">
        <v>234</v>
      </c>
      <c r="E32" s="888"/>
      <c r="F32" s="861" t="s">
        <v>235</v>
      </c>
      <c r="G32" s="889"/>
      <c r="H32" s="890" t="s">
        <v>236</v>
      </c>
      <c r="I32" s="891"/>
      <c r="J32" s="862" t="s">
        <v>237</v>
      </c>
      <c r="K32" s="864"/>
      <c r="L32" s="861" t="s">
        <v>238</v>
      </c>
      <c r="M32" s="862"/>
      <c r="N32" s="861" t="s">
        <v>239</v>
      </c>
      <c r="O32" s="862"/>
      <c r="P32" s="852"/>
      <c r="R32" s="133"/>
      <c r="S32" s="133"/>
      <c r="T32" s="133"/>
      <c r="U32" s="133"/>
      <c r="V32" s="133"/>
      <c r="W32" s="133"/>
      <c r="X32" s="133"/>
      <c r="Y32" s="133"/>
      <c r="Z32" s="133"/>
      <c r="AA32" s="133"/>
      <c r="AB32" s="133"/>
      <c r="AC32" s="133"/>
      <c r="AD32" s="133"/>
      <c r="AE32" s="133"/>
      <c r="AF32" s="133"/>
      <c r="AG32" s="133"/>
      <c r="AH32" s="133"/>
    </row>
    <row r="33" spans="1:17" ht="13.5" customHeight="1">
      <c r="A33" s="867" t="s">
        <v>226</v>
      </c>
      <c r="B33" s="868">
        <v>151</v>
      </c>
      <c r="C33" s="868"/>
      <c r="D33" s="868">
        <v>180</v>
      </c>
      <c r="E33" s="868"/>
      <c r="F33" s="868">
        <v>412</v>
      </c>
      <c r="G33" s="892"/>
      <c r="H33" s="893">
        <f>SUM(B4:O4)+SUM(B33:G33)</f>
        <v>1297</v>
      </c>
      <c r="I33" s="894"/>
      <c r="J33" s="868">
        <v>18</v>
      </c>
      <c r="K33" s="868"/>
      <c r="L33" s="868">
        <v>65</v>
      </c>
      <c r="M33" s="868"/>
      <c r="N33" s="868">
        <v>75</v>
      </c>
      <c r="O33" s="869"/>
      <c r="Q33" s="133"/>
    </row>
    <row r="34" spans="1:17" ht="13.5" customHeight="1">
      <c r="A34" s="867" t="s">
        <v>227</v>
      </c>
      <c r="B34" s="868">
        <f>SUM(B38:C58)</f>
        <v>393</v>
      </c>
      <c r="C34" s="868"/>
      <c r="D34" s="868">
        <f>SUM(D38:E58)</f>
        <v>525</v>
      </c>
      <c r="E34" s="868"/>
      <c r="F34" s="868">
        <f>SUM(F38:G58)</f>
        <v>1115</v>
      </c>
      <c r="G34" s="892"/>
      <c r="H34" s="895">
        <f>SUM(B5:O5)+SUM(B34:G34)</f>
        <v>3458</v>
      </c>
      <c r="I34" s="896"/>
      <c r="J34" s="868">
        <f>SUM(J38:K58)</f>
        <v>50</v>
      </c>
      <c r="K34" s="868"/>
      <c r="L34" s="868">
        <f>SUM(L38:M58)</f>
        <v>132</v>
      </c>
      <c r="M34" s="868"/>
      <c r="N34" s="868">
        <f>SUM(N38:O58)</f>
        <v>189</v>
      </c>
      <c r="O34" s="869"/>
      <c r="Q34" s="133"/>
    </row>
    <row r="35" spans="1:17" ht="13.5" customHeight="1">
      <c r="A35" s="897"/>
      <c r="B35" s="872" t="s">
        <v>89</v>
      </c>
      <c r="C35" s="871" t="s">
        <v>90</v>
      </c>
      <c r="D35" s="898" t="s">
        <v>89</v>
      </c>
      <c r="E35" s="899" t="s">
        <v>90</v>
      </c>
      <c r="F35" s="900" t="s">
        <v>89</v>
      </c>
      <c r="G35" s="901" t="s">
        <v>90</v>
      </c>
      <c r="H35" s="902" t="s">
        <v>89</v>
      </c>
      <c r="I35" s="903" t="s">
        <v>90</v>
      </c>
      <c r="J35" s="904" t="s">
        <v>89</v>
      </c>
      <c r="K35" s="905" t="s">
        <v>90</v>
      </c>
      <c r="L35" s="904" t="s">
        <v>89</v>
      </c>
      <c r="M35" s="905" t="s">
        <v>90</v>
      </c>
      <c r="N35" s="904" t="s">
        <v>89</v>
      </c>
      <c r="O35" s="900" t="s">
        <v>90</v>
      </c>
      <c r="Q35" s="133"/>
    </row>
    <row r="36" spans="1:17" ht="13.5" customHeight="1">
      <c r="A36" s="897" t="s">
        <v>228</v>
      </c>
      <c r="B36" s="877">
        <f t="shared" ref="B36:G36" si="2">SUM(B42:B58)</f>
        <v>161</v>
      </c>
      <c r="C36" s="878">
        <f t="shared" si="2"/>
        <v>171</v>
      </c>
      <c r="D36" s="877">
        <f t="shared" si="2"/>
        <v>189</v>
      </c>
      <c r="E36" s="878">
        <f t="shared" si="2"/>
        <v>219</v>
      </c>
      <c r="F36" s="877">
        <f t="shared" si="2"/>
        <v>491</v>
      </c>
      <c r="G36" s="906">
        <f t="shared" si="2"/>
        <v>482</v>
      </c>
      <c r="H36" s="907">
        <f>B7+D7+F7+H7+J7+L7+N7+B36+D36+F36</f>
        <v>1427</v>
      </c>
      <c r="I36" s="908">
        <f>C7+E7+G7+I7+K7+M7+O7+C36+E36+G36</f>
        <v>1489</v>
      </c>
      <c r="J36" s="877">
        <f t="shared" ref="J36:O36" si="3">SUM(J42:J58)</f>
        <v>20</v>
      </c>
      <c r="K36" s="878">
        <f t="shared" si="3"/>
        <v>25</v>
      </c>
      <c r="L36" s="877">
        <f t="shared" si="3"/>
        <v>58</v>
      </c>
      <c r="M36" s="878">
        <f t="shared" si="3"/>
        <v>58</v>
      </c>
      <c r="N36" s="877">
        <f t="shared" si="3"/>
        <v>74</v>
      </c>
      <c r="O36" s="878">
        <f t="shared" si="3"/>
        <v>90</v>
      </c>
      <c r="Q36" s="133"/>
    </row>
    <row r="37" spans="1:17" ht="15.75" customHeight="1">
      <c r="A37" s="879" t="s">
        <v>229</v>
      </c>
      <c r="B37" s="880">
        <f t="shared" ref="B37:G37" si="4">SUM(B38:B58)</f>
        <v>187</v>
      </c>
      <c r="C37" s="881">
        <f t="shared" si="4"/>
        <v>206</v>
      </c>
      <c r="D37" s="880">
        <f t="shared" si="4"/>
        <v>249</v>
      </c>
      <c r="E37" s="881">
        <f t="shared" si="4"/>
        <v>276</v>
      </c>
      <c r="F37" s="880">
        <f t="shared" si="4"/>
        <v>558</v>
      </c>
      <c r="G37" s="909">
        <f t="shared" si="4"/>
        <v>557</v>
      </c>
      <c r="H37" s="910">
        <f>B8+D8+F8+H8+J8+L8+N8+B37+D37+F37</f>
        <v>1684</v>
      </c>
      <c r="I37" s="911">
        <f>C8+E8+G8+I8+K8+M8+O8+C37+E37+G37</f>
        <v>1774</v>
      </c>
      <c r="J37" s="880">
        <f t="shared" ref="J37:O37" si="5">SUM(J38:J58)</f>
        <v>22</v>
      </c>
      <c r="K37" s="881">
        <f t="shared" si="5"/>
        <v>28</v>
      </c>
      <c r="L37" s="880">
        <f t="shared" si="5"/>
        <v>63</v>
      </c>
      <c r="M37" s="881">
        <f t="shared" si="5"/>
        <v>69</v>
      </c>
      <c r="N37" s="880">
        <f t="shared" si="5"/>
        <v>87</v>
      </c>
      <c r="O37" s="881">
        <f t="shared" si="5"/>
        <v>102</v>
      </c>
      <c r="Q37" s="133"/>
    </row>
    <row r="38" spans="1:17" ht="12.75" customHeight="1">
      <c r="A38" s="882" t="s">
        <v>240</v>
      </c>
      <c r="B38" s="850">
        <v>4</v>
      </c>
      <c r="C38" s="853">
        <v>2</v>
      </c>
      <c r="D38" s="850">
        <v>12</v>
      </c>
      <c r="E38" s="853">
        <v>14</v>
      </c>
      <c r="F38" s="850">
        <v>13</v>
      </c>
      <c r="G38" s="912">
        <v>11</v>
      </c>
      <c r="H38" s="913">
        <f>B9+D9+F9+H9+J9+L9+N9+B38+D38+F38</f>
        <v>46</v>
      </c>
      <c r="I38" s="914">
        <f t="shared" ref="H38:I53" si="6">C9+E9+G9+I9+K9+M9+O9+C38+E38+G38</f>
        <v>47</v>
      </c>
      <c r="J38" s="850">
        <v>1</v>
      </c>
      <c r="K38" s="853">
        <v>1</v>
      </c>
      <c r="L38" s="850">
        <v>1</v>
      </c>
      <c r="M38" s="853">
        <v>3</v>
      </c>
      <c r="N38" s="850">
        <v>1</v>
      </c>
      <c r="O38" s="852">
        <v>3</v>
      </c>
      <c r="Q38" s="133"/>
    </row>
    <row r="39" spans="1:17" ht="12.75" customHeight="1">
      <c r="A39" s="882" t="s">
        <v>231</v>
      </c>
      <c r="B39" s="850">
        <v>3</v>
      </c>
      <c r="C39" s="853">
        <v>2</v>
      </c>
      <c r="D39" s="850">
        <v>16</v>
      </c>
      <c r="E39" s="853">
        <v>14</v>
      </c>
      <c r="F39" s="850">
        <v>16</v>
      </c>
      <c r="G39" s="912">
        <v>21</v>
      </c>
      <c r="H39" s="913">
        <f t="shared" si="6"/>
        <v>63</v>
      </c>
      <c r="I39" s="914">
        <f t="shared" si="6"/>
        <v>72</v>
      </c>
      <c r="J39" s="850">
        <v>1</v>
      </c>
      <c r="K39" s="853">
        <v>1</v>
      </c>
      <c r="L39" s="850">
        <v>1</v>
      </c>
      <c r="M39" s="853">
        <v>2</v>
      </c>
      <c r="N39" s="850">
        <v>5</v>
      </c>
      <c r="O39" s="852">
        <v>4</v>
      </c>
      <c r="Q39" s="133"/>
    </row>
    <row r="40" spans="1:17" ht="12.75" customHeight="1">
      <c r="A40" s="882" t="s">
        <v>93</v>
      </c>
      <c r="B40" s="850">
        <v>8</v>
      </c>
      <c r="C40" s="853">
        <v>15</v>
      </c>
      <c r="D40" s="850">
        <v>22</v>
      </c>
      <c r="E40" s="853">
        <v>11</v>
      </c>
      <c r="F40" s="850">
        <v>17</v>
      </c>
      <c r="G40" s="912">
        <v>16</v>
      </c>
      <c r="H40" s="913">
        <f t="shared" si="6"/>
        <v>79</v>
      </c>
      <c r="I40" s="914">
        <f t="shared" si="6"/>
        <v>77</v>
      </c>
      <c r="J40" s="850">
        <v>0</v>
      </c>
      <c r="K40" s="853">
        <v>1</v>
      </c>
      <c r="L40" s="850">
        <v>1</v>
      </c>
      <c r="M40" s="853">
        <v>3</v>
      </c>
      <c r="N40" s="850">
        <v>4</v>
      </c>
      <c r="O40" s="852">
        <v>3</v>
      </c>
      <c r="Q40" s="133"/>
    </row>
    <row r="41" spans="1:17" ht="12.75" customHeight="1">
      <c r="A41" s="882" t="s">
        <v>94</v>
      </c>
      <c r="B41" s="850">
        <v>11</v>
      </c>
      <c r="C41" s="853">
        <v>16</v>
      </c>
      <c r="D41" s="850">
        <v>10</v>
      </c>
      <c r="E41" s="853">
        <v>18</v>
      </c>
      <c r="F41" s="850">
        <v>21</v>
      </c>
      <c r="G41" s="912">
        <v>27</v>
      </c>
      <c r="H41" s="913">
        <f t="shared" si="6"/>
        <v>69</v>
      </c>
      <c r="I41" s="914">
        <f t="shared" si="6"/>
        <v>89</v>
      </c>
      <c r="J41" s="850">
        <v>0</v>
      </c>
      <c r="K41" s="853">
        <v>0</v>
      </c>
      <c r="L41" s="850">
        <v>2</v>
      </c>
      <c r="M41" s="853">
        <v>3</v>
      </c>
      <c r="N41" s="850">
        <v>3</v>
      </c>
      <c r="O41" s="852">
        <v>2</v>
      </c>
      <c r="Q41" s="133"/>
    </row>
    <row r="42" spans="1:17" ht="12.75" customHeight="1">
      <c r="A42" s="882" t="s">
        <v>95</v>
      </c>
      <c r="B42" s="850">
        <v>13</v>
      </c>
      <c r="C42" s="853">
        <v>13</v>
      </c>
      <c r="D42" s="850">
        <v>9</v>
      </c>
      <c r="E42" s="853">
        <v>11</v>
      </c>
      <c r="F42" s="850">
        <v>18</v>
      </c>
      <c r="G42" s="912">
        <v>21</v>
      </c>
      <c r="H42" s="913">
        <f t="shared" si="6"/>
        <v>71</v>
      </c>
      <c r="I42" s="914">
        <f t="shared" si="6"/>
        <v>74</v>
      </c>
      <c r="J42" s="850">
        <v>2</v>
      </c>
      <c r="K42" s="853">
        <v>0</v>
      </c>
      <c r="L42" s="850">
        <v>2</v>
      </c>
      <c r="M42" s="853">
        <v>2</v>
      </c>
      <c r="N42" s="850">
        <v>2</v>
      </c>
      <c r="O42" s="852">
        <v>1</v>
      </c>
      <c r="Q42" s="133"/>
    </row>
    <row r="43" spans="1:17" ht="12.75" customHeight="1">
      <c r="A43" s="882" t="s">
        <v>96</v>
      </c>
      <c r="B43" s="850">
        <v>6</v>
      </c>
      <c r="C43" s="853">
        <v>3</v>
      </c>
      <c r="D43" s="850">
        <v>9</v>
      </c>
      <c r="E43" s="853">
        <v>13</v>
      </c>
      <c r="F43" s="850">
        <v>39</v>
      </c>
      <c r="G43" s="912">
        <v>19</v>
      </c>
      <c r="H43" s="913">
        <f t="shared" si="6"/>
        <v>82</v>
      </c>
      <c r="I43" s="914">
        <f t="shared" si="6"/>
        <v>53</v>
      </c>
      <c r="J43" s="850">
        <v>0</v>
      </c>
      <c r="K43" s="853">
        <v>1</v>
      </c>
      <c r="L43" s="850">
        <v>2</v>
      </c>
      <c r="M43" s="853">
        <v>2</v>
      </c>
      <c r="N43" s="850">
        <v>2</v>
      </c>
      <c r="O43" s="852">
        <v>5</v>
      </c>
      <c r="Q43" s="133"/>
    </row>
    <row r="44" spans="1:17" ht="12.75" customHeight="1">
      <c r="A44" s="882" t="s">
        <v>97</v>
      </c>
      <c r="B44" s="850">
        <v>4</v>
      </c>
      <c r="C44" s="853">
        <v>3</v>
      </c>
      <c r="D44" s="850">
        <v>12</v>
      </c>
      <c r="E44" s="853">
        <v>18</v>
      </c>
      <c r="F44" s="850">
        <v>38</v>
      </c>
      <c r="G44" s="912">
        <v>27</v>
      </c>
      <c r="H44" s="913">
        <f t="shared" si="6"/>
        <v>83</v>
      </c>
      <c r="I44" s="914">
        <f t="shared" si="6"/>
        <v>71</v>
      </c>
      <c r="J44" s="850">
        <v>3</v>
      </c>
      <c r="K44" s="853">
        <v>1</v>
      </c>
      <c r="L44" s="850">
        <v>1</v>
      </c>
      <c r="M44" s="853">
        <v>3</v>
      </c>
      <c r="N44" s="850">
        <v>6</v>
      </c>
      <c r="O44" s="852">
        <v>4</v>
      </c>
      <c r="Q44" s="133"/>
    </row>
    <row r="45" spans="1:17" ht="12.75" customHeight="1">
      <c r="A45" s="882" t="s">
        <v>99</v>
      </c>
      <c r="B45" s="850">
        <v>11</v>
      </c>
      <c r="C45" s="853">
        <v>8</v>
      </c>
      <c r="D45" s="850">
        <v>17</v>
      </c>
      <c r="E45" s="853">
        <v>22</v>
      </c>
      <c r="F45" s="850">
        <v>28</v>
      </c>
      <c r="G45" s="912">
        <v>27</v>
      </c>
      <c r="H45" s="913">
        <f t="shared" si="6"/>
        <v>96</v>
      </c>
      <c r="I45" s="914">
        <f t="shared" si="6"/>
        <v>91</v>
      </c>
      <c r="J45" s="850">
        <v>0</v>
      </c>
      <c r="K45" s="853">
        <v>1</v>
      </c>
      <c r="L45" s="850">
        <v>7</v>
      </c>
      <c r="M45" s="853">
        <v>1</v>
      </c>
      <c r="N45" s="850">
        <v>2</v>
      </c>
      <c r="O45" s="852">
        <v>3</v>
      </c>
      <c r="Q45" s="133"/>
    </row>
    <row r="46" spans="1:17" ht="12.75" customHeight="1">
      <c r="A46" s="882" t="s">
        <v>100</v>
      </c>
      <c r="B46" s="850">
        <v>16</v>
      </c>
      <c r="C46" s="853">
        <v>18</v>
      </c>
      <c r="D46" s="850">
        <v>16</v>
      </c>
      <c r="E46" s="853">
        <v>22</v>
      </c>
      <c r="F46" s="850">
        <v>25</v>
      </c>
      <c r="G46" s="912">
        <v>19</v>
      </c>
      <c r="H46" s="913">
        <f t="shared" si="6"/>
        <v>129</v>
      </c>
      <c r="I46" s="914">
        <f t="shared" si="6"/>
        <v>115</v>
      </c>
      <c r="J46" s="850">
        <v>0</v>
      </c>
      <c r="K46" s="853">
        <v>0</v>
      </c>
      <c r="L46" s="850">
        <v>7</v>
      </c>
      <c r="M46" s="853">
        <v>6</v>
      </c>
      <c r="N46" s="850">
        <v>7</v>
      </c>
      <c r="O46" s="852">
        <v>3</v>
      </c>
      <c r="Q46" s="133"/>
    </row>
    <row r="47" spans="1:17" ht="12.75" customHeight="1">
      <c r="A47" s="882" t="s">
        <v>101</v>
      </c>
      <c r="B47" s="850">
        <v>12</v>
      </c>
      <c r="C47" s="853">
        <v>16</v>
      </c>
      <c r="D47" s="850">
        <v>21</v>
      </c>
      <c r="E47" s="853">
        <v>25</v>
      </c>
      <c r="F47" s="850">
        <v>21</v>
      </c>
      <c r="G47" s="912">
        <v>17</v>
      </c>
      <c r="H47" s="913">
        <f t="shared" si="6"/>
        <v>97</v>
      </c>
      <c r="I47" s="914">
        <f t="shared" si="6"/>
        <v>107</v>
      </c>
      <c r="J47" s="850">
        <v>1</v>
      </c>
      <c r="K47" s="853">
        <v>2</v>
      </c>
      <c r="L47" s="850">
        <v>8</v>
      </c>
      <c r="M47" s="853">
        <v>3</v>
      </c>
      <c r="N47" s="850">
        <v>5</v>
      </c>
      <c r="O47" s="852">
        <v>9</v>
      </c>
      <c r="Q47" s="133"/>
    </row>
    <row r="48" spans="1:17" ht="12.75" customHeight="1">
      <c r="A48" s="882" t="s">
        <v>102</v>
      </c>
      <c r="B48" s="850">
        <v>16</v>
      </c>
      <c r="C48" s="853">
        <v>16</v>
      </c>
      <c r="D48" s="850">
        <v>19</v>
      </c>
      <c r="E48" s="853">
        <v>17</v>
      </c>
      <c r="F48" s="850">
        <v>32</v>
      </c>
      <c r="G48" s="912">
        <v>34</v>
      </c>
      <c r="H48" s="913">
        <f t="shared" si="6"/>
        <v>112</v>
      </c>
      <c r="I48" s="914">
        <f t="shared" si="6"/>
        <v>111</v>
      </c>
      <c r="J48" s="850">
        <v>3</v>
      </c>
      <c r="K48" s="853">
        <v>1</v>
      </c>
      <c r="L48" s="850">
        <v>5</v>
      </c>
      <c r="M48" s="853">
        <v>0</v>
      </c>
      <c r="N48" s="850">
        <v>6</v>
      </c>
      <c r="O48" s="852">
        <v>11</v>
      </c>
      <c r="Q48" s="133"/>
    </row>
    <row r="49" spans="1:17" ht="12.75" customHeight="1">
      <c r="A49" s="882" t="s">
        <v>103</v>
      </c>
      <c r="B49" s="850">
        <v>19</v>
      </c>
      <c r="C49" s="853">
        <v>8</v>
      </c>
      <c r="D49" s="850">
        <v>22</v>
      </c>
      <c r="E49" s="853">
        <v>21</v>
      </c>
      <c r="F49" s="850">
        <v>47</v>
      </c>
      <c r="G49" s="912">
        <v>81</v>
      </c>
      <c r="H49" s="913">
        <f t="shared" si="6"/>
        <v>122</v>
      </c>
      <c r="I49" s="914">
        <f t="shared" si="6"/>
        <v>153</v>
      </c>
      <c r="J49" s="850">
        <v>1</v>
      </c>
      <c r="K49" s="853">
        <v>1</v>
      </c>
      <c r="L49" s="850">
        <v>3</v>
      </c>
      <c r="M49" s="853">
        <v>5</v>
      </c>
      <c r="N49" s="850">
        <v>5</v>
      </c>
      <c r="O49" s="852">
        <v>3</v>
      </c>
      <c r="Q49" s="133"/>
    </row>
    <row r="50" spans="1:17" ht="12.75" customHeight="1">
      <c r="A50" s="882" t="s">
        <v>104</v>
      </c>
      <c r="B50" s="850">
        <v>12</v>
      </c>
      <c r="C50" s="853">
        <v>9</v>
      </c>
      <c r="D50" s="850">
        <v>19</v>
      </c>
      <c r="E50" s="853">
        <v>11</v>
      </c>
      <c r="F50" s="850">
        <v>98</v>
      </c>
      <c r="G50" s="912">
        <v>92</v>
      </c>
      <c r="H50" s="913">
        <f t="shared" si="6"/>
        <v>185</v>
      </c>
      <c r="I50" s="914">
        <f t="shared" si="6"/>
        <v>147</v>
      </c>
      <c r="J50" s="850">
        <v>2</v>
      </c>
      <c r="K50" s="853">
        <v>2</v>
      </c>
      <c r="L50" s="850">
        <v>1</v>
      </c>
      <c r="M50" s="853">
        <v>4</v>
      </c>
      <c r="N50" s="850">
        <v>10</v>
      </c>
      <c r="O50" s="852">
        <v>8</v>
      </c>
      <c r="Q50" s="133"/>
    </row>
    <row r="51" spans="1:17" ht="12.75" customHeight="1">
      <c r="A51" s="882" t="s">
        <v>105</v>
      </c>
      <c r="B51" s="850">
        <v>8</v>
      </c>
      <c r="C51" s="853">
        <v>17</v>
      </c>
      <c r="D51" s="850">
        <v>14</v>
      </c>
      <c r="E51" s="853">
        <v>13</v>
      </c>
      <c r="F51" s="850">
        <v>74</v>
      </c>
      <c r="G51" s="912">
        <v>66</v>
      </c>
      <c r="H51" s="913">
        <f t="shared" si="6"/>
        <v>144</v>
      </c>
      <c r="I51" s="914">
        <f t="shared" si="6"/>
        <v>163</v>
      </c>
      <c r="J51" s="850">
        <v>3</v>
      </c>
      <c r="K51" s="853">
        <v>5</v>
      </c>
      <c r="L51" s="850">
        <v>9</v>
      </c>
      <c r="M51" s="853">
        <v>7</v>
      </c>
      <c r="N51" s="850">
        <v>10</v>
      </c>
      <c r="O51" s="852">
        <v>9</v>
      </c>
      <c r="Q51" s="133"/>
    </row>
    <row r="52" spans="1:17" ht="12.75" customHeight="1">
      <c r="A52" s="882" t="s">
        <v>106</v>
      </c>
      <c r="B52" s="850">
        <v>14</v>
      </c>
      <c r="C52" s="853">
        <v>12</v>
      </c>
      <c r="D52" s="850">
        <v>11</v>
      </c>
      <c r="E52" s="853">
        <v>10</v>
      </c>
      <c r="F52" s="850">
        <v>41</v>
      </c>
      <c r="G52" s="912">
        <v>24</v>
      </c>
      <c r="H52" s="913">
        <f t="shared" si="6"/>
        <v>122</v>
      </c>
      <c r="I52" s="914">
        <f t="shared" si="6"/>
        <v>90</v>
      </c>
      <c r="J52" s="850">
        <v>1</v>
      </c>
      <c r="K52" s="853">
        <v>1</v>
      </c>
      <c r="L52" s="850">
        <v>5</v>
      </c>
      <c r="M52" s="853">
        <v>11</v>
      </c>
      <c r="N52" s="850">
        <v>8</v>
      </c>
      <c r="O52" s="852">
        <v>7</v>
      </c>
      <c r="Q52" s="133"/>
    </row>
    <row r="53" spans="1:17" ht="12.75" customHeight="1">
      <c r="A53" s="882" t="s">
        <v>107</v>
      </c>
      <c r="B53" s="850">
        <v>5</v>
      </c>
      <c r="C53" s="853">
        <v>11</v>
      </c>
      <c r="D53" s="850">
        <v>9</v>
      </c>
      <c r="E53" s="853">
        <v>11</v>
      </c>
      <c r="F53" s="850">
        <v>12</v>
      </c>
      <c r="G53" s="912">
        <v>17</v>
      </c>
      <c r="H53" s="913">
        <f t="shared" si="6"/>
        <v>60</v>
      </c>
      <c r="I53" s="914">
        <f t="shared" si="6"/>
        <v>88</v>
      </c>
      <c r="J53" s="850">
        <v>3</v>
      </c>
      <c r="K53" s="853">
        <v>4</v>
      </c>
      <c r="L53" s="850">
        <v>4</v>
      </c>
      <c r="M53" s="853">
        <v>6</v>
      </c>
      <c r="N53" s="850">
        <v>4</v>
      </c>
      <c r="O53" s="852">
        <v>9</v>
      </c>
      <c r="Q53" s="133"/>
    </row>
    <row r="54" spans="1:17" ht="12.75" customHeight="1">
      <c r="A54" s="882" t="s">
        <v>108</v>
      </c>
      <c r="B54" s="850">
        <v>15</v>
      </c>
      <c r="C54" s="853">
        <v>15</v>
      </c>
      <c r="D54" s="850">
        <v>6</v>
      </c>
      <c r="E54" s="853">
        <v>12</v>
      </c>
      <c r="F54" s="850">
        <v>8</v>
      </c>
      <c r="G54" s="912">
        <v>12</v>
      </c>
      <c r="H54" s="913">
        <f>B25+D25+F25+H25+J25+L25+N25+B54+D54+F54</f>
        <v>68</v>
      </c>
      <c r="I54" s="914">
        <f t="shared" ref="I54:I58" si="7">C25+E25+G25+I25+K25+M25+O25+C54+E54+G54</f>
        <v>98</v>
      </c>
      <c r="J54" s="850">
        <v>0</v>
      </c>
      <c r="K54" s="853">
        <v>4</v>
      </c>
      <c r="L54" s="850">
        <v>0</v>
      </c>
      <c r="M54" s="853">
        <v>3</v>
      </c>
      <c r="N54" s="850">
        <v>4</v>
      </c>
      <c r="O54" s="852">
        <v>4</v>
      </c>
      <c r="Q54" s="133"/>
    </row>
    <row r="55" spans="1:17" ht="12.75" customHeight="1">
      <c r="A55" s="882" t="s">
        <v>109</v>
      </c>
      <c r="B55" s="850">
        <v>6</v>
      </c>
      <c r="C55" s="853">
        <v>13</v>
      </c>
      <c r="D55" s="850">
        <v>4</v>
      </c>
      <c r="E55" s="853">
        <v>8</v>
      </c>
      <c r="F55" s="850">
        <v>6</v>
      </c>
      <c r="G55" s="912">
        <v>15</v>
      </c>
      <c r="H55" s="913">
        <f>B26+D26+F26+H26+J26+L26+N26+B55+D55+F55</f>
        <v>40</v>
      </c>
      <c r="I55" s="914">
        <f t="shared" si="7"/>
        <v>78</v>
      </c>
      <c r="J55" s="850">
        <v>0</v>
      </c>
      <c r="K55" s="853">
        <v>1</v>
      </c>
      <c r="L55" s="850">
        <v>3</v>
      </c>
      <c r="M55" s="853">
        <v>3</v>
      </c>
      <c r="N55" s="850">
        <v>3</v>
      </c>
      <c r="O55" s="852">
        <v>6</v>
      </c>
      <c r="Q55" s="133"/>
    </row>
    <row r="56" spans="1:17" ht="12.75" customHeight="1">
      <c r="A56" s="882" t="s">
        <v>110</v>
      </c>
      <c r="B56" s="850">
        <v>3</v>
      </c>
      <c r="C56" s="853">
        <v>7</v>
      </c>
      <c r="D56" s="850">
        <v>1</v>
      </c>
      <c r="E56" s="853">
        <v>3</v>
      </c>
      <c r="F56" s="850">
        <v>4</v>
      </c>
      <c r="G56" s="912">
        <v>8</v>
      </c>
      <c r="H56" s="913">
        <f>B27+D27+F27+H27+J27+L27+N27+B56+D56+F56</f>
        <v>14</v>
      </c>
      <c r="I56" s="914">
        <f t="shared" si="7"/>
        <v>40</v>
      </c>
      <c r="J56" s="850">
        <v>0</v>
      </c>
      <c r="K56" s="853">
        <v>1</v>
      </c>
      <c r="L56" s="850">
        <v>1</v>
      </c>
      <c r="M56" s="853">
        <v>2</v>
      </c>
      <c r="N56" s="850">
        <v>0</v>
      </c>
      <c r="O56" s="852">
        <v>7</v>
      </c>
      <c r="Q56" s="133"/>
    </row>
    <row r="57" spans="1:17" ht="12.75" customHeight="1">
      <c r="A57" s="882" t="s">
        <v>111</v>
      </c>
      <c r="B57" s="850">
        <v>1</v>
      </c>
      <c r="C57" s="853">
        <v>2</v>
      </c>
      <c r="D57" s="850">
        <v>0</v>
      </c>
      <c r="E57" s="853">
        <v>1</v>
      </c>
      <c r="F57" s="850">
        <v>0</v>
      </c>
      <c r="G57" s="912">
        <v>3</v>
      </c>
      <c r="H57" s="913">
        <f>B28+D28+F28+H28+J28+L28+N28+B57+D57+F57</f>
        <v>2</v>
      </c>
      <c r="I57" s="914">
        <f t="shared" si="7"/>
        <v>9</v>
      </c>
      <c r="J57" s="850">
        <v>1</v>
      </c>
      <c r="K57" s="853">
        <v>0</v>
      </c>
      <c r="L57" s="850">
        <v>0</v>
      </c>
      <c r="M57" s="853">
        <v>0</v>
      </c>
      <c r="N57" s="850">
        <v>0</v>
      </c>
      <c r="O57" s="852">
        <v>1</v>
      </c>
      <c r="Q57" s="133"/>
    </row>
    <row r="58" spans="1:17" ht="12.75" customHeight="1" thickBot="1">
      <c r="A58" s="883" t="s">
        <v>232</v>
      </c>
      <c r="B58" s="915">
        <v>0</v>
      </c>
      <c r="C58" s="884">
        <v>0</v>
      </c>
      <c r="D58" s="855">
        <v>0</v>
      </c>
      <c r="E58" s="884">
        <v>1</v>
      </c>
      <c r="F58" s="855">
        <v>0</v>
      </c>
      <c r="G58" s="916">
        <v>0</v>
      </c>
      <c r="H58" s="917">
        <f>B29+D29+F29+H29+J29+L29+N29+B58+D58+F58</f>
        <v>0</v>
      </c>
      <c r="I58" s="918">
        <f t="shared" si="7"/>
        <v>1</v>
      </c>
      <c r="J58" s="855">
        <v>0</v>
      </c>
      <c r="K58" s="884">
        <v>0</v>
      </c>
      <c r="L58" s="855">
        <v>0</v>
      </c>
      <c r="M58" s="884">
        <v>0</v>
      </c>
      <c r="N58" s="855">
        <v>0</v>
      </c>
      <c r="O58" s="855">
        <v>0</v>
      </c>
    </row>
    <row r="59" spans="1:17" ht="15" customHeight="1">
      <c r="A59" s="919"/>
      <c r="B59" s="886"/>
      <c r="C59" s="886"/>
      <c r="D59" s="886"/>
      <c r="E59" s="886"/>
      <c r="F59" s="852"/>
      <c r="G59" s="852"/>
      <c r="H59" s="852"/>
      <c r="I59" s="852"/>
      <c r="J59" s="852"/>
      <c r="K59" s="852"/>
      <c r="L59" s="852"/>
      <c r="M59" s="852"/>
      <c r="N59" s="852"/>
      <c r="O59" s="920"/>
      <c r="Q59" s="921"/>
    </row>
    <row r="60" spans="1:17" ht="12" customHeight="1" thickBot="1">
      <c r="A60" s="854"/>
      <c r="B60" s="855"/>
      <c r="C60" s="855"/>
      <c r="D60" s="855"/>
      <c r="E60" s="855"/>
      <c r="F60" s="855"/>
      <c r="G60" s="855"/>
      <c r="H60" s="855"/>
      <c r="I60" s="855"/>
      <c r="J60" s="855"/>
      <c r="K60" s="855"/>
      <c r="L60" s="855"/>
      <c r="M60" s="922"/>
      <c r="N60" s="855"/>
      <c r="O60" s="855"/>
    </row>
    <row r="61" spans="1:17" s="850" customFormat="1" ht="20.100000000000001" customHeight="1">
      <c r="A61" s="860" t="s">
        <v>218</v>
      </c>
      <c r="B61" s="923" t="s">
        <v>241</v>
      </c>
      <c r="C61" s="924"/>
      <c r="D61" s="923" t="s">
        <v>242</v>
      </c>
      <c r="E61" s="924"/>
      <c r="F61" s="923" t="s">
        <v>243</v>
      </c>
      <c r="G61" s="924"/>
      <c r="H61" s="923" t="s">
        <v>244</v>
      </c>
      <c r="I61" s="924"/>
      <c r="J61" s="865" t="s">
        <v>245</v>
      </c>
      <c r="K61" s="925"/>
      <c r="L61" s="926" t="s">
        <v>246</v>
      </c>
      <c r="M61" s="927"/>
      <c r="N61" s="924" t="s">
        <v>247</v>
      </c>
      <c r="O61" s="924"/>
      <c r="P61" s="852"/>
    </row>
    <row r="62" spans="1:17" ht="13.5" customHeight="1">
      <c r="A62" s="870" t="s">
        <v>226</v>
      </c>
      <c r="B62" s="869">
        <v>69</v>
      </c>
      <c r="C62" s="928"/>
      <c r="D62" s="929">
        <v>65</v>
      </c>
      <c r="E62" s="930"/>
      <c r="F62" s="931">
        <v>12</v>
      </c>
      <c r="G62" s="928"/>
      <c r="H62" s="929">
        <v>80</v>
      </c>
      <c r="I62" s="928"/>
      <c r="J62" s="929">
        <v>57</v>
      </c>
      <c r="K62" s="932"/>
      <c r="L62" s="933">
        <f>SUM(J33:O33)+SUM(B62:K62)</f>
        <v>441</v>
      </c>
      <c r="M62" s="934"/>
      <c r="N62" s="929">
        <v>84</v>
      </c>
      <c r="O62" s="929"/>
      <c r="Q62" s="133"/>
    </row>
    <row r="63" spans="1:17" ht="13.5" customHeight="1">
      <c r="A63" s="870" t="s">
        <v>227</v>
      </c>
      <c r="B63" s="935">
        <f>SUM(B67:C87)</f>
        <v>166</v>
      </c>
      <c r="C63" s="936"/>
      <c r="D63" s="935">
        <f>SUM(D67:E87)</f>
        <v>155</v>
      </c>
      <c r="E63" s="937"/>
      <c r="F63" s="938">
        <f>SUM(F67:G87)</f>
        <v>35</v>
      </c>
      <c r="G63" s="936"/>
      <c r="H63" s="935">
        <f>SUM(H67:I87)</f>
        <v>196</v>
      </c>
      <c r="I63" s="936"/>
      <c r="J63" s="935">
        <f>SUM(J67:K87)</f>
        <v>123</v>
      </c>
      <c r="K63" s="939"/>
      <c r="L63" s="940">
        <f>SUM(L67:M87)</f>
        <v>1046</v>
      </c>
      <c r="M63" s="941"/>
      <c r="N63" s="942">
        <f>SUM(N67:O87)</f>
        <v>164</v>
      </c>
      <c r="O63" s="943"/>
      <c r="Q63" s="133"/>
    </row>
    <row r="64" spans="1:17" ht="13.5" customHeight="1">
      <c r="A64" s="870"/>
      <c r="B64" s="944" t="s">
        <v>89</v>
      </c>
      <c r="C64" s="945" t="s">
        <v>90</v>
      </c>
      <c r="D64" s="946" t="s">
        <v>89</v>
      </c>
      <c r="E64" s="945" t="s">
        <v>90</v>
      </c>
      <c r="F64" s="947" t="s">
        <v>89</v>
      </c>
      <c r="G64" s="946" t="s">
        <v>90</v>
      </c>
      <c r="H64" s="945" t="s">
        <v>89</v>
      </c>
      <c r="I64" s="947" t="s">
        <v>90</v>
      </c>
      <c r="J64" s="947" t="s">
        <v>89</v>
      </c>
      <c r="K64" s="948" t="s">
        <v>90</v>
      </c>
      <c r="L64" s="949" t="s">
        <v>89</v>
      </c>
      <c r="M64" s="950" t="s">
        <v>90</v>
      </c>
      <c r="N64" s="947" t="s">
        <v>89</v>
      </c>
      <c r="O64" s="946" t="s">
        <v>90</v>
      </c>
      <c r="Q64" s="133"/>
    </row>
    <row r="65" spans="1:17" ht="15" customHeight="1">
      <c r="A65" s="951" t="s">
        <v>248</v>
      </c>
      <c r="B65" s="952">
        <f t="shared" ref="B65:K65" si="8">SUM(B71:B87)</f>
        <v>58</v>
      </c>
      <c r="C65" s="953">
        <f t="shared" si="8"/>
        <v>78</v>
      </c>
      <c r="D65" s="954">
        <f t="shared" si="8"/>
        <v>69</v>
      </c>
      <c r="E65" s="953">
        <f t="shared" si="8"/>
        <v>64</v>
      </c>
      <c r="F65" s="954">
        <f t="shared" si="8"/>
        <v>12</v>
      </c>
      <c r="G65" s="953">
        <f t="shared" si="8"/>
        <v>15</v>
      </c>
      <c r="H65" s="954">
        <f t="shared" si="8"/>
        <v>86</v>
      </c>
      <c r="I65" s="953">
        <f t="shared" si="8"/>
        <v>80</v>
      </c>
      <c r="J65" s="954">
        <f t="shared" si="8"/>
        <v>45</v>
      </c>
      <c r="K65" s="906">
        <f t="shared" si="8"/>
        <v>65</v>
      </c>
      <c r="L65" s="955">
        <f t="shared" ref="L65:M80" si="9">J36+L36+N36+B65+D65+F65+H65+J65</f>
        <v>422</v>
      </c>
      <c r="M65" s="956">
        <f t="shared" si="9"/>
        <v>475</v>
      </c>
      <c r="N65" s="954">
        <f>SUM(N71:N87)</f>
        <v>76</v>
      </c>
      <c r="O65" s="954">
        <f>SUM(O71:O87)</f>
        <v>69</v>
      </c>
      <c r="Q65" s="133"/>
    </row>
    <row r="66" spans="1:17" ht="15" customHeight="1">
      <c r="A66" s="957" t="s">
        <v>229</v>
      </c>
      <c r="B66" s="880">
        <f t="shared" ref="B66:K66" si="10">SUM(B67:B87)</f>
        <v>75</v>
      </c>
      <c r="C66" s="958">
        <f t="shared" si="10"/>
        <v>91</v>
      </c>
      <c r="D66" s="881">
        <f t="shared" si="10"/>
        <v>79</v>
      </c>
      <c r="E66" s="958">
        <f t="shared" si="10"/>
        <v>76</v>
      </c>
      <c r="F66" s="881">
        <f t="shared" si="10"/>
        <v>17</v>
      </c>
      <c r="G66" s="958">
        <f t="shared" si="10"/>
        <v>18</v>
      </c>
      <c r="H66" s="881">
        <f t="shared" si="10"/>
        <v>100</v>
      </c>
      <c r="I66" s="958">
        <f t="shared" si="10"/>
        <v>96</v>
      </c>
      <c r="J66" s="881">
        <f t="shared" si="10"/>
        <v>52</v>
      </c>
      <c r="K66" s="909">
        <f t="shared" si="10"/>
        <v>71</v>
      </c>
      <c r="L66" s="959">
        <f t="shared" si="9"/>
        <v>495</v>
      </c>
      <c r="M66" s="960">
        <f t="shared" si="9"/>
        <v>551</v>
      </c>
      <c r="N66" s="881">
        <f>SUM(N67:N87)</f>
        <v>82</v>
      </c>
      <c r="O66" s="881">
        <f>SUM(O67:O87)</f>
        <v>82</v>
      </c>
      <c r="Q66" s="133"/>
    </row>
    <row r="67" spans="1:17" ht="12.75" customHeight="1">
      <c r="A67" s="882" t="s">
        <v>230</v>
      </c>
      <c r="B67" s="850">
        <v>2</v>
      </c>
      <c r="C67" s="853">
        <v>2</v>
      </c>
      <c r="D67" s="850">
        <v>2</v>
      </c>
      <c r="E67" s="853">
        <v>1</v>
      </c>
      <c r="F67" s="850">
        <v>1</v>
      </c>
      <c r="G67" s="853">
        <v>0</v>
      </c>
      <c r="H67" s="850">
        <v>4</v>
      </c>
      <c r="I67" s="853">
        <v>4</v>
      </c>
      <c r="J67" s="850">
        <v>0</v>
      </c>
      <c r="K67" s="912">
        <v>1</v>
      </c>
      <c r="L67" s="913">
        <f t="shared" si="9"/>
        <v>12</v>
      </c>
      <c r="M67" s="914">
        <f t="shared" si="9"/>
        <v>15</v>
      </c>
      <c r="N67" s="850">
        <v>1</v>
      </c>
      <c r="O67" s="852">
        <v>4</v>
      </c>
      <c r="Q67" s="133"/>
    </row>
    <row r="68" spans="1:17" ht="12.75" customHeight="1">
      <c r="A68" s="882" t="s">
        <v>249</v>
      </c>
      <c r="B68" s="850">
        <v>3</v>
      </c>
      <c r="C68" s="853">
        <v>4</v>
      </c>
      <c r="D68" s="850">
        <v>1</v>
      </c>
      <c r="E68" s="853">
        <v>2</v>
      </c>
      <c r="F68" s="850">
        <v>0</v>
      </c>
      <c r="G68" s="853">
        <v>0</v>
      </c>
      <c r="H68" s="850">
        <v>0</v>
      </c>
      <c r="I68" s="853">
        <v>4</v>
      </c>
      <c r="J68" s="850">
        <v>1</v>
      </c>
      <c r="K68" s="912">
        <v>0</v>
      </c>
      <c r="L68" s="913">
        <f t="shared" si="9"/>
        <v>12</v>
      </c>
      <c r="M68" s="914">
        <f t="shared" si="9"/>
        <v>17</v>
      </c>
      <c r="N68" s="850">
        <v>2</v>
      </c>
      <c r="O68" s="852">
        <v>1</v>
      </c>
      <c r="Q68" s="133"/>
    </row>
    <row r="69" spans="1:17" ht="12.75" customHeight="1">
      <c r="A69" s="882" t="s">
        <v>93</v>
      </c>
      <c r="B69" s="850">
        <v>7</v>
      </c>
      <c r="C69" s="853">
        <v>3</v>
      </c>
      <c r="D69" s="850">
        <v>2</v>
      </c>
      <c r="E69" s="853">
        <v>3</v>
      </c>
      <c r="F69" s="850">
        <v>2</v>
      </c>
      <c r="G69" s="853">
        <v>2</v>
      </c>
      <c r="H69" s="850">
        <v>5</v>
      </c>
      <c r="I69" s="853">
        <v>4</v>
      </c>
      <c r="J69" s="850">
        <v>2</v>
      </c>
      <c r="K69" s="912">
        <v>3</v>
      </c>
      <c r="L69" s="913">
        <f t="shared" si="9"/>
        <v>23</v>
      </c>
      <c r="M69" s="914">
        <f t="shared" si="9"/>
        <v>22</v>
      </c>
      <c r="N69" s="850">
        <v>2</v>
      </c>
      <c r="O69" s="852">
        <v>3</v>
      </c>
      <c r="Q69" s="133"/>
    </row>
    <row r="70" spans="1:17" ht="12.75" customHeight="1">
      <c r="A70" s="882" t="s">
        <v>94</v>
      </c>
      <c r="B70" s="850">
        <v>5</v>
      </c>
      <c r="C70" s="853">
        <v>4</v>
      </c>
      <c r="D70" s="850">
        <v>5</v>
      </c>
      <c r="E70" s="853">
        <v>6</v>
      </c>
      <c r="F70" s="850">
        <v>2</v>
      </c>
      <c r="G70" s="853">
        <v>1</v>
      </c>
      <c r="H70" s="850">
        <v>5</v>
      </c>
      <c r="I70" s="853">
        <v>4</v>
      </c>
      <c r="J70" s="850">
        <v>4</v>
      </c>
      <c r="K70" s="912">
        <v>2</v>
      </c>
      <c r="L70" s="913">
        <f t="shared" si="9"/>
        <v>26</v>
      </c>
      <c r="M70" s="914">
        <f t="shared" si="9"/>
        <v>22</v>
      </c>
      <c r="N70" s="850">
        <v>1</v>
      </c>
      <c r="O70" s="852">
        <v>5</v>
      </c>
      <c r="Q70" s="133"/>
    </row>
    <row r="71" spans="1:17" ht="12.75" customHeight="1">
      <c r="A71" s="882" t="s">
        <v>95</v>
      </c>
      <c r="B71" s="850">
        <v>1</v>
      </c>
      <c r="C71" s="853">
        <v>2</v>
      </c>
      <c r="D71" s="850">
        <v>4</v>
      </c>
      <c r="E71" s="853">
        <v>4</v>
      </c>
      <c r="F71" s="850">
        <v>1</v>
      </c>
      <c r="G71" s="853">
        <v>1</v>
      </c>
      <c r="H71" s="850">
        <v>1</v>
      </c>
      <c r="I71" s="853">
        <v>2</v>
      </c>
      <c r="J71" s="850">
        <v>1</v>
      </c>
      <c r="K71" s="912">
        <v>2</v>
      </c>
      <c r="L71" s="913">
        <f t="shared" si="9"/>
        <v>14</v>
      </c>
      <c r="M71" s="914">
        <f t="shared" si="9"/>
        <v>14</v>
      </c>
      <c r="N71" s="850">
        <v>4</v>
      </c>
      <c r="O71" s="852">
        <v>4</v>
      </c>
      <c r="Q71" s="133"/>
    </row>
    <row r="72" spans="1:17" ht="12.75" customHeight="1">
      <c r="A72" s="882" t="s">
        <v>96</v>
      </c>
      <c r="B72" s="850">
        <v>2</v>
      </c>
      <c r="C72" s="853">
        <v>5</v>
      </c>
      <c r="D72" s="850">
        <v>5</v>
      </c>
      <c r="E72" s="853">
        <v>3</v>
      </c>
      <c r="F72" s="850">
        <v>0</v>
      </c>
      <c r="G72" s="853">
        <v>1</v>
      </c>
      <c r="H72" s="850">
        <v>4</v>
      </c>
      <c r="I72" s="853">
        <v>2</v>
      </c>
      <c r="J72" s="850">
        <v>1</v>
      </c>
      <c r="K72" s="912">
        <v>3</v>
      </c>
      <c r="L72" s="913">
        <f t="shared" si="9"/>
        <v>16</v>
      </c>
      <c r="M72" s="914">
        <f t="shared" si="9"/>
        <v>22</v>
      </c>
      <c r="N72" s="850">
        <v>5</v>
      </c>
      <c r="O72" s="852">
        <v>9</v>
      </c>
      <c r="Q72" s="133"/>
    </row>
    <row r="73" spans="1:17" ht="12.75" customHeight="1">
      <c r="A73" s="882" t="s">
        <v>97</v>
      </c>
      <c r="B73" s="850">
        <v>4</v>
      </c>
      <c r="C73" s="853">
        <v>3</v>
      </c>
      <c r="D73" s="850">
        <v>7</v>
      </c>
      <c r="E73" s="853">
        <v>2</v>
      </c>
      <c r="F73" s="850">
        <v>0</v>
      </c>
      <c r="G73" s="853">
        <v>1</v>
      </c>
      <c r="H73" s="850">
        <v>5</v>
      </c>
      <c r="I73" s="853">
        <v>3</v>
      </c>
      <c r="J73" s="850">
        <v>1</v>
      </c>
      <c r="K73" s="912">
        <v>0</v>
      </c>
      <c r="L73" s="913">
        <f t="shared" si="9"/>
        <v>27</v>
      </c>
      <c r="M73" s="914">
        <f t="shared" si="9"/>
        <v>17</v>
      </c>
      <c r="N73" s="850">
        <v>7</v>
      </c>
      <c r="O73" s="852">
        <v>1</v>
      </c>
      <c r="Q73" s="133"/>
    </row>
    <row r="74" spans="1:17" ht="12.75" customHeight="1">
      <c r="A74" s="882" t="s">
        <v>99</v>
      </c>
      <c r="B74" s="850">
        <v>1</v>
      </c>
      <c r="C74" s="853">
        <v>1</v>
      </c>
      <c r="D74" s="850">
        <v>2</v>
      </c>
      <c r="E74" s="853">
        <v>3</v>
      </c>
      <c r="F74" s="850">
        <v>1</v>
      </c>
      <c r="G74" s="853">
        <v>1</v>
      </c>
      <c r="H74" s="850">
        <v>9</v>
      </c>
      <c r="I74" s="853">
        <v>6</v>
      </c>
      <c r="J74" s="850">
        <v>2</v>
      </c>
      <c r="K74" s="912">
        <v>1</v>
      </c>
      <c r="L74" s="913">
        <f t="shared" si="9"/>
        <v>24</v>
      </c>
      <c r="M74" s="914">
        <f t="shared" si="9"/>
        <v>17</v>
      </c>
      <c r="N74" s="850">
        <v>8</v>
      </c>
      <c r="O74" s="852">
        <v>2</v>
      </c>
      <c r="Q74" s="133"/>
    </row>
    <row r="75" spans="1:17" ht="12.75" customHeight="1">
      <c r="A75" s="882" t="s">
        <v>100</v>
      </c>
      <c r="B75" s="850">
        <v>4</v>
      </c>
      <c r="C75" s="853">
        <v>4</v>
      </c>
      <c r="D75" s="850">
        <v>4</v>
      </c>
      <c r="E75" s="853">
        <v>3</v>
      </c>
      <c r="F75" s="850">
        <v>1</v>
      </c>
      <c r="G75" s="853">
        <v>0</v>
      </c>
      <c r="H75" s="850">
        <v>7</v>
      </c>
      <c r="I75" s="853">
        <v>4</v>
      </c>
      <c r="J75" s="850">
        <v>3</v>
      </c>
      <c r="K75" s="912">
        <v>2</v>
      </c>
      <c r="L75" s="913">
        <f t="shared" si="9"/>
        <v>33</v>
      </c>
      <c r="M75" s="914">
        <f t="shared" si="9"/>
        <v>22</v>
      </c>
      <c r="N75" s="850">
        <v>4</v>
      </c>
      <c r="O75" s="852">
        <v>4</v>
      </c>
      <c r="Q75" s="133"/>
    </row>
    <row r="76" spans="1:17" ht="12.75" customHeight="1">
      <c r="A76" s="882" t="s">
        <v>101</v>
      </c>
      <c r="B76" s="850">
        <v>7</v>
      </c>
      <c r="C76" s="853">
        <v>8</v>
      </c>
      <c r="D76" s="850">
        <v>5</v>
      </c>
      <c r="E76" s="853">
        <v>6</v>
      </c>
      <c r="F76" s="850">
        <v>1</v>
      </c>
      <c r="G76" s="853">
        <v>2</v>
      </c>
      <c r="H76" s="850">
        <v>8</v>
      </c>
      <c r="I76" s="853">
        <v>2</v>
      </c>
      <c r="J76" s="850">
        <v>3</v>
      </c>
      <c r="K76" s="912">
        <v>6</v>
      </c>
      <c r="L76" s="913">
        <f t="shared" si="9"/>
        <v>38</v>
      </c>
      <c r="M76" s="914">
        <f t="shared" si="9"/>
        <v>38</v>
      </c>
      <c r="N76" s="850">
        <v>6</v>
      </c>
      <c r="O76" s="852">
        <v>7</v>
      </c>
      <c r="Q76" s="133"/>
    </row>
    <row r="77" spans="1:17" ht="12.75" customHeight="1">
      <c r="A77" s="882" t="s">
        <v>102</v>
      </c>
      <c r="B77" s="850">
        <v>4</v>
      </c>
      <c r="C77" s="853">
        <v>4</v>
      </c>
      <c r="D77" s="850">
        <v>8</v>
      </c>
      <c r="E77" s="853">
        <v>5</v>
      </c>
      <c r="F77" s="850">
        <v>1</v>
      </c>
      <c r="G77" s="853">
        <v>1</v>
      </c>
      <c r="H77" s="850">
        <v>10</v>
      </c>
      <c r="I77" s="853">
        <v>8</v>
      </c>
      <c r="J77" s="850">
        <v>5</v>
      </c>
      <c r="K77" s="912">
        <v>5</v>
      </c>
      <c r="L77" s="913">
        <f t="shared" si="9"/>
        <v>42</v>
      </c>
      <c r="M77" s="914">
        <f t="shared" si="9"/>
        <v>35</v>
      </c>
      <c r="N77" s="850">
        <v>6</v>
      </c>
      <c r="O77" s="852">
        <v>5</v>
      </c>
      <c r="Q77" s="133"/>
    </row>
    <row r="78" spans="1:17" ht="12.75" customHeight="1">
      <c r="A78" s="882" t="s">
        <v>103</v>
      </c>
      <c r="B78" s="850">
        <v>6</v>
      </c>
      <c r="C78" s="853">
        <v>9</v>
      </c>
      <c r="D78" s="850">
        <v>6</v>
      </c>
      <c r="E78" s="853">
        <v>7</v>
      </c>
      <c r="F78" s="850">
        <v>1</v>
      </c>
      <c r="G78" s="853">
        <v>1</v>
      </c>
      <c r="H78" s="850">
        <v>4</v>
      </c>
      <c r="I78" s="853">
        <v>5</v>
      </c>
      <c r="J78" s="850">
        <v>7</v>
      </c>
      <c r="K78" s="912">
        <v>3</v>
      </c>
      <c r="L78" s="913">
        <f t="shared" si="9"/>
        <v>33</v>
      </c>
      <c r="M78" s="914">
        <f t="shared" si="9"/>
        <v>34</v>
      </c>
      <c r="N78" s="850">
        <v>5</v>
      </c>
      <c r="O78" s="852">
        <v>6</v>
      </c>
      <c r="Q78" s="133"/>
    </row>
    <row r="79" spans="1:17" ht="12.75" customHeight="1">
      <c r="A79" s="882" t="s">
        <v>104</v>
      </c>
      <c r="B79" s="850">
        <v>7</v>
      </c>
      <c r="C79" s="853">
        <v>3</v>
      </c>
      <c r="D79" s="850">
        <v>6</v>
      </c>
      <c r="E79" s="853">
        <v>5</v>
      </c>
      <c r="F79" s="850">
        <v>1</v>
      </c>
      <c r="G79" s="853">
        <v>1</v>
      </c>
      <c r="H79" s="850">
        <v>5</v>
      </c>
      <c r="I79" s="853">
        <v>3</v>
      </c>
      <c r="J79" s="850">
        <v>3</v>
      </c>
      <c r="K79" s="912">
        <v>5</v>
      </c>
      <c r="L79" s="913">
        <f t="shared" si="9"/>
        <v>35</v>
      </c>
      <c r="M79" s="914">
        <f t="shared" si="9"/>
        <v>31</v>
      </c>
      <c r="N79" s="850">
        <v>9</v>
      </c>
      <c r="O79" s="852">
        <v>5</v>
      </c>
      <c r="Q79" s="133"/>
    </row>
    <row r="80" spans="1:17" ht="12.75" customHeight="1">
      <c r="A80" s="882" t="s">
        <v>105</v>
      </c>
      <c r="B80" s="850">
        <v>6</v>
      </c>
      <c r="C80" s="853">
        <v>6</v>
      </c>
      <c r="D80" s="850">
        <v>7</v>
      </c>
      <c r="E80" s="853">
        <v>5</v>
      </c>
      <c r="F80" s="850">
        <v>1</v>
      </c>
      <c r="G80" s="853">
        <v>1</v>
      </c>
      <c r="H80" s="850">
        <v>8</v>
      </c>
      <c r="I80" s="853">
        <v>10</v>
      </c>
      <c r="J80" s="850">
        <v>5</v>
      </c>
      <c r="K80" s="912">
        <v>6</v>
      </c>
      <c r="L80" s="913">
        <f t="shared" si="9"/>
        <v>49</v>
      </c>
      <c r="M80" s="914">
        <f t="shared" si="9"/>
        <v>49</v>
      </c>
      <c r="N80" s="850">
        <v>6</v>
      </c>
      <c r="O80" s="852">
        <v>2</v>
      </c>
      <c r="Q80" s="133"/>
    </row>
    <row r="81" spans="1:30" ht="12.75" customHeight="1">
      <c r="A81" s="882" t="s">
        <v>106</v>
      </c>
      <c r="B81" s="850">
        <v>4</v>
      </c>
      <c r="C81" s="853">
        <v>5</v>
      </c>
      <c r="D81" s="850">
        <v>4</v>
      </c>
      <c r="E81" s="853">
        <v>3</v>
      </c>
      <c r="F81" s="850">
        <v>0</v>
      </c>
      <c r="G81" s="853">
        <v>2</v>
      </c>
      <c r="H81" s="850">
        <v>8</v>
      </c>
      <c r="I81" s="853">
        <v>4</v>
      </c>
      <c r="J81" s="850">
        <v>3</v>
      </c>
      <c r="K81" s="912">
        <v>4</v>
      </c>
      <c r="L81" s="913">
        <f t="shared" ref="L81:M87" si="11">J52+L52+N52+B81+D81+F81+H81+J81</f>
        <v>33</v>
      </c>
      <c r="M81" s="914">
        <f t="shared" si="11"/>
        <v>37</v>
      </c>
      <c r="N81" s="850">
        <v>1</v>
      </c>
      <c r="O81" s="852">
        <v>4</v>
      </c>
      <c r="Q81" s="133"/>
    </row>
    <row r="82" spans="1:30" ht="12.75" customHeight="1">
      <c r="A82" s="882" t="s">
        <v>107</v>
      </c>
      <c r="B82" s="850">
        <v>4</v>
      </c>
      <c r="C82" s="853">
        <v>10</v>
      </c>
      <c r="D82" s="850">
        <v>6</v>
      </c>
      <c r="E82" s="853">
        <v>8</v>
      </c>
      <c r="F82" s="850">
        <v>2</v>
      </c>
      <c r="G82" s="853">
        <v>0</v>
      </c>
      <c r="H82" s="850">
        <v>5</v>
      </c>
      <c r="I82" s="853">
        <v>7</v>
      </c>
      <c r="J82" s="850">
        <v>4</v>
      </c>
      <c r="K82" s="912">
        <v>6</v>
      </c>
      <c r="L82" s="913">
        <f t="shared" si="11"/>
        <v>32</v>
      </c>
      <c r="M82" s="914">
        <f t="shared" si="11"/>
        <v>50</v>
      </c>
      <c r="N82" s="850">
        <v>4</v>
      </c>
      <c r="O82" s="852">
        <v>11</v>
      </c>
      <c r="Q82" s="133"/>
    </row>
    <row r="83" spans="1:30" ht="12.75" customHeight="1">
      <c r="A83" s="882" t="s">
        <v>108</v>
      </c>
      <c r="B83" s="850">
        <v>4</v>
      </c>
      <c r="C83" s="853">
        <v>10</v>
      </c>
      <c r="D83" s="850">
        <v>2</v>
      </c>
      <c r="E83" s="853">
        <v>3</v>
      </c>
      <c r="F83" s="850">
        <v>0</v>
      </c>
      <c r="G83" s="853">
        <v>1</v>
      </c>
      <c r="H83" s="850">
        <v>7</v>
      </c>
      <c r="I83" s="853">
        <v>8</v>
      </c>
      <c r="J83" s="850">
        <v>3</v>
      </c>
      <c r="K83" s="912">
        <v>10</v>
      </c>
      <c r="L83" s="913">
        <f t="shared" si="11"/>
        <v>20</v>
      </c>
      <c r="M83" s="914">
        <f t="shared" si="11"/>
        <v>43</v>
      </c>
      <c r="N83" s="850">
        <v>4</v>
      </c>
      <c r="O83" s="852">
        <v>2</v>
      </c>
      <c r="Q83" s="133"/>
    </row>
    <row r="84" spans="1:30" ht="12.75" customHeight="1">
      <c r="A84" s="882" t="s">
        <v>109</v>
      </c>
      <c r="B84" s="850">
        <v>4</v>
      </c>
      <c r="C84" s="853">
        <v>6</v>
      </c>
      <c r="D84" s="850">
        <v>3</v>
      </c>
      <c r="E84" s="853">
        <v>4</v>
      </c>
      <c r="F84" s="850">
        <v>0</v>
      </c>
      <c r="G84" s="853">
        <v>1</v>
      </c>
      <c r="H84" s="850">
        <v>3</v>
      </c>
      <c r="I84" s="853">
        <v>9</v>
      </c>
      <c r="J84" s="850">
        <v>2</v>
      </c>
      <c r="K84" s="912">
        <v>4</v>
      </c>
      <c r="L84" s="913">
        <f t="shared" si="11"/>
        <v>18</v>
      </c>
      <c r="M84" s="914">
        <f t="shared" si="11"/>
        <v>34</v>
      </c>
      <c r="N84" s="850">
        <v>5</v>
      </c>
      <c r="O84" s="852">
        <v>3</v>
      </c>
      <c r="Q84" s="133"/>
    </row>
    <row r="85" spans="1:30" ht="12.75" customHeight="1">
      <c r="A85" s="882" t="s">
        <v>110</v>
      </c>
      <c r="B85" s="850">
        <v>0</v>
      </c>
      <c r="C85" s="853">
        <v>2</v>
      </c>
      <c r="D85" s="850">
        <v>0</v>
      </c>
      <c r="E85" s="853">
        <v>3</v>
      </c>
      <c r="F85" s="850">
        <v>2</v>
      </c>
      <c r="G85" s="853">
        <v>0</v>
      </c>
      <c r="H85" s="850">
        <v>1</v>
      </c>
      <c r="I85" s="853">
        <v>5</v>
      </c>
      <c r="J85" s="850">
        <v>2</v>
      </c>
      <c r="K85" s="912">
        <v>6</v>
      </c>
      <c r="L85" s="913">
        <f t="shared" si="11"/>
        <v>6</v>
      </c>
      <c r="M85" s="914">
        <f t="shared" si="11"/>
        <v>26</v>
      </c>
      <c r="N85" s="850">
        <v>2</v>
      </c>
      <c r="O85" s="852">
        <v>2</v>
      </c>
      <c r="Q85" s="133"/>
    </row>
    <row r="86" spans="1:30" ht="12.75" customHeight="1">
      <c r="A86" s="882" t="s">
        <v>111</v>
      </c>
      <c r="B86" s="850">
        <v>0</v>
      </c>
      <c r="C86" s="853">
        <v>0</v>
      </c>
      <c r="D86" s="850">
        <v>0</v>
      </c>
      <c r="E86" s="853">
        <v>0</v>
      </c>
      <c r="F86" s="850">
        <v>0</v>
      </c>
      <c r="G86" s="853">
        <v>1</v>
      </c>
      <c r="H86" s="850">
        <v>1</v>
      </c>
      <c r="I86" s="853">
        <v>2</v>
      </c>
      <c r="J86" s="850">
        <v>0</v>
      </c>
      <c r="K86" s="912">
        <v>1</v>
      </c>
      <c r="L86" s="913">
        <f t="shared" si="11"/>
        <v>2</v>
      </c>
      <c r="M86" s="914">
        <f t="shared" si="11"/>
        <v>5</v>
      </c>
      <c r="N86" s="850">
        <v>0</v>
      </c>
      <c r="O86" s="852">
        <v>2</v>
      </c>
      <c r="Q86" s="133"/>
    </row>
    <row r="87" spans="1:30" ht="12.75" customHeight="1" thickBot="1">
      <c r="A87" s="883" t="s">
        <v>232</v>
      </c>
      <c r="B87" s="915">
        <v>0</v>
      </c>
      <c r="C87" s="884">
        <v>0</v>
      </c>
      <c r="D87" s="855">
        <v>0</v>
      </c>
      <c r="E87" s="884">
        <v>0</v>
      </c>
      <c r="F87" s="855">
        <v>0</v>
      </c>
      <c r="G87" s="884">
        <v>0</v>
      </c>
      <c r="H87" s="855">
        <v>0</v>
      </c>
      <c r="I87" s="884">
        <v>0</v>
      </c>
      <c r="J87" s="855">
        <v>0</v>
      </c>
      <c r="K87" s="916">
        <v>1</v>
      </c>
      <c r="L87" s="961">
        <f t="shared" si="11"/>
        <v>0</v>
      </c>
      <c r="M87" s="918">
        <f t="shared" si="11"/>
        <v>1</v>
      </c>
      <c r="N87" s="855">
        <v>0</v>
      </c>
      <c r="O87" s="855">
        <v>0</v>
      </c>
      <c r="Q87" s="133"/>
    </row>
    <row r="88" spans="1:30" ht="9.9499999999999993" customHeight="1">
      <c r="A88" s="885"/>
      <c r="B88" s="852"/>
      <c r="C88" s="852"/>
      <c r="D88" s="852"/>
      <c r="E88" s="852"/>
      <c r="F88" s="852"/>
      <c r="G88" s="852"/>
      <c r="H88" s="852"/>
      <c r="I88" s="852"/>
      <c r="J88" s="852"/>
      <c r="K88" s="852"/>
      <c r="L88" s="852"/>
      <c r="M88" s="852"/>
      <c r="N88" s="852"/>
      <c r="O88" s="852"/>
    </row>
    <row r="89" spans="1:30" ht="9.9499999999999993" customHeight="1" thickBot="1">
      <c r="A89" s="854"/>
      <c r="B89" s="855"/>
      <c r="C89" s="855"/>
      <c r="D89" s="855"/>
      <c r="E89" s="855"/>
      <c r="F89" s="855"/>
      <c r="G89" s="855"/>
      <c r="H89" s="855"/>
      <c r="I89" s="855"/>
      <c r="J89" s="855"/>
      <c r="K89" s="855"/>
      <c r="L89" s="855"/>
      <c r="M89" s="855"/>
      <c r="N89" s="855"/>
      <c r="O89" s="855"/>
    </row>
    <row r="90" spans="1:30" s="850" customFormat="1" ht="20.100000000000001" customHeight="1">
      <c r="A90" s="860" t="s">
        <v>218</v>
      </c>
      <c r="B90" s="861" t="s">
        <v>250</v>
      </c>
      <c r="C90" s="862"/>
      <c r="D90" s="861" t="s">
        <v>251</v>
      </c>
      <c r="E90" s="862"/>
      <c r="F90" s="861" t="s">
        <v>252</v>
      </c>
      <c r="G90" s="862"/>
      <c r="H90" s="861" t="s">
        <v>253</v>
      </c>
      <c r="I90" s="862"/>
      <c r="J90" s="861" t="s">
        <v>254</v>
      </c>
      <c r="K90" s="862"/>
      <c r="L90" s="863" t="s">
        <v>255</v>
      </c>
      <c r="M90" s="864"/>
      <c r="N90" s="863" t="s">
        <v>256</v>
      </c>
      <c r="O90" s="862"/>
      <c r="P90" s="852"/>
      <c r="R90" s="133"/>
      <c r="S90" s="133"/>
      <c r="T90" s="133"/>
      <c r="U90" s="133"/>
      <c r="V90" s="133"/>
      <c r="W90" s="133"/>
      <c r="X90" s="133"/>
      <c r="Y90" s="133"/>
      <c r="Z90" s="133"/>
      <c r="AA90" s="133"/>
      <c r="AB90" s="133"/>
      <c r="AC90" s="133"/>
      <c r="AD90" s="133"/>
    </row>
    <row r="91" spans="1:30" ht="13.5" customHeight="1">
      <c r="A91" s="867" t="s">
        <v>226</v>
      </c>
      <c r="B91" s="868">
        <v>120</v>
      </c>
      <c r="C91" s="868"/>
      <c r="D91" s="868">
        <v>49</v>
      </c>
      <c r="E91" s="868"/>
      <c r="F91" s="868">
        <v>93</v>
      </c>
      <c r="G91" s="868"/>
      <c r="H91" s="868">
        <v>143</v>
      </c>
      <c r="I91" s="868"/>
      <c r="J91" s="868">
        <v>326</v>
      </c>
      <c r="K91" s="868"/>
      <c r="L91" s="868">
        <v>288</v>
      </c>
      <c r="M91" s="868"/>
      <c r="N91" s="868">
        <v>73</v>
      </c>
      <c r="O91" s="869"/>
      <c r="Q91" s="133"/>
    </row>
    <row r="92" spans="1:30" ht="13.5" customHeight="1">
      <c r="A92" s="867" t="s">
        <v>227</v>
      </c>
      <c r="B92" s="868">
        <f>SUM(B96:C116)</f>
        <v>291</v>
      </c>
      <c r="C92" s="868"/>
      <c r="D92" s="868">
        <f>SUM(D96:E116)</f>
        <v>118</v>
      </c>
      <c r="E92" s="868"/>
      <c r="F92" s="868">
        <f>SUM(F96:G116)</f>
        <v>272</v>
      </c>
      <c r="G92" s="868"/>
      <c r="H92" s="868">
        <f>SUM(H96:I116)</f>
        <v>322</v>
      </c>
      <c r="I92" s="868"/>
      <c r="J92" s="868">
        <f>SUM(J96:K116)</f>
        <v>752</v>
      </c>
      <c r="K92" s="868"/>
      <c r="L92" s="868">
        <f>SUM(L96:M116)</f>
        <v>698</v>
      </c>
      <c r="M92" s="868"/>
      <c r="N92" s="868">
        <f>SUM(N96:O116)</f>
        <v>182</v>
      </c>
      <c r="O92" s="869"/>
      <c r="Q92" s="133"/>
    </row>
    <row r="93" spans="1:30" ht="13.5" customHeight="1">
      <c r="A93" s="867"/>
      <c r="B93" s="962" t="s">
        <v>89</v>
      </c>
      <c r="C93" s="963" t="s">
        <v>90</v>
      </c>
      <c r="D93" s="962" t="s">
        <v>89</v>
      </c>
      <c r="E93" s="963" t="s">
        <v>90</v>
      </c>
      <c r="F93" s="962" t="s">
        <v>89</v>
      </c>
      <c r="G93" s="904" t="s">
        <v>90</v>
      </c>
      <c r="H93" s="900" t="s">
        <v>89</v>
      </c>
      <c r="I93" s="900" t="s">
        <v>90</v>
      </c>
      <c r="J93" s="900" t="s">
        <v>89</v>
      </c>
      <c r="K93" s="900" t="s">
        <v>90</v>
      </c>
      <c r="L93" s="898" t="s">
        <v>89</v>
      </c>
      <c r="M93" s="900" t="s">
        <v>90</v>
      </c>
      <c r="N93" s="898" t="s">
        <v>89</v>
      </c>
      <c r="O93" s="900" t="s">
        <v>90</v>
      </c>
      <c r="Q93" s="133"/>
    </row>
    <row r="94" spans="1:30" ht="13.5" customHeight="1">
      <c r="A94" s="897" t="s">
        <v>257</v>
      </c>
      <c r="B94" s="952">
        <f t="shared" ref="B94:O94" si="12">SUM(B100:B116)</f>
        <v>128</v>
      </c>
      <c r="C94" s="953">
        <f t="shared" si="12"/>
        <v>128</v>
      </c>
      <c r="D94" s="954">
        <f t="shared" si="12"/>
        <v>42</v>
      </c>
      <c r="E94" s="953">
        <f t="shared" si="12"/>
        <v>57</v>
      </c>
      <c r="F94" s="954">
        <f t="shared" si="12"/>
        <v>109</v>
      </c>
      <c r="G94" s="953">
        <f t="shared" si="12"/>
        <v>112</v>
      </c>
      <c r="H94" s="954">
        <f t="shared" si="12"/>
        <v>125</v>
      </c>
      <c r="I94" s="953">
        <f t="shared" si="12"/>
        <v>157</v>
      </c>
      <c r="J94" s="954">
        <f t="shared" si="12"/>
        <v>316</v>
      </c>
      <c r="K94" s="953">
        <f t="shared" si="12"/>
        <v>324</v>
      </c>
      <c r="L94" s="954">
        <f t="shared" si="12"/>
        <v>289</v>
      </c>
      <c r="M94" s="953">
        <f t="shared" si="12"/>
        <v>276</v>
      </c>
      <c r="N94" s="954">
        <f t="shared" si="12"/>
        <v>79</v>
      </c>
      <c r="O94" s="954">
        <f t="shared" si="12"/>
        <v>71</v>
      </c>
      <c r="Q94" s="133"/>
    </row>
    <row r="95" spans="1:30" ht="15" customHeight="1">
      <c r="A95" s="964" t="s">
        <v>229</v>
      </c>
      <c r="B95" s="880">
        <f t="shared" ref="B95:O95" si="13">SUM(B96:B116)</f>
        <v>144</v>
      </c>
      <c r="C95" s="958">
        <f t="shared" si="13"/>
        <v>147</v>
      </c>
      <c r="D95" s="881">
        <f t="shared" si="13"/>
        <v>54</v>
      </c>
      <c r="E95" s="958">
        <f t="shared" si="13"/>
        <v>64</v>
      </c>
      <c r="F95" s="881">
        <f t="shared" si="13"/>
        <v>129</v>
      </c>
      <c r="G95" s="958">
        <f t="shared" si="13"/>
        <v>143</v>
      </c>
      <c r="H95" s="881">
        <f t="shared" si="13"/>
        <v>141</v>
      </c>
      <c r="I95" s="958">
        <f t="shared" si="13"/>
        <v>181</v>
      </c>
      <c r="J95" s="881">
        <f t="shared" si="13"/>
        <v>383</v>
      </c>
      <c r="K95" s="958">
        <f t="shared" si="13"/>
        <v>369</v>
      </c>
      <c r="L95" s="881">
        <f t="shared" si="13"/>
        <v>362</v>
      </c>
      <c r="M95" s="958">
        <f t="shared" si="13"/>
        <v>336</v>
      </c>
      <c r="N95" s="881">
        <f t="shared" si="13"/>
        <v>95</v>
      </c>
      <c r="O95" s="881">
        <f t="shared" si="13"/>
        <v>87</v>
      </c>
      <c r="Q95" s="133"/>
    </row>
    <row r="96" spans="1:30" ht="12.75" customHeight="1">
      <c r="A96" s="965" t="s">
        <v>258</v>
      </c>
      <c r="B96" s="850">
        <v>7</v>
      </c>
      <c r="C96" s="853">
        <v>2</v>
      </c>
      <c r="D96" s="850">
        <v>3</v>
      </c>
      <c r="E96" s="853">
        <v>3</v>
      </c>
      <c r="F96" s="850">
        <v>1</v>
      </c>
      <c r="G96" s="853">
        <v>4</v>
      </c>
      <c r="H96" s="850">
        <v>4</v>
      </c>
      <c r="I96" s="853">
        <v>3</v>
      </c>
      <c r="J96" s="850">
        <v>22</v>
      </c>
      <c r="K96" s="853">
        <v>8</v>
      </c>
      <c r="L96" s="850">
        <v>14</v>
      </c>
      <c r="M96" s="853">
        <v>8</v>
      </c>
      <c r="N96" s="850">
        <v>4</v>
      </c>
      <c r="O96" s="852">
        <v>3</v>
      </c>
      <c r="Q96" s="133"/>
    </row>
    <row r="97" spans="1:17" ht="12.75" customHeight="1">
      <c r="A97" s="882" t="s">
        <v>259</v>
      </c>
      <c r="B97" s="850">
        <v>5</v>
      </c>
      <c r="C97" s="853">
        <v>5</v>
      </c>
      <c r="D97" s="850">
        <v>5</v>
      </c>
      <c r="E97" s="853">
        <v>1</v>
      </c>
      <c r="F97" s="850">
        <v>3</v>
      </c>
      <c r="G97" s="853">
        <v>4</v>
      </c>
      <c r="H97" s="850">
        <v>1</v>
      </c>
      <c r="I97" s="853">
        <v>4</v>
      </c>
      <c r="J97" s="850">
        <v>14</v>
      </c>
      <c r="K97" s="853">
        <v>8</v>
      </c>
      <c r="L97" s="850">
        <v>10</v>
      </c>
      <c r="M97" s="853">
        <v>21</v>
      </c>
      <c r="N97" s="850">
        <v>4</v>
      </c>
      <c r="O97" s="852">
        <v>5</v>
      </c>
      <c r="Q97" s="133"/>
    </row>
    <row r="98" spans="1:17" ht="12.75" customHeight="1">
      <c r="A98" s="882" t="s">
        <v>93</v>
      </c>
      <c r="B98" s="850">
        <v>2</v>
      </c>
      <c r="C98" s="853">
        <v>6</v>
      </c>
      <c r="D98" s="850">
        <v>3</v>
      </c>
      <c r="E98" s="853">
        <v>1</v>
      </c>
      <c r="F98" s="850">
        <v>6</v>
      </c>
      <c r="G98" s="853">
        <v>17</v>
      </c>
      <c r="H98" s="850">
        <v>6</v>
      </c>
      <c r="I98" s="853">
        <v>8</v>
      </c>
      <c r="J98" s="850">
        <v>17</v>
      </c>
      <c r="K98" s="853">
        <v>18</v>
      </c>
      <c r="L98" s="850">
        <v>25</v>
      </c>
      <c r="M98" s="853">
        <v>14</v>
      </c>
      <c r="N98" s="850">
        <v>5</v>
      </c>
      <c r="O98" s="852">
        <v>7</v>
      </c>
      <c r="Q98" s="133"/>
    </row>
    <row r="99" spans="1:17" ht="12.75" customHeight="1">
      <c r="A99" s="882" t="s">
        <v>94</v>
      </c>
      <c r="B99" s="850">
        <v>2</v>
      </c>
      <c r="C99" s="853">
        <v>6</v>
      </c>
      <c r="D99" s="850">
        <v>1</v>
      </c>
      <c r="E99" s="853">
        <v>2</v>
      </c>
      <c r="F99" s="850">
        <v>10</v>
      </c>
      <c r="G99" s="853">
        <v>6</v>
      </c>
      <c r="H99" s="850">
        <v>5</v>
      </c>
      <c r="I99" s="853">
        <v>9</v>
      </c>
      <c r="J99" s="850">
        <v>14</v>
      </c>
      <c r="K99" s="853">
        <v>11</v>
      </c>
      <c r="L99" s="850">
        <v>24</v>
      </c>
      <c r="M99" s="853">
        <v>17</v>
      </c>
      <c r="N99" s="850">
        <v>3</v>
      </c>
      <c r="O99" s="852">
        <v>1</v>
      </c>
      <c r="Q99" s="133"/>
    </row>
    <row r="100" spans="1:17" ht="12.75" customHeight="1">
      <c r="A100" s="882" t="s">
        <v>95</v>
      </c>
      <c r="B100" s="850">
        <v>5</v>
      </c>
      <c r="C100" s="853">
        <v>3</v>
      </c>
      <c r="D100" s="850">
        <v>0</v>
      </c>
      <c r="E100" s="853">
        <v>1</v>
      </c>
      <c r="F100" s="850">
        <v>6</v>
      </c>
      <c r="G100" s="853">
        <v>5</v>
      </c>
      <c r="H100" s="850">
        <v>7</v>
      </c>
      <c r="I100" s="853">
        <v>23</v>
      </c>
      <c r="J100" s="850">
        <v>7</v>
      </c>
      <c r="K100" s="853">
        <v>12</v>
      </c>
      <c r="L100" s="850">
        <v>14</v>
      </c>
      <c r="M100" s="853">
        <v>17</v>
      </c>
      <c r="N100" s="850">
        <v>4</v>
      </c>
      <c r="O100" s="852">
        <v>4</v>
      </c>
      <c r="Q100" s="133"/>
    </row>
    <row r="101" spans="1:17" ht="12.75" customHeight="1">
      <c r="A101" s="882" t="s">
        <v>96</v>
      </c>
      <c r="B101" s="850">
        <v>9</v>
      </c>
      <c r="C101" s="853">
        <v>4</v>
      </c>
      <c r="D101" s="850">
        <v>1</v>
      </c>
      <c r="E101" s="853">
        <v>3</v>
      </c>
      <c r="F101" s="850">
        <v>7</v>
      </c>
      <c r="G101" s="853">
        <v>3</v>
      </c>
      <c r="H101" s="850">
        <v>10</v>
      </c>
      <c r="I101" s="853">
        <v>10</v>
      </c>
      <c r="J101" s="850">
        <v>11</v>
      </c>
      <c r="K101" s="853">
        <v>18</v>
      </c>
      <c r="L101" s="850">
        <v>12</v>
      </c>
      <c r="M101" s="853">
        <v>8</v>
      </c>
      <c r="N101" s="850">
        <v>9</v>
      </c>
      <c r="O101" s="852">
        <v>6</v>
      </c>
      <c r="Q101" s="133"/>
    </row>
    <row r="102" spans="1:17" ht="12.75" customHeight="1">
      <c r="A102" s="882" t="s">
        <v>97</v>
      </c>
      <c r="B102" s="850">
        <v>8</v>
      </c>
      <c r="C102" s="853">
        <v>7</v>
      </c>
      <c r="D102" s="850">
        <v>5</v>
      </c>
      <c r="E102" s="853">
        <v>5</v>
      </c>
      <c r="F102" s="850">
        <v>4</v>
      </c>
      <c r="G102" s="853">
        <v>5</v>
      </c>
      <c r="H102" s="850">
        <v>6</v>
      </c>
      <c r="I102" s="853">
        <v>9</v>
      </c>
      <c r="J102" s="850">
        <v>25</v>
      </c>
      <c r="K102" s="853">
        <v>20</v>
      </c>
      <c r="L102" s="850">
        <v>14</v>
      </c>
      <c r="M102" s="853">
        <v>15</v>
      </c>
      <c r="N102" s="850">
        <v>7</v>
      </c>
      <c r="O102" s="852">
        <v>4</v>
      </c>
      <c r="Q102" s="133"/>
    </row>
    <row r="103" spans="1:17" ht="12.75" customHeight="1">
      <c r="A103" s="882" t="s">
        <v>99</v>
      </c>
      <c r="B103" s="850">
        <v>4</v>
      </c>
      <c r="C103" s="853">
        <v>3</v>
      </c>
      <c r="D103" s="850">
        <v>3</v>
      </c>
      <c r="E103" s="853">
        <v>6</v>
      </c>
      <c r="F103" s="850">
        <v>5</v>
      </c>
      <c r="G103" s="853">
        <v>7</v>
      </c>
      <c r="H103" s="850">
        <v>6</v>
      </c>
      <c r="I103" s="853">
        <v>3</v>
      </c>
      <c r="J103" s="850">
        <v>27</v>
      </c>
      <c r="K103" s="853">
        <v>14</v>
      </c>
      <c r="L103" s="850">
        <v>23</v>
      </c>
      <c r="M103" s="853">
        <v>19</v>
      </c>
      <c r="N103" s="850">
        <v>5</v>
      </c>
      <c r="O103" s="852">
        <v>8</v>
      </c>
      <c r="Q103" s="133"/>
    </row>
    <row r="104" spans="1:17" ht="12.75" customHeight="1">
      <c r="A104" s="882" t="s">
        <v>100</v>
      </c>
      <c r="B104" s="850">
        <v>8</v>
      </c>
      <c r="C104" s="853">
        <v>14</v>
      </c>
      <c r="D104" s="850">
        <v>9</v>
      </c>
      <c r="E104" s="853">
        <v>5</v>
      </c>
      <c r="F104" s="850">
        <v>12</v>
      </c>
      <c r="G104" s="853">
        <v>8</v>
      </c>
      <c r="H104" s="850">
        <v>7</v>
      </c>
      <c r="I104" s="853">
        <v>13</v>
      </c>
      <c r="J104" s="850">
        <v>30</v>
      </c>
      <c r="K104" s="853">
        <v>28</v>
      </c>
      <c r="L104" s="850">
        <v>29</v>
      </c>
      <c r="M104" s="853">
        <v>31</v>
      </c>
      <c r="N104" s="850">
        <v>6</v>
      </c>
      <c r="O104" s="852">
        <v>7</v>
      </c>
      <c r="Q104" s="133"/>
    </row>
    <row r="105" spans="1:17" ht="12.75" customHeight="1">
      <c r="A105" s="882" t="s">
        <v>101</v>
      </c>
      <c r="B105" s="850">
        <v>11</v>
      </c>
      <c r="C105" s="853">
        <v>7</v>
      </c>
      <c r="D105" s="850">
        <v>4</v>
      </c>
      <c r="E105" s="853">
        <v>3</v>
      </c>
      <c r="F105" s="850">
        <v>13</v>
      </c>
      <c r="G105" s="853">
        <v>10</v>
      </c>
      <c r="H105" s="850">
        <v>10</v>
      </c>
      <c r="I105" s="853">
        <v>7</v>
      </c>
      <c r="J105" s="850">
        <v>23</v>
      </c>
      <c r="K105" s="853">
        <v>17</v>
      </c>
      <c r="L105" s="850">
        <v>28</v>
      </c>
      <c r="M105" s="853">
        <v>27</v>
      </c>
      <c r="N105" s="850">
        <v>9</v>
      </c>
      <c r="O105" s="852">
        <v>3</v>
      </c>
      <c r="Q105" s="133"/>
    </row>
    <row r="106" spans="1:17" ht="12.75" customHeight="1">
      <c r="A106" s="882" t="s">
        <v>102</v>
      </c>
      <c r="B106" s="850">
        <v>14</v>
      </c>
      <c r="C106" s="853">
        <v>10</v>
      </c>
      <c r="D106" s="850">
        <v>2</v>
      </c>
      <c r="E106" s="853">
        <v>1</v>
      </c>
      <c r="F106" s="850">
        <v>7</v>
      </c>
      <c r="G106" s="853">
        <v>7</v>
      </c>
      <c r="H106" s="850">
        <v>8</v>
      </c>
      <c r="I106" s="853">
        <v>14</v>
      </c>
      <c r="J106" s="850">
        <v>18</v>
      </c>
      <c r="K106" s="853">
        <v>20</v>
      </c>
      <c r="L106" s="850">
        <v>29</v>
      </c>
      <c r="M106" s="853">
        <v>23</v>
      </c>
      <c r="N106" s="850">
        <v>4</v>
      </c>
      <c r="O106" s="852">
        <v>7</v>
      </c>
      <c r="Q106" s="133"/>
    </row>
    <row r="107" spans="1:17" ht="12.75" customHeight="1">
      <c r="A107" s="882" t="s">
        <v>103</v>
      </c>
      <c r="B107" s="850">
        <v>5</v>
      </c>
      <c r="C107" s="853">
        <v>14</v>
      </c>
      <c r="D107" s="850">
        <v>4</v>
      </c>
      <c r="E107" s="853">
        <v>3</v>
      </c>
      <c r="F107" s="850">
        <v>7</v>
      </c>
      <c r="G107" s="853">
        <v>9</v>
      </c>
      <c r="H107" s="850">
        <v>7</v>
      </c>
      <c r="I107" s="853">
        <v>7</v>
      </c>
      <c r="J107" s="850">
        <v>23</v>
      </c>
      <c r="K107" s="853">
        <v>19</v>
      </c>
      <c r="L107" s="850">
        <v>28</v>
      </c>
      <c r="M107" s="853">
        <v>19</v>
      </c>
      <c r="N107" s="850">
        <v>3</v>
      </c>
      <c r="O107" s="852">
        <v>5</v>
      </c>
      <c r="Q107" s="133"/>
    </row>
    <row r="108" spans="1:17" ht="12.75" customHeight="1">
      <c r="A108" s="882" t="s">
        <v>104</v>
      </c>
      <c r="B108" s="850">
        <v>13</v>
      </c>
      <c r="C108" s="853">
        <v>9</v>
      </c>
      <c r="D108" s="850">
        <v>1</v>
      </c>
      <c r="E108" s="853">
        <v>6</v>
      </c>
      <c r="F108" s="850">
        <v>12</v>
      </c>
      <c r="G108" s="853">
        <v>7</v>
      </c>
      <c r="H108" s="850">
        <v>14</v>
      </c>
      <c r="I108" s="853">
        <v>12</v>
      </c>
      <c r="J108" s="850">
        <v>29</v>
      </c>
      <c r="K108" s="853">
        <v>29</v>
      </c>
      <c r="L108" s="850">
        <v>23</v>
      </c>
      <c r="M108" s="853">
        <v>12</v>
      </c>
      <c r="N108" s="850">
        <v>7</v>
      </c>
      <c r="O108" s="852">
        <v>5</v>
      </c>
      <c r="Q108" s="133"/>
    </row>
    <row r="109" spans="1:17" ht="12.75" customHeight="1">
      <c r="A109" s="882" t="s">
        <v>105</v>
      </c>
      <c r="B109" s="850">
        <v>13</v>
      </c>
      <c r="C109" s="853">
        <v>14</v>
      </c>
      <c r="D109" s="850">
        <v>3</v>
      </c>
      <c r="E109" s="853">
        <v>7</v>
      </c>
      <c r="F109" s="850">
        <v>4</v>
      </c>
      <c r="G109" s="853">
        <v>11</v>
      </c>
      <c r="H109" s="850">
        <v>9</v>
      </c>
      <c r="I109" s="853">
        <v>15</v>
      </c>
      <c r="J109" s="850">
        <v>38</v>
      </c>
      <c r="K109" s="853">
        <v>54</v>
      </c>
      <c r="L109" s="850">
        <v>26</v>
      </c>
      <c r="M109" s="853">
        <v>29</v>
      </c>
      <c r="N109" s="850">
        <v>4</v>
      </c>
      <c r="O109" s="852">
        <v>3</v>
      </c>
      <c r="Q109" s="133"/>
    </row>
    <row r="110" spans="1:17" ht="12.75" customHeight="1">
      <c r="A110" s="882" t="s">
        <v>106</v>
      </c>
      <c r="B110" s="850">
        <v>12</v>
      </c>
      <c r="C110" s="853">
        <v>8</v>
      </c>
      <c r="D110" s="850">
        <v>3</v>
      </c>
      <c r="E110" s="853">
        <v>5</v>
      </c>
      <c r="F110" s="850">
        <v>9</v>
      </c>
      <c r="G110" s="853">
        <v>8</v>
      </c>
      <c r="H110" s="850">
        <v>14</v>
      </c>
      <c r="I110" s="853">
        <v>4</v>
      </c>
      <c r="J110" s="850">
        <v>40</v>
      </c>
      <c r="K110" s="853">
        <v>27</v>
      </c>
      <c r="L110" s="850">
        <v>18</v>
      </c>
      <c r="M110" s="853">
        <v>17</v>
      </c>
      <c r="N110" s="850">
        <v>6</v>
      </c>
      <c r="O110" s="852">
        <v>8</v>
      </c>
      <c r="Q110" s="133"/>
    </row>
    <row r="111" spans="1:17" ht="12.75" customHeight="1">
      <c r="A111" s="882" t="s">
        <v>107</v>
      </c>
      <c r="B111" s="850">
        <v>5</v>
      </c>
      <c r="C111" s="853">
        <v>14</v>
      </c>
      <c r="D111" s="850">
        <v>4</v>
      </c>
      <c r="E111" s="853">
        <v>1</v>
      </c>
      <c r="F111" s="850">
        <v>4</v>
      </c>
      <c r="G111" s="853">
        <v>10</v>
      </c>
      <c r="H111" s="850">
        <v>13</v>
      </c>
      <c r="I111" s="853">
        <v>16</v>
      </c>
      <c r="J111" s="850">
        <v>24</v>
      </c>
      <c r="K111" s="853">
        <v>18</v>
      </c>
      <c r="L111" s="850">
        <v>17</v>
      </c>
      <c r="M111" s="853">
        <v>23</v>
      </c>
      <c r="N111" s="850">
        <v>8</v>
      </c>
      <c r="O111" s="852">
        <v>5</v>
      </c>
      <c r="Q111" s="133"/>
    </row>
    <row r="112" spans="1:17" ht="12.75" customHeight="1">
      <c r="A112" s="882" t="s">
        <v>108</v>
      </c>
      <c r="B112" s="850">
        <v>8</v>
      </c>
      <c r="C112" s="853">
        <v>16</v>
      </c>
      <c r="D112" s="850">
        <v>0</v>
      </c>
      <c r="E112" s="853">
        <v>4</v>
      </c>
      <c r="F112" s="850">
        <v>7</v>
      </c>
      <c r="G112" s="853">
        <v>8</v>
      </c>
      <c r="H112" s="850">
        <v>6</v>
      </c>
      <c r="I112" s="853">
        <v>13</v>
      </c>
      <c r="J112" s="850">
        <v>10</v>
      </c>
      <c r="K112" s="853">
        <v>22</v>
      </c>
      <c r="L112" s="850">
        <v>19</v>
      </c>
      <c r="M112" s="853">
        <v>21</v>
      </c>
      <c r="N112" s="850">
        <v>3</v>
      </c>
      <c r="O112" s="852">
        <v>1</v>
      </c>
      <c r="Q112" s="133"/>
    </row>
    <row r="113" spans="1:17" ht="12.75" customHeight="1">
      <c r="A113" s="882" t="s">
        <v>109</v>
      </c>
      <c r="B113" s="850">
        <v>11</v>
      </c>
      <c r="C113" s="853">
        <v>1</v>
      </c>
      <c r="D113" s="850">
        <v>2</v>
      </c>
      <c r="E113" s="853">
        <v>4</v>
      </c>
      <c r="F113" s="850">
        <v>8</v>
      </c>
      <c r="G113" s="853">
        <v>12</v>
      </c>
      <c r="H113" s="850">
        <v>6</v>
      </c>
      <c r="I113" s="853">
        <v>8</v>
      </c>
      <c r="J113" s="850">
        <v>7</v>
      </c>
      <c r="K113" s="853">
        <v>14</v>
      </c>
      <c r="L113" s="850">
        <v>6</v>
      </c>
      <c r="M113" s="853">
        <v>12</v>
      </c>
      <c r="N113" s="850">
        <v>3</v>
      </c>
      <c r="O113" s="852">
        <v>4</v>
      </c>
      <c r="Q113" s="133"/>
    </row>
    <row r="114" spans="1:17" ht="12.75" customHeight="1">
      <c r="A114" s="882" t="s">
        <v>110</v>
      </c>
      <c r="B114" s="850">
        <v>2</v>
      </c>
      <c r="C114" s="853">
        <v>4</v>
      </c>
      <c r="D114" s="850">
        <v>1</v>
      </c>
      <c r="E114" s="853">
        <v>2</v>
      </c>
      <c r="F114" s="850">
        <v>3</v>
      </c>
      <c r="G114" s="853">
        <v>2</v>
      </c>
      <c r="H114" s="850">
        <v>2</v>
      </c>
      <c r="I114" s="853">
        <v>2</v>
      </c>
      <c r="J114" s="850">
        <v>3</v>
      </c>
      <c r="K114" s="853">
        <v>6</v>
      </c>
      <c r="L114" s="850">
        <v>1</v>
      </c>
      <c r="M114" s="853">
        <v>3</v>
      </c>
      <c r="N114" s="850">
        <v>1</v>
      </c>
      <c r="O114" s="852">
        <v>1</v>
      </c>
      <c r="Q114" s="133"/>
    </row>
    <row r="115" spans="1:17" ht="12.75" customHeight="1">
      <c r="A115" s="882" t="s">
        <v>111</v>
      </c>
      <c r="B115" s="850">
        <v>0</v>
      </c>
      <c r="C115" s="853">
        <v>0</v>
      </c>
      <c r="D115" s="850">
        <v>0</v>
      </c>
      <c r="E115" s="853">
        <v>1</v>
      </c>
      <c r="F115" s="850">
        <v>1</v>
      </c>
      <c r="G115" s="853">
        <v>0</v>
      </c>
      <c r="H115" s="850">
        <v>0</v>
      </c>
      <c r="I115" s="853">
        <v>0</v>
      </c>
      <c r="J115" s="850">
        <v>1</v>
      </c>
      <c r="K115" s="853">
        <v>5</v>
      </c>
      <c r="L115" s="850">
        <v>2</v>
      </c>
      <c r="M115" s="853">
        <v>0</v>
      </c>
      <c r="N115" s="850">
        <v>0</v>
      </c>
      <c r="O115" s="852">
        <v>0</v>
      </c>
      <c r="Q115" s="133"/>
    </row>
    <row r="116" spans="1:17" ht="12.75" customHeight="1" thickBot="1">
      <c r="A116" s="883" t="s">
        <v>232</v>
      </c>
      <c r="B116" s="850">
        <v>0</v>
      </c>
      <c r="C116" s="884">
        <v>0</v>
      </c>
      <c r="D116" s="850">
        <v>0</v>
      </c>
      <c r="E116" s="884">
        <v>0</v>
      </c>
      <c r="F116" s="850">
        <v>0</v>
      </c>
      <c r="G116" s="884">
        <v>0</v>
      </c>
      <c r="H116" s="850">
        <v>0</v>
      </c>
      <c r="I116" s="884">
        <v>1</v>
      </c>
      <c r="J116" s="850">
        <v>0</v>
      </c>
      <c r="K116" s="884">
        <v>1</v>
      </c>
      <c r="L116" s="850">
        <v>0</v>
      </c>
      <c r="M116" s="884">
        <v>0</v>
      </c>
      <c r="N116" s="850">
        <v>0</v>
      </c>
      <c r="O116" s="855">
        <v>0</v>
      </c>
      <c r="Q116" s="133"/>
    </row>
    <row r="117" spans="1:17" ht="14.25" customHeight="1">
      <c r="A117" s="966"/>
      <c r="B117" s="967"/>
      <c r="C117" s="967"/>
      <c r="D117" s="967"/>
      <c r="E117" s="967"/>
      <c r="F117" s="967"/>
      <c r="G117" s="967"/>
      <c r="H117" s="967"/>
      <c r="I117" s="967"/>
      <c r="J117" s="967"/>
      <c r="K117" s="967"/>
      <c r="L117" s="967"/>
      <c r="M117" s="967"/>
      <c r="N117" s="967"/>
      <c r="O117" s="920"/>
      <c r="Q117" s="133"/>
    </row>
    <row r="118" spans="1:17" ht="14.25" customHeight="1" thickBot="1">
      <c r="A118" s="968"/>
      <c r="B118" s="855"/>
      <c r="C118" s="855"/>
      <c r="D118" s="855"/>
      <c r="E118" s="855"/>
      <c r="F118" s="855"/>
      <c r="G118" s="855"/>
      <c r="H118" s="855"/>
      <c r="I118" s="855"/>
      <c r="J118" s="855"/>
      <c r="K118" s="855"/>
      <c r="L118" s="855"/>
      <c r="M118" s="855"/>
      <c r="N118" s="855"/>
      <c r="O118" s="858"/>
      <c r="Q118" s="133"/>
    </row>
    <row r="119" spans="1:17" s="850" customFormat="1" ht="20.100000000000001" customHeight="1">
      <c r="A119" s="969" t="s">
        <v>218</v>
      </c>
      <c r="B119" s="861" t="s">
        <v>260</v>
      </c>
      <c r="C119" s="862"/>
      <c r="D119" s="861" t="s">
        <v>261</v>
      </c>
      <c r="E119" s="862"/>
      <c r="F119" s="861" t="s">
        <v>262</v>
      </c>
      <c r="G119" s="889"/>
      <c r="H119" s="970" t="s">
        <v>263</v>
      </c>
      <c r="I119" s="891"/>
      <c r="J119" s="862" t="s">
        <v>264</v>
      </c>
      <c r="K119" s="889"/>
      <c r="L119" s="890" t="s">
        <v>265</v>
      </c>
      <c r="M119" s="891"/>
      <c r="N119" s="862" t="s">
        <v>266</v>
      </c>
      <c r="O119" s="862"/>
      <c r="P119" s="852"/>
    </row>
    <row r="120" spans="1:17" ht="13.5" customHeight="1">
      <c r="A120" s="867" t="s">
        <v>226</v>
      </c>
      <c r="B120" s="868">
        <v>186</v>
      </c>
      <c r="C120" s="868"/>
      <c r="D120" s="868">
        <v>187</v>
      </c>
      <c r="E120" s="868"/>
      <c r="F120" s="868">
        <v>147</v>
      </c>
      <c r="G120" s="892"/>
      <c r="H120" s="893">
        <f>SUM(B91:O91)+SUM(B120:G120)+N62</f>
        <v>1696</v>
      </c>
      <c r="I120" s="894"/>
      <c r="J120" s="868">
        <v>526</v>
      </c>
      <c r="K120" s="892"/>
      <c r="L120" s="893">
        <f>J120</f>
        <v>526</v>
      </c>
      <c r="M120" s="894"/>
      <c r="N120" s="868">
        <v>222</v>
      </c>
      <c r="O120" s="869"/>
      <c r="Q120" s="133"/>
    </row>
    <row r="121" spans="1:17" ht="13.5" customHeight="1">
      <c r="A121" s="867" t="s">
        <v>227</v>
      </c>
      <c r="B121" s="868">
        <f>SUM(B125:C145)</f>
        <v>511</v>
      </c>
      <c r="C121" s="868"/>
      <c r="D121" s="868">
        <f>SUM(D125:E145)</f>
        <v>483</v>
      </c>
      <c r="E121" s="868"/>
      <c r="F121" s="868">
        <f>SUM(F125:G145)</f>
        <v>351</v>
      </c>
      <c r="G121" s="892"/>
      <c r="H121" s="893">
        <f>SUM(H125:I145)</f>
        <v>4144</v>
      </c>
      <c r="I121" s="894"/>
      <c r="J121" s="868">
        <f>SUM(J125:K145)</f>
        <v>1350</v>
      </c>
      <c r="K121" s="892"/>
      <c r="L121" s="893">
        <f>SUM(L125:M145)</f>
        <v>1350</v>
      </c>
      <c r="M121" s="894"/>
      <c r="N121" s="868">
        <f>SUM(N125:O145)</f>
        <v>514</v>
      </c>
      <c r="O121" s="869"/>
      <c r="Q121" s="133"/>
    </row>
    <row r="122" spans="1:17" ht="13.5" customHeight="1">
      <c r="A122" s="897"/>
      <c r="B122" s="904" t="s">
        <v>89</v>
      </c>
      <c r="C122" s="905" t="s">
        <v>90</v>
      </c>
      <c r="D122" s="904" t="s">
        <v>89</v>
      </c>
      <c r="E122" s="971" t="s">
        <v>90</v>
      </c>
      <c r="F122" s="904" t="s">
        <v>89</v>
      </c>
      <c r="G122" s="972" t="s">
        <v>90</v>
      </c>
      <c r="H122" s="973" t="s">
        <v>89</v>
      </c>
      <c r="I122" s="974" t="s">
        <v>90</v>
      </c>
      <c r="J122" s="904" t="s">
        <v>89</v>
      </c>
      <c r="K122" s="901" t="s">
        <v>90</v>
      </c>
      <c r="L122" s="973" t="s">
        <v>89</v>
      </c>
      <c r="M122" s="975" t="s">
        <v>90</v>
      </c>
      <c r="N122" s="904" t="s">
        <v>89</v>
      </c>
      <c r="O122" s="900" t="s">
        <v>90</v>
      </c>
      <c r="Q122" s="133"/>
    </row>
    <row r="123" spans="1:17" ht="13.5" customHeight="1">
      <c r="A123" s="951" t="s">
        <v>267</v>
      </c>
      <c r="B123" s="952">
        <f t="shared" ref="B123:G123" si="14">SUM(B129:B145)</f>
        <v>182</v>
      </c>
      <c r="C123" s="953">
        <f t="shared" si="14"/>
        <v>175</v>
      </c>
      <c r="D123" s="954">
        <f t="shared" si="14"/>
        <v>183</v>
      </c>
      <c r="E123" s="953">
        <f t="shared" si="14"/>
        <v>209</v>
      </c>
      <c r="F123" s="954">
        <f t="shared" si="14"/>
        <v>134</v>
      </c>
      <c r="G123" s="906">
        <f t="shared" si="14"/>
        <v>132</v>
      </c>
      <c r="H123" s="955">
        <f t="shared" ref="H123:I138" si="15">N65+B94+D94+F94+H94+J94+L94+N94+B123+D123+F123</f>
        <v>1663</v>
      </c>
      <c r="I123" s="956">
        <f t="shared" si="15"/>
        <v>1710</v>
      </c>
      <c r="J123" s="954">
        <f>SUM(J129:J145)</f>
        <v>526</v>
      </c>
      <c r="K123" s="906">
        <f>SUM(K129:K145)</f>
        <v>568</v>
      </c>
      <c r="L123" s="955">
        <f>J123</f>
        <v>526</v>
      </c>
      <c r="M123" s="956">
        <f>K123</f>
        <v>568</v>
      </c>
      <c r="N123" s="954">
        <f>SUM(N129:N145)</f>
        <v>225</v>
      </c>
      <c r="O123" s="954">
        <f>SUM(O129:O145)</f>
        <v>225</v>
      </c>
      <c r="Q123" s="133"/>
    </row>
    <row r="124" spans="1:17" ht="15" customHeight="1">
      <c r="A124" s="976" t="s">
        <v>229</v>
      </c>
      <c r="B124" s="880">
        <f t="shared" ref="B124:G124" si="16">SUM(B125:B145)</f>
        <v>251</v>
      </c>
      <c r="C124" s="958">
        <f t="shared" si="16"/>
        <v>260</v>
      </c>
      <c r="D124" s="881">
        <f t="shared" si="16"/>
        <v>228</v>
      </c>
      <c r="E124" s="958">
        <f t="shared" si="16"/>
        <v>255</v>
      </c>
      <c r="F124" s="881">
        <f t="shared" si="16"/>
        <v>172</v>
      </c>
      <c r="G124" s="909">
        <f t="shared" si="16"/>
        <v>179</v>
      </c>
      <c r="H124" s="959">
        <f t="shared" si="15"/>
        <v>2041</v>
      </c>
      <c r="I124" s="960">
        <f t="shared" si="15"/>
        <v>2103</v>
      </c>
      <c r="J124" s="881">
        <f>SUM(J125:J145)</f>
        <v>649</v>
      </c>
      <c r="K124" s="909">
        <f>SUM(K125:K145)</f>
        <v>701</v>
      </c>
      <c r="L124" s="959">
        <f t="shared" ref="L124:M145" si="17">J124</f>
        <v>649</v>
      </c>
      <c r="M124" s="960">
        <f t="shared" si="17"/>
        <v>701</v>
      </c>
      <c r="N124" s="881">
        <f>SUM(N125:N145)</f>
        <v>267</v>
      </c>
      <c r="O124" s="881">
        <f>SUM(O125:O145)</f>
        <v>247</v>
      </c>
      <c r="Q124" s="133"/>
    </row>
    <row r="125" spans="1:17" ht="12.75" customHeight="1">
      <c r="A125" s="965" t="s">
        <v>268</v>
      </c>
      <c r="B125" s="850">
        <v>15</v>
      </c>
      <c r="C125" s="853">
        <v>15</v>
      </c>
      <c r="D125" s="850">
        <v>9</v>
      </c>
      <c r="E125" s="853">
        <v>5</v>
      </c>
      <c r="F125" s="850">
        <v>8</v>
      </c>
      <c r="G125" s="912">
        <v>10</v>
      </c>
      <c r="H125" s="913">
        <f t="shared" si="15"/>
        <v>88</v>
      </c>
      <c r="I125" s="914">
        <f t="shared" si="15"/>
        <v>65</v>
      </c>
      <c r="J125" s="850">
        <v>20</v>
      </c>
      <c r="K125" s="912">
        <v>24</v>
      </c>
      <c r="L125" s="913">
        <f t="shared" si="17"/>
        <v>20</v>
      </c>
      <c r="M125" s="914">
        <f t="shared" si="17"/>
        <v>24</v>
      </c>
      <c r="N125" s="850">
        <v>10</v>
      </c>
      <c r="O125" s="852">
        <v>8</v>
      </c>
      <c r="Q125" s="133"/>
    </row>
    <row r="126" spans="1:17" ht="12.75" customHeight="1">
      <c r="A126" s="882" t="s">
        <v>259</v>
      </c>
      <c r="B126" s="850">
        <v>16</v>
      </c>
      <c r="C126" s="853">
        <v>19</v>
      </c>
      <c r="D126" s="850">
        <v>13</v>
      </c>
      <c r="E126" s="853">
        <v>12</v>
      </c>
      <c r="F126" s="850">
        <v>10</v>
      </c>
      <c r="G126" s="912">
        <v>18</v>
      </c>
      <c r="H126" s="913">
        <f t="shared" si="15"/>
        <v>83</v>
      </c>
      <c r="I126" s="914">
        <f t="shared" si="15"/>
        <v>98</v>
      </c>
      <c r="J126" s="850">
        <v>40</v>
      </c>
      <c r="K126" s="912">
        <v>33</v>
      </c>
      <c r="L126" s="913">
        <f t="shared" si="17"/>
        <v>40</v>
      </c>
      <c r="M126" s="914">
        <f t="shared" si="17"/>
        <v>33</v>
      </c>
      <c r="N126" s="850">
        <v>9</v>
      </c>
      <c r="O126" s="852">
        <v>5</v>
      </c>
      <c r="Q126" s="133"/>
    </row>
    <row r="127" spans="1:17" ht="12.75" customHeight="1">
      <c r="A127" s="882" t="s">
        <v>93</v>
      </c>
      <c r="B127" s="850">
        <v>16</v>
      </c>
      <c r="C127" s="853">
        <v>21</v>
      </c>
      <c r="D127" s="850">
        <v>11</v>
      </c>
      <c r="E127" s="853">
        <v>15</v>
      </c>
      <c r="F127" s="850">
        <v>8</v>
      </c>
      <c r="G127" s="912">
        <v>11</v>
      </c>
      <c r="H127" s="913">
        <f t="shared" si="15"/>
        <v>101</v>
      </c>
      <c r="I127" s="914">
        <f t="shared" si="15"/>
        <v>121</v>
      </c>
      <c r="J127" s="850">
        <v>31</v>
      </c>
      <c r="K127" s="912">
        <v>34</v>
      </c>
      <c r="L127" s="913">
        <f t="shared" si="17"/>
        <v>31</v>
      </c>
      <c r="M127" s="914">
        <f t="shared" si="17"/>
        <v>34</v>
      </c>
      <c r="N127" s="850">
        <v>9</v>
      </c>
      <c r="O127" s="852">
        <v>6</v>
      </c>
      <c r="Q127" s="133"/>
    </row>
    <row r="128" spans="1:17" ht="12.75" customHeight="1">
      <c r="A128" s="882" t="s">
        <v>94</v>
      </c>
      <c r="B128" s="850">
        <v>22</v>
      </c>
      <c r="C128" s="853">
        <v>30</v>
      </c>
      <c r="D128" s="850">
        <v>12</v>
      </c>
      <c r="E128" s="853">
        <v>14</v>
      </c>
      <c r="F128" s="850">
        <v>12</v>
      </c>
      <c r="G128" s="912">
        <v>8</v>
      </c>
      <c r="H128" s="913">
        <f t="shared" si="15"/>
        <v>106</v>
      </c>
      <c r="I128" s="914">
        <f t="shared" si="15"/>
        <v>109</v>
      </c>
      <c r="J128" s="850">
        <v>32</v>
      </c>
      <c r="K128" s="912">
        <v>42</v>
      </c>
      <c r="L128" s="913">
        <f t="shared" si="17"/>
        <v>32</v>
      </c>
      <c r="M128" s="914">
        <f t="shared" si="17"/>
        <v>42</v>
      </c>
      <c r="N128" s="850">
        <v>14</v>
      </c>
      <c r="O128" s="852">
        <v>3</v>
      </c>
      <c r="Q128" s="133"/>
    </row>
    <row r="129" spans="1:17" ht="12.75" customHeight="1">
      <c r="A129" s="882" t="s">
        <v>95</v>
      </c>
      <c r="B129" s="850">
        <v>11</v>
      </c>
      <c r="C129" s="853">
        <v>14</v>
      </c>
      <c r="D129" s="850">
        <v>8</v>
      </c>
      <c r="E129" s="853">
        <v>8</v>
      </c>
      <c r="F129" s="850">
        <v>7</v>
      </c>
      <c r="G129" s="912">
        <v>10</v>
      </c>
      <c r="H129" s="913">
        <f t="shared" si="15"/>
        <v>73</v>
      </c>
      <c r="I129" s="914">
        <f t="shared" si="15"/>
        <v>101</v>
      </c>
      <c r="J129" s="850">
        <v>25</v>
      </c>
      <c r="K129" s="912">
        <v>19</v>
      </c>
      <c r="L129" s="913">
        <f t="shared" si="17"/>
        <v>25</v>
      </c>
      <c r="M129" s="914">
        <f t="shared" si="17"/>
        <v>19</v>
      </c>
      <c r="N129" s="850">
        <v>11</v>
      </c>
      <c r="O129" s="852">
        <v>13</v>
      </c>
      <c r="Q129" s="133"/>
    </row>
    <row r="130" spans="1:17" ht="12.75" customHeight="1">
      <c r="A130" s="882" t="s">
        <v>96</v>
      </c>
      <c r="B130" s="850">
        <v>11</v>
      </c>
      <c r="C130" s="853">
        <v>8</v>
      </c>
      <c r="D130" s="850">
        <v>8</v>
      </c>
      <c r="E130" s="853">
        <v>12</v>
      </c>
      <c r="F130" s="850">
        <v>10</v>
      </c>
      <c r="G130" s="912">
        <v>7</v>
      </c>
      <c r="H130" s="913">
        <f t="shared" si="15"/>
        <v>93</v>
      </c>
      <c r="I130" s="914">
        <f t="shared" si="15"/>
        <v>88</v>
      </c>
      <c r="J130" s="850">
        <v>22</v>
      </c>
      <c r="K130" s="912">
        <v>29</v>
      </c>
      <c r="L130" s="913">
        <f t="shared" si="17"/>
        <v>22</v>
      </c>
      <c r="M130" s="914">
        <f t="shared" si="17"/>
        <v>29</v>
      </c>
      <c r="N130" s="850">
        <v>20</v>
      </c>
      <c r="O130" s="852">
        <v>12</v>
      </c>
      <c r="Q130" s="133"/>
    </row>
    <row r="131" spans="1:17" ht="12.75" customHeight="1">
      <c r="A131" s="882" t="s">
        <v>97</v>
      </c>
      <c r="B131" s="850">
        <v>9</v>
      </c>
      <c r="C131" s="853">
        <v>18</v>
      </c>
      <c r="D131" s="850">
        <v>14</v>
      </c>
      <c r="E131" s="853">
        <v>21</v>
      </c>
      <c r="F131" s="850">
        <v>8</v>
      </c>
      <c r="G131" s="912">
        <v>8</v>
      </c>
      <c r="H131" s="913">
        <f t="shared" si="15"/>
        <v>107</v>
      </c>
      <c r="I131" s="914">
        <f t="shared" si="15"/>
        <v>113</v>
      </c>
      <c r="J131" s="850">
        <v>28</v>
      </c>
      <c r="K131" s="912">
        <v>28</v>
      </c>
      <c r="L131" s="913">
        <f t="shared" si="17"/>
        <v>28</v>
      </c>
      <c r="M131" s="914">
        <f t="shared" si="17"/>
        <v>28</v>
      </c>
      <c r="N131" s="850">
        <v>20</v>
      </c>
      <c r="O131" s="852">
        <v>11</v>
      </c>
      <c r="Q131" s="133"/>
    </row>
    <row r="132" spans="1:17" ht="12.75" customHeight="1">
      <c r="A132" s="882" t="s">
        <v>99</v>
      </c>
      <c r="B132" s="850">
        <v>18</v>
      </c>
      <c r="C132" s="853">
        <v>15</v>
      </c>
      <c r="D132" s="850">
        <v>12</v>
      </c>
      <c r="E132" s="853">
        <v>10</v>
      </c>
      <c r="F132" s="850">
        <v>22</v>
      </c>
      <c r="G132" s="912">
        <v>18</v>
      </c>
      <c r="H132" s="913">
        <f t="shared" si="15"/>
        <v>133</v>
      </c>
      <c r="I132" s="914">
        <f t="shared" si="15"/>
        <v>105</v>
      </c>
      <c r="J132" s="850">
        <v>46</v>
      </c>
      <c r="K132" s="912">
        <v>50</v>
      </c>
      <c r="L132" s="913">
        <f t="shared" si="17"/>
        <v>46</v>
      </c>
      <c r="M132" s="914">
        <f t="shared" si="17"/>
        <v>50</v>
      </c>
      <c r="N132" s="850">
        <v>17</v>
      </c>
      <c r="O132" s="852">
        <v>16</v>
      </c>
      <c r="Q132" s="133"/>
    </row>
    <row r="133" spans="1:17" ht="12.75" customHeight="1">
      <c r="A133" s="882" t="s">
        <v>100</v>
      </c>
      <c r="B133" s="850">
        <v>23</v>
      </c>
      <c r="C133" s="853">
        <v>21</v>
      </c>
      <c r="D133" s="850">
        <v>23</v>
      </c>
      <c r="E133" s="853">
        <v>20</v>
      </c>
      <c r="F133" s="850">
        <v>20</v>
      </c>
      <c r="G133" s="912">
        <v>17</v>
      </c>
      <c r="H133" s="913">
        <f t="shared" si="15"/>
        <v>171</v>
      </c>
      <c r="I133" s="914">
        <f t="shared" si="15"/>
        <v>168</v>
      </c>
      <c r="J133" s="850">
        <v>57</v>
      </c>
      <c r="K133" s="912">
        <v>53</v>
      </c>
      <c r="L133" s="913">
        <f t="shared" si="17"/>
        <v>57</v>
      </c>
      <c r="M133" s="914">
        <f t="shared" si="17"/>
        <v>53</v>
      </c>
      <c r="N133" s="850">
        <v>18</v>
      </c>
      <c r="O133" s="852">
        <v>17</v>
      </c>
      <c r="Q133" s="133"/>
    </row>
    <row r="134" spans="1:17" ht="12.75" customHeight="1">
      <c r="A134" s="882" t="s">
        <v>101</v>
      </c>
      <c r="B134" s="850">
        <v>35</v>
      </c>
      <c r="C134" s="853">
        <v>36</v>
      </c>
      <c r="D134" s="850">
        <v>24</v>
      </c>
      <c r="E134" s="853">
        <v>22</v>
      </c>
      <c r="F134" s="850">
        <v>16</v>
      </c>
      <c r="G134" s="912">
        <v>9</v>
      </c>
      <c r="H134" s="913">
        <f t="shared" si="15"/>
        <v>179</v>
      </c>
      <c r="I134" s="914">
        <f t="shared" si="15"/>
        <v>148</v>
      </c>
      <c r="J134" s="850">
        <v>49</v>
      </c>
      <c r="K134" s="912">
        <v>54</v>
      </c>
      <c r="L134" s="913">
        <f t="shared" si="17"/>
        <v>49</v>
      </c>
      <c r="M134" s="914">
        <f t="shared" si="17"/>
        <v>54</v>
      </c>
      <c r="N134" s="850">
        <v>10</v>
      </c>
      <c r="O134" s="852">
        <v>12</v>
      </c>
      <c r="Q134" s="133"/>
    </row>
    <row r="135" spans="1:17" ht="12.75" customHeight="1">
      <c r="A135" s="882" t="s">
        <v>102</v>
      </c>
      <c r="B135" s="850">
        <v>19</v>
      </c>
      <c r="C135" s="853">
        <v>16</v>
      </c>
      <c r="D135" s="850">
        <v>15</v>
      </c>
      <c r="E135" s="853">
        <v>25</v>
      </c>
      <c r="F135" s="850">
        <v>5</v>
      </c>
      <c r="G135" s="912">
        <v>5</v>
      </c>
      <c r="H135" s="913">
        <f t="shared" si="15"/>
        <v>127</v>
      </c>
      <c r="I135" s="914">
        <f t="shared" si="15"/>
        <v>133</v>
      </c>
      <c r="J135" s="850">
        <v>52</v>
      </c>
      <c r="K135" s="912">
        <v>37</v>
      </c>
      <c r="L135" s="913">
        <f t="shared" si="17"/>
        <v>52</v>
      </c>
      <c r="M135" s="914">
        <f t="shared" si="17"/>
        <v>37</v>
      </c>
      <c r="N135" s="850">
        <v>20</v>
      </c>
      <c r="O135" s="852">
        <v>19</v>
      </c>
      <c r="Q135" s="133"/>
    </row>
    <row r="136" spans="1:17" ht="12.75" customHeight="1">
      <c r="A136" s="882" t="s">
        <v>103</v>
      </c>
      <c r="B136" s="850">
        <v>14</v>
      </c>
      <c r="C136" s="853">
        <v>10</v>
      </c>
      <c r="D136" s="850">
        <v>14</v>
      </c>
      <c r="E136" s="853">
        <v>14</v>
      </c>
      <c r="F136" s="850">
        <v>7</v>
      </c>
      <c r="G136" s="912">
        <v>10</v>
      </c>
      <c r="H136" s="913">
        <f t="shared" si="15"/>
        <v>117</v>
      </c>
      <c r="I136" s="914">
        <f t="shared" si="15"/>
        <v>116</v>
      </c>
      <c r="J136" s="850">
        <v>45</v>
      </c>
      <c r="K136" s="912">
        <v>43</v>
      </c>
      <c r="L136" s="913">
        <f t="shared" si="17"/>
        <v>45</v>
      </c>
      <c r="M136" s="914">
        <f t="shared" si="17"/>
        <v>43</v>
      </c>
      <c r="N136" s="850">
        <v>9</v>
      </c>
      <c r="O136" s="852">
        <v>14</v>
      </c>
      <c r="Q136" s="133"/>
    </row>
    <row r="137" spans="1:17" ht="12.75" customHeight="1">
      <c r="A137" s="882" t="s">
        <v>104</v>
      </c>
      <c r="B137" s="850">
        <v>17</v>
      </c>
      <c r="C137" s="853">
        <v>6</v>
      </c>
      <c r="D137" s="850">
        <v>12</v>
      </c>
      <c r="E137" s="853">
        <v>11</v>
      </c>
      <c r="F137" s="850">
        <v>9</v>
      </c>
      <c r="G137" s="912">
        <v>10</v>
      </c>
      <c r="H137" s="913">
        <f t="shared" si="15"/>
        <v>146</v>
      </c>
      <c r="I137" s="914">
        <f t="shared" si="15"/>
        <v>112</v>
      </c>
      <c r="J137" s="850">
        <v>36</v>
      </c>
      <c r="K137" s="912">
        <v>46</v>
      </c>
      <c r="L137" s="913">
        <f t="shared" si="17"/>
        <v>36</v>
      </c>
      <c r="M137" s="914">
        <f t="shared" si="17"/>
        <v>46</v>
      </c>
      <c r="N137" s="850">
        <v>23</v>
      </c>
      <c r="O137" s="852">
        <v>17</v>
      </c>
      <c r="Q137" s="133"/>
    </row>
    <row r="138" spans="1:17" ht="12.75" customHeight="1">
      <c r="A138" s="882" t="s">
        <v>105</v>
      </c>
      <c r="B138" s="850">
        <v>6</v>
      </c>
      <c r="C138" s="853">
        <v>13</v>
      </c>
      <c r="D138" s="850">
        <v>17</v>
      </c>
      <c r="E138" s="853">
        <v>13</v>
      </c>
      <c r="F138" s="850">
        <v>15</v>
      </c>
      <c r="G138" s="912">
        <v>14</v>
      </c>
      <c r="H138" s="913">
        <f t="shared" si="15"/>
        <v>141</v>
      </c>
      <c r="I138" s="914">
        <f t="shared" si="15"/>
        <v>175</v>
      </c>
      <c r="J138" s="850">
        <v>63</v>
      </c>
      <c r="K138" s="912">
        <v>47</v>
      </c>
      <c r="L138" s="913">
        <f t="shared" si="17"/>
        <v>63</v>
      </c>
      <c r="M138" s="914">
        <f t="shared" si="17"/>
        <v>47</v>
      </c>
      <c r="N138" s="850">
        <v>26</v>
      </c>
      <c r="O138" s="852">
        <v>24</v>
      </c>
      <c r="Q138" s="133"/>
    </row>
    <row r="139" spans="1:17" ht="12.75" customHeight="1">
      <c r="A139" s="882" t="s">
        <v>106</v>
      </c>
      <c r="B139" s="850">
        <v>6</v>
      </c>
      <c r="C139" s="853">
        <v>4</v>
      </c>
      <c r="D139" s="850">
        <v>8</v>
      </c>
      <c r="E139" s="853">
        <v>15</v>
      </c>
      <c r="F139" s="850">
        <v>9</v>
      </c>
      <c r="G139" s="912">
        <v>10</v>
      </c>
      <c r="H139" s="913">
        <f t="shared" ref="H139:I145" si="18">N81+B110+D110+F110+H110+J110+L110+N110+B139+D139+F139</f>
        <v>126</v>
      </c>
      <c r="I139" s="914">
        <f t="shared" si="18"/>
        <v>110</v>
      </c>
      <c r="J139" s="850">
        <v>33</v>
      </c>
      <c r="K139" s="912">
        <v>36</v>
      </c>
      <c r="L139" s="913">
        <f t="shared" si="17"/>
        <v>33</v>
      </c>
      <c r="M139" s="914">
        <f t="shared" si="17"/>
        <v>36</v>
      </c>
      <c r="N139" s="850">
        <v>19</v>
      </c>
      <c r="O139" s="852">
        <v>15</v>
      </c>
      <c r="Q139" s="133"/>
    </row>
    <row r="140" spans="1:17" ht="12.75" customHeight="1">
      <c r="A140" s="882" t="s">
        <v>107</v>
      </c>
      <c r="B140" s="850">
        <v>1</v>
      </c>
      <c r="C140" s="853">
        <v>7</v>
      </c>
      <c r="D140" s="850">
        <v>13</v>
      </c>
      <c r="E140" s="853">
        <v>17</v>
      </c>
      <c r="F140" s="850">
        <v>4</v>
      </c>
      <c r="G140" s="912">
        <v>6</v>
      </c>
      <c r="H140" s="913">
        <f t="shared" si="18"/>
        <v>97</v>
      </c>
      <c r="I140" s="914">
        <f t="shared" si="18"/>
        <v>128</v>
      </c>
      <c r="J140" s="850">
        <v>24</v>
      </c>
      <c r="K140" s="912">
        <v>37</v>
      </c>
      <c r="L140" s="913">
        <f t="shared" si="17"/>
        <v>24</v>
      </c>
      <c r="M140" s="914">
        <f t="shared" si="17"/>
        <v>37</v>
      </c>
      <c r="N140" s="850">
        <v>12</v>
      </c>
      <c r="O140" s="852">
        <v>23</v>
      </c>
      <c r="Q140" s="133"/>
    </row>
    <row r="141" spans="1:17" ht="12.75" customHeight="1">
      <c r="A141" s="882" t="s">
        <v>108</v>
      </c>
      <c r="B141" s="850">
        <v>9</v>
      </c>
      <c r="C141" s="853">
        <v>5</v>
      </c>
      <c r="D141" s="850">
        <v>9</v>
      </c>
      <c r="E141" s="853">
        <v>10</v>
      </c>
      <c r="F141" s="850">
        <v>1</v>
      </c>
      <c r="G141" s="912">
        <v>4</v>
      </c>
      <c r="H141" s="913">
        <f t="shared" si="18"/>
        <v>76</v>
      </c>
      <c r="I141" s="914">
        <f t="shared" si="18"/>
        <v>106</v>
      </c>
      <c r="J141" s="850">
        <v>24</v>
      </c>
      <c r="K141" s="912">
        <v>37</v>
      </c>
      <c r="L141" s="913">
        <f t="shared" si="17"/>
        <v>24</v>
      </c>
      <c r="M141" s="914">
        <f t="shared" si="17"/>
        <v>37</v>
      </c>
      <c r="N141" s="850">
        <v>13</v>
      </c>
      <c r="O141" s="852">
        <v>10</v>
      </c>
      <c r="Q141" s="133"/>
    </row>
    <row r="142" spans="1:17" ht="12.75" customHeight="1">
      <c r="A142" s="882" t="s">
        <v>109</v>
      </c>
      <c r="B142" s="850">
        <v>3</v>
      </c>
      <c r="C142" s="853">
        <v>1</v>
      </c>
      <c r="D142" s="850">
        <v>4</v>
      </c>
      <c r="E142" s="853">
        <v>9</v>
      </c>
      <c r="F142" s="850">
        <v>1</v>
      </c>
      <c r="G142" s="912">
        <v>2</v>
      </c>
      <c r="H142" s="913">
        <f t="shared" si="18"/>
        <v>56</v>
      </c>
      <c r="I142" s="914">
        <f t="shared" si="18"/>
        <v>70</v>
      </c>
      <c r="J142" s="850">
        <v>12</v>
      </c>
      <c r="K142" s="912">
        <v>34</v>
      </c>
      <c r="L142" s="913">
        <f t="shared" si="17"/>
        <v>12</v>
      </c>
      <c r="M142" s="914">
        <f t="shared" si="17"/>
        <v>34</v>
      </c>
      <c r="N142" s="850">
        <v>4</v>
      </c>
      <c r="O142" s="852">
        <v>12</v>
      </c>
      <c r="Q142" s="133"/>
    </row>
    <row r="143" spans="1:17" ht="12.75" customHeight="1">
      <c r="A143" s="882" t="s">
        <v>110</v>
      </c>
      <c r="B143" s="850">
        <v>0</v>
      </c>
      <c r="C143" s="853">
        <v>1</v>
      </c>
      <c r="D143" s="850">
        <v>1</v>
      </c>
      <c r="E143" s="853">
        <v>2</v>
      </c>
      <c r="F143" s="850">
        <v>0</v>
      </c>
      <c r="G143" s="912">
        <v>1</v>
      </c>
      <c r="H143" s="913">
        <f t="shared" si="18"/>
        <v>16</v>
      </c>
      <c r="I143" s="914">
        <f t="shared" si="18"/>
        <v>26</v>
      </c>
      <c r="J143" s="850">
        <v>8</v>
      </c>
      <c r="K143" s="912">
        <v>12</v>
      </c>
      <c r="L143" s="913">
        <f t="shared" si="17"/>
        <v>8</v>
      </c>
      <c r="M143" s="914">
        <f t="shared" si="17"/>
        <v>12</v>
      </c>
      <c r="N143" s="850">
        <v>2</v>
      </c>
      <c r="O143" s="852">
        <v>8</v>
      </c>
      <c r="Q143" s="133"/>
    </row>
    <row r="144" spans="1:17" ht="12.75" customHeight="1">
      <c r="A144" s="882" t="s">
        <v>111</v>
      </c>
      <c r="B144" s="850">
        <v>0</v>
      </c>
      <c r="C144" s="853">
        <v>0</v>
      </c>
      <c r="D144" s="850">
        <v>1</v>
      </c>
      <c r="E144" s="853">
        <v>0</v>
      </c>
      <c r="F144" s="850">
        <v>0</v>
      </c>
      <c r="G144" s="912">
        <v>1</v>
      </c>
      <c r="H144" s="913">
        <f t="shared" si="18"/>
        <v>5</v>
      </c>
      <c r="I144" s="914">
        <f t="shared" si="18"/>
        <v>9</v>
      </c>
      <c r="J144" s="850">
        <v>2</v>
      </c>
      <c r="K144" s="912">
        <v>4</v>
      </c>
      <c r="L144" s="913">
        <f t="shared" si="17"/>
        <v>2</v>
      </c>
      <c r="M144" s="914">
        <f t="shared" si="17"/>
        <v>4</v>
      </c>
      <c r="N144" s="850">
        <v>1</v>
      </c>
      <c r="O144" s="852">
        <v>2</v>
      </c>
      <c r="Q144" s="133"/>
    </row>
    <row r="145" spans="1:28" ht="12.75" customHeight="1" thickBot="1">
      <c r="A145" s="883" t="s">
        <v>232</v>
      </c>
      <c r="B145" s="915">
        <v>0</v>
      </c>
      <c r="C145" s="884">
        <v>0</v>
      </c>
      <c r="D145" s="855">
        <v>0</v>
      </c>
      <c r="E145" s="884">
        <v>0</v>
      </c>
      <c r="F145" s="855">
        <v>0</v>
      </c>
      <c r="G145" s="916">
        <v>0</v>
      </c>
      <c r="H145" s="961">
        <f t="shared" si="18"/>
        <v>0</v>
      </c>
      <c r="I145" s="918">
        <f t="shared" si="18"/>
        <v>2</v>
      </c>
      <c r="J145" s="855">
        <v>0</v>
      </c>
      <c r="K145" s="916">
        <v>2</v>
      </c>
      <c r="L145" s="961">
        <f t="shared" si="17"/>
        <v>0</v>
      </c>
      <c r="M145" s="918">
        <f t="shared" si="17"/>
        <v>2</v>
      </c>
      <c r="N145" s="855">
        <v>0</v>
      </c>
      <c r="O145" s="855">
        <v>0</v>
      </c>
      <c r="Q145" s="133"/>
    </row>
    <row r="146" spans="1:28" ht="9.9499999999999993" customHeight="1">
      <c r="A146" s="885"/>
      <c r="B146" s="850"/>
      <c r="C146" s="850"/>
      <c r="D146" s="852"/>
      <c r="E146" s="852"/>
      <c r="F146" s="850"/>
      <c r="G146" s="850"/>
      <c r="H146" s="852"/>
      <c r="I146" s="852"/>
      <c r="J146" s="852"/>
      <c r="K146" s="852"/>
      <c r="L146" s="852"/>
      <c r="M146" s="852"/>
      <c r="N146" s="852"/>
      <c r="O146" s="852"/>
    </row>
    <row r="147" spans="1:28" ht="9.9499999999999993" customHeight="1" thickBot="1">
      <c r="A147" s="854"/>
      <c r="B147" s="855"/>
      <c r="C147" s="855"/>
      <c r="D147" s="855"/>
      <c r="E147" s="855"/>
      <c r="F147" s="855"/>
      <c r="G147" s="855"/>
      <c r="H147" s="855"/>
      <c r="I147" s="855"/>
      <c r="J147" s="855"/>
      <c r="K147" s="855"/>
      <c r="L147" s="855"/>
      <c r="M147" s="922"/>
      <c r="N147" s="855"/>
      <c r="O147" s="855"/>
    </row>
    <row r="148" spans="1:28" s="850" customFormat="1" ht="20.100000000000001" customHeight="1">
      <c r="A148" s="860" t="s">
        <v>218</v>
      </c>
      <c r="B148" s="863" t="s">
        <v>269</v>
      </c>
      <c r="C148" s="864"/>
      <c r="D148" s="861" t="s">
        <v>270</v>
      </c>
      <c r="E148" s="862"/>
      <c r="F148" s="861" t="s">
        <v>271</v>
      </c>
      <c r="G148" s="862"/>
      <c r="H148" s="861" t="s">
        <v>272</v>
      </c>
      <c r="I148" s="862"/>
      <c r="J148" s="861" t="s">
        <v>273</v>
      </c>
      <c r="K148" s="862"/>
      <c r="L148" s="861" t="s">
        <v>274</v>
      </c>
      <c r="M148" s="862"/>
      <c r="N148" s="861" t="s">
        <v>275</v>
      </c>
      <c r="O148" s="862"/>
      <c r="P148" s="852"/>
      <c r="R148" s="133"/>
      <c r="S148" s="133"/>
      <c r="T148" s="133"/>
      <c r="U148" s="133"/>
      <c r="V148" s="133"/>
      <c r="W148" s="133"/>
      <c r="X148" s="133"/>
      <c r="Y148" s="133"/>
      <c r="Z148" s="133"/>
      <c r="AA148" s="133"/>
      <c r="AB148" s="133"/>
    </row>
    <row r="149" spans="1:28" ht="13.5" customHeight="1">
      <c r="A149" s="867" t="s">
        <v>226</v>
      </c>
      <c r="B149" s="868">
        <v>460</v>
      </c>
      <c r="C149" s="868"/>
      <c r="D149" s="868">
        <v>211</v>
      </c>
      <c r="E149" s="868"/>
      <c r="F149" s="868">
        <v>410</v>
      </c>
      <c r="G149" s="868"/>
      <c r="H149" s="868">
        <v>297</v>
      </c>
      <c r="I149" s="868"/>
      <c r="J149" s="868">
        <v>132</v>
      </c>
      <c r="K149" s="868"/>
      <c r="L149" s="868">
        <v>905</v>
      </c>
      <c r="M149" s="868"/>
      <c r="N149" s="868">
        <v>248</v>
      </c>
      <c r="O149" s="869"/>
      <c r="Q149" s="133"/>
    </row>
    <row r="150" spans="1:28" ht="13.5" customHeight="1">
      <c r="A150" s="867" t="s">
        <v>227</v>
      </c>
      <c r="B150" s="868">
        <f>SUM(B154:C174)</f>
        <v>1326</v>
      </c>
      <c r="C150" s="868"/>
      <c r="D150" s="868">
        <f>SUM(D154:E174)</f>
        <v>450</v>
      </c>
      <c r="E150" s="868"/>
      <c r="F150" s="868">
        <f>SUM(F154:G174)</f>
        <v>1025</v>
      </c>
      <c r="G150" s="868"/>
      <c r="H150" s="868">
        <f>SUM(H154:I174)</f>
        <v>599</v>
      </c>
      <c r="I150" s="868"/>
      <c r="J150" s="868">
        <f>SUM(J154:K174)</f>
        <v>265</v>
      </c>
      <c r="K150" s="868"/>
      <c r="L150" s="868">
        <f>SUM(L154:M174)</f>
        <v>1995</v>
      </c>
      <c r="M150" s="868"/>
      <c r="N150" s="868">
        <f>SUM(N154:O174)</f>
        <v>620</v>
      </c>
      <c r="O150" s="869"/>
      <c r="Q150" s="133"/>
    </row>
    <row r="151" spans="1:28" ht="13.5" customHeight="1">
      <c r="A151" s="867"/>
      <c r="B151" s="898" t="s">
        <v>89</v>
      </c>
      <c r="C151" s="971" t="s">
        <v>90</v>
      </c>
      <c r="D151" s="904" t="s">
        <v>89</v>
      </c>
      <c r="E151" s="905" t="s">
        <v>90</v>
      </c>
      <c r="F151" s="904" t="s">
        <v>276</v>
      </c>
      <c r="G151" s="905" t="s">
        <v>90</v>
      </c>
      <c r="H151" s="904" t="s">
        <v>89</v>
      </c>
      <c r="I151" s="905" t="s">
        <v>90</v>
      </c>
      <c r="J151" s="904" t="s">
        <v>89</v>
      </c>
      <c r="K151" s="905" t="s">
        <v>90</v>
      </c>
      <c r="L151" s="904" t="s">
        <v>89</v>
      </c>
      <c r="M151" s="900" t="s">
        <v>90</v>
      </c>
      <c r="N151" s="900" t="s">
        <v>89</v>
      </c>
      <c r="O151" s="900" t="s">
        <v>90</v>
      </c>
      <c r="Q151" s="133"/>
    </row>
    <row r="152" spans="1:28" ht="13.5" customHeight="1">
      <c r="A152" s="897" t="s">
        <v>277</v>
      </c>
      <c r="B152" s="952">
        <f t="shared" ref="B152:O152" si="19">SUM(B158:B174)</f>
        <v>492</v>
      </c>
      <c r="C152" s="953">
        <f t="shared" si="19"/>
        <v>493</v>
      </c>
      <c r="D152" s="954">
        <f t="shared" si="19"/>
        <v>178</v>
      </c>
      <c r="E152" s="953">
        <f t="shared" si="19"/>
        <v>191</v>
      </c>
      <c r="F152" s="954">
        <f t="shared" si="19"/>
        <v>407</v>
      </c>
      <c r="G152" s="953">
        <f t="shared" si="19"/>
        <v>410</v>
      </c>
      <c r="H152" s="954">
        <f t="shared" si="19"/>
        <v>224</v>
      </c>
      <c r="I152" s="953">
        <f t="shared" si="19"/>
        <v>277</v>
      </c>
      <c r="J152" s="954">
        <f t="shared" si="19"/>
        <v>131</v>
      </c>
      <c r="K152" s="953">
        <f t="shared" si="19"/>
        <v>105</v>
      </c>
      <c r="L152" s="954">
        <f t="shared" si="19"/>
        <v>790</v>
      </c>
      <c r="M152" s="953">
        <f t="shared" si="19"/>
        <v>721</v>
      </c>
      <c r="N152" s="954">
        <f t="shared" si="19"/>
        <v>256</v>
      </c>
      <c r="O152" s="954">
        <f t="shared" si="19"/>
        <v>248</v>
      </c>
      <c r="Q152" s="133"/>
    </row>
    <row r="153" spans="1:28" ht="15" customHeight="1">
      <c r="A153" s="964" t="s">
        <v>229</v>
      </c>
      <c r="B153" s="880">
        <f t="shared" ref="B153:O153" si="20">SUM(B154:B174)</f>
        <v>648</v>
      </c>
      <c r="C153" s="958">
        <f t="shared" si="20"/>
        <v>678</v>
      </c>
      <c r="D153" s="881">
        <f t="shared" si="20"/>
        <v>221</v>
      </c>
      <c r="E153" s="958">
        <f t="shared" si="20"/>
        <v>229</v>
      </c>
      <c r="F153" s="881">
        <f t="shared" si="20"/>
        <v>516</v>
      </c>
      <c r="G153" s="958">
        <f t="shared" si="20"/>
        <v>509</v>
      </c>
      <c r="H153" s="881">
        <f t="shared" si="20"/>
        <v>276</v>
      </c>
      <c r="I153" s="958">
        <f t="shared" si="20"/>
        <v>323</v>
      </c>
      <c r="J153" s="881">
        <f t="shared" si="20"/>
        <v>153</v>
      </c>
      <c r="K153" s="958">
        <f t="shared" si="20"/>
        <v>112</v>
      </c>
      <c r="L153" s="881">
        <f t="shared" si="20"/>
        <v>1038</v>
      </c>
      <c r="M153" s="958">
        <f t="shared" si="20"/>
        <v>957</v>
      </c>
      <c r="N153" s="881">
        <f t="shared" si="20"/>
        <v>315</v>
      </c>
      <c r="O153" s="881">
        <f t="shared" si="20"/>
        <v>305</v>
      </c>
      <c r="Q153" s="133"/>
    </row>
    <row r="154" spans="1:28" ht="12.75" customHeight="1">
      <c r="A154" s="882" t="s">
        <v>278</v>
      </c>
      <c r="B154" s="850">
        <v>40</v>
      </c>
      <c r="C154" s="853">
        <v>42</v>
      </c>
      <c r="D154" s="850">
        <v>13</v>
      </c>
      <c r="E154" s="853">
        <v>10</v>
      </c>
      <c r="F154" s="850">
        <v>29</v>
      </c>
      <c r="G154" s="853">
        <v>31</v>
      </c>
      <c r="H154" s="850">
        <v>7</v>
      </c>
      <c r="I154" s="853">
        <v>12</v>
      </c>
      <c r="J154" s="850">
        <v>13</v>
      </c>
      <c r="K154" s="853">
        <v>3</v>
      </c>
      <c r="L154" s="850">
        <v>99</v>
      </c>
      <c r="M154" s="853">
        <v>91</v>
      </c>
      <c r="N154" s="850">
        <v>13</v>
      </c>
      <c r="O154" s="852">
        <v>14</v>
      </c>
      <c r="Q154" s="133"/>
    </row>
    <row r="155" spans="1:28" ht="12.75" customHeight="1">
      <c r="A155" s="882" t="s">
        <v>279</v>
      </c>
      <c r="B155" s="850">
        <v>41</v>
      </c>
      <c r="C155" s="853">
        <v>57</v>
      </c>
      <c r="D155" s="850">
        <v>11</v>
      </c>
      <c r="E155" s="853">
        <v>9</v>
      </c>
      <c r="F155" s="850">
        <v>27</v>
      </c>
      <c r="G155" s="853">
        <v>29</v>
      </c>
      <c r="H155" s="850">
        <v>10</v>
      </c>
      <c r="I155" s="853">
        <v>8</v>
      </c>
      <c r="J155" s="850">
        <v>4</v>
      </c>
      <c r="K155" s="853">
        <v>2</v>
      </c>
      <c r="L155" s="850">
        <v>81</v>
      </c>
      <c r="M155" s="853">
        <v>63</v>
      </c>
      <c r="N155" s="850">
        <v>22</v>
      </c>
      <c r="O155" s="852">
        <v>10</v>
      </c>
      <c r="Q155" s="133"/>
    </row>
    <row r="156" spans="1:28" ht="12.75" customHeight="1">
      <c r="A156" s="882" t="s">
        <v>93</v>
      </c>
      <c r="B156" s="850">
        <v>43</v>
      </c>
      <c r="C156" s="853">
        <v>49</v>
      </c>
      <c r="D156" s="850">
        <v>9</v>
      </c>
      <c r="E156" s="853">
        <v>9</v>
      </c>
      <c r="F156" s="850">
        <v>29</v>
      </c>
      <c r="G156" s="853">
        <v>20</v>
      </c>
      <c r="H156" s="850">
        <v>17</v>
      </c>
      <c r="I156" s="853">
        <v>8</v>
      </c>
      <c r="J156" s="850">
        <v>2</v>
      </c>
      <c r="K156" s="853">
        <v>1</v>
      </c>
      <c r="L156" s="850">
        <v>43</v>
      </c>
      <c r="M156" s="853">
        <v>49</v>
      </c>
      <c r="N156" s="850">
        <v>11</v>
      </c>
      <c r="O156" s="852">
        <v>17</v>
      </c>
      <c r="Q156" s="133"/>
    </row>
    <row r="157" spans="1:28" ht="12.75" customHeight="1">
      <c r="A157" s="882" t="s">
        <v>94</v>
      </c>
      <c r="B157" s="850">
        <v>32</v>
      </c>
      <c r="C157" s="853">
        <v>37</v>
      </c>
      <c r="D157" s="850">
        <v>10</v>
      </c>
      <c r="E157" s="853">
        <v>10</v>
      </c>
      <c r="F157" s="850">
        <v>24</v>
      </c>
      <c r="G157" s="853">
        <v>19</v>
      </c>
      <c r="H157" s="850">
        <v>18</v>
      </c>
      <c r="I157" s="853">
        <v>18</v>
      </c>
      <c r="J157" s="850">
        <v>3</v>
      </c>
      <c r="K157" s="853">
        <v>1</v>
      </c>
      <c r="L157" s="850">
        <v>25</v>
      </c>
      <c r="M157" s="853">
        <v>33</v>
      </c>
      <c r="N157" s="850">
        <v>13</v>
      </c>
      <c r="O157" s="852">
        <v>16</v>
      </c>
      <c r="Q157" s="133"/>
    </row>
    <row r="158" spans="1:28" ht="12.75" customHeight="1">
      <c r="A158" s="882" t="s">
        <v>95</v>
      </c>
      <c r="B158" s="850">
        <v>22</v>
      </c>
      <c r="C158" s="853">
        <v>29</v>
      </c>
      <c r="D158" s="850">
        <v>6</v>
      </c>
      <c r="E158" s="853">
        <v>12</v>
      </c>
      <c r="F158" s="850">
        <v>27</v>
      </c>
      <c r="G158" s="853">
        <v>27</v>
      </c>
      <c r="H158" s="850">
        <v>12</v>
      </c>
      <c r="I158" s="853">
        <v>9</v>
      </c>
      <c r="J158" s="850">
        <v>11</v>
      </c>
      <c r="K158" s="853">
        <v>5</v>
      </c>
      <c r="L158" s="850">
        <v>50</v>
      </c>
      <c r="M158" s="853">
        <v>36</v>
      </c>
      <c r="N158" s="850">
        <v>18</v>
      </c>
      <c r="O158" s="852">
        <v>13</v>
      </c>
      <c r="Q158" s="133"/>
    </row>
    <row r="159" spans="1:28" ht="12.75" customHeight="1">
      <c r="A159" s="882" t="s">
        <v>96</v>
      </c>
      <c r="B159" s="850">
        <v>35</v>
      </c>
      <c r="C159" s="853">
        <v>39</v>
      </c>
      <c r="D159" s="850">
        <v>17</v>
      </c>
      <c r="E159" s="853">
        <v>15</v>
      </c>
      <c r="F159" s="850">
        <v>34</v>
      </c>
      <c r="G159" s="853">
        <v>36</v>
      </c>
      <c r="H159" s="850">
        <v>18</v>
      </c>
      <c r="I159" s="853">
        <v>18</v>
      </c>
      <c r="J159" s="850">
        <v>16</v>
      </c>
      <c r="K159" s="853">
        <v>7</v>
      </c>
      <c r="L159" s="850">
        <v>101</v>
      </c>
      <c r="M159" s="853">
        <v>108</v>
      </c>
      <c r="N159" s="850">
        <v>24</v>
      </c>
      <c r="O159" s="852">
        <v>16</v>
      </c>
      <c r="Q159" s="133"/>
    </row>
    <row r="160" spans="1:28" ht="12.75" customHeight="1">
      <c r="A160" s="882" t="s">
        <v>97</v>
      </c>
      <c r="B160" s="850">
        <v>56</v>
      </c>
      <c r="C160" s="853">
        <v>45</v>
      </c>
      <c r="D160" s="850">
        <v>15</v>
      </c>
      <c r="E160" s="853">
        <v>15</v>
      </c>
      <c r="F160" s="850">
        <v>36</v>
      </c>
      <c r="G160" s="853">
        <v>31</v>
      </c>
      <c r="H160" s="850">
        <v>18</v>
      </c>
      <c r="I160" s="853">
        <v>18</v>
      </c>
      <c r="J160" s="850">
        <v>14</v>
      </c>
      <c r="K160" s="853">
        <v>12</v>
      </c>
      <c r="L160" s="850">
        <v>130</v>
      </c>
      <c r="M160" s="853">
        <v>117</v>
      </c>
      <c r="N160" s="850">
        <v>18</v>
      </c>
      <c r="O160" s="852">
        <v>19</v>
      </c>
      <c r="Q160" s="133"/>
    </row>
    <row r="161" spans="1:30" ht="12.75" customHeight="1">
      <c r="A161" s="882" t="s">
        <v>99</v>
      </c>
      <c r="B161" s="850">
        <v>60</v>
      </c>
      <c r="C161" s="853">
        <v>55</v>
      </c>
      <c r="D161" s="850">
        <v>25</v>
      </c>
      <c r="E161" s="853">
        <v>13</v>
      </c>
      <c r="F161" s="850">
        <v>42</v>
      </c>
      <c r="G161" s="853">
        <v>46</v>
      </c>
      <c r="H161" s="850">
        <v>18</v>
      </c>
      <c r="I161" s="853">
        <v>15</v>
      </c>
      <c r="J161" s="850">
        <v>10</v>
      </c>
      <c r="K161" s="853">
        <v>7</v>
      </c>
      <c r="L161" s="850">
        <v>137</v>
      </c>
      <c r="M161" s="853">
        <v>113</v>
      </c>
      <c r="N161" s="850">
        <v>18</v>
      </c>
      <c r="O161" s="852">
        <v>21</v>
      </c>
      <c r="Q161" s="133"/>
    </row>
    <row r="162" spans="1:30" ht="12.75" customHeight="1">
      <c r="A162" s="882" t="s">
        <v>100</v>
      </c>
      <c r="B162" s="850">
        <v>66</v>
      </c>
      <c r="C162" s="853">
        <v>60</v>
      </c>
      <c r="D162" s="850">
        <v>25</v>
      </c>
      <c r="E162" s="853">
        <v>17</v>
      </c>
      <c r="F162" s="850">
        <v>42</v>
      </c>
      <c r="G162" s="853">
        <v>48</v>
      </c>
      <c r="H162" s="850">
        <v>19</v>
      </c>
      <c r="I162" s="853">
        <v>23</v>
      </c>
      <c r="J162" s="850">
        <v>13</v>
      </c>
      <c r="K162" s="853">
        <v>9</v>
      </c>
      <c r="L162" s="850">
        <v>124</v>
      </c>
      <c r="M162" s="853">
        <v>109</v>
      </c>
      <c r="N162" s="850">
        <v>31</v>
      </c>
      <c r="O162" s="852">
        <v>23</v>
      </c>
      <c r="Q162" s="133"/>
    </row>
    <row r="163" spans="1:30" ht="12.75" customHeight="1">
      <c r="A163" s="882" t="s">
        <v>101</v>
      </c>
      <c r="B163" s="850">
        <v>57</v>
      </c>
      <c r="C163" s="853">
        <v>46</v>
      </c>
      <c r="D163" s="850">
        <v>9</v>
      </c>
      <c r="E163" s="853">
        <v>13</v>
      </c>
      <c r="F163" s="850">
        <v>41</v>
      </c>
      <c r="G163" s="853">
        <v>30</v>
      </c>
      <c r="H163" s="850">
        <v>21</v>
      </c>
      <c r="I163" s="853">
        <v>18</v>
      </c>
      <c r="J163" s="850">
        <v>8</v>
      </c>
      <c r="K163" s="853">
        <v>12</v>
      </c>
      <c r="L163" s="850">
        <v>73</v>
      </c>
      <c r="M163" s="853">
        <v>57</v>
      </c>
      <c r="N163" s="850">
        <v>25</v>
      </c>
      <c r="O163" s="852">
        <v>19</v>
      </c>
      <c r="Q163" s="133"/>
    </row>
    <row r="164" spans="1:30" ht="12.75" customHeight="1">
      <c r="A164" s="882" t="s">
        <v>102</v>
      </c>
      <c r="B164" s="850">
        <v>34</v>
      </c>
      <c r="C164" s="853">
        <v>32</v>
      </c>
      <c r="D164" s="850">
        <v>15</v>
      </c>
      <c r="E164" s="853">
        <v>8</v>
      </c>
      <c r="F164" s="850">
        <v>20</v>
      </c>
      <c r="G164" s="853">
        <v>29</v>
      </c>
      <c r="H164" s="850">
        <v>22</v>
      </c>
      <c r="I164" s="853">
        <v>16</v>
      </c>
      <c r="J164" s="850">
        <v>11</v>
      </c>
      <c r="K164" s="853">
        <v>3</v>
      </c>
      <c r="L164" s="850">
        <v>54</v>
      </c>
      <c r="M164" s="853">
        <v>41</v>
      </c>
      <c r="N164" s="850">
        <v>15</v>
      </c>
      <c r="O164" s="852">
        <v>21</v>
      </c>
      <c r="Q164" s="133"/>
    </row>
    <row r="165" spans="1:30" ht="12.75" customHeight="1">
      <c r="A165" s="882" t="s">
        <v>103</v>
      </c>
      <c r="B165" s="850">
        <v>29</v>
      </c>
      <c r="C165" s="853">
        <v>32</v>
      </c>
      <c r="D165" s="850">
        <v>9</v>
      </c>
      <c r="E165" s="853">
        <v>11</v>
      </c>
      <c r="F165" s="850">
        <v>35</v>
      </c>
      <c r="G165" s="853">
        <v>27</v>
      </c>
      <c r="H165" s="850">
        <v>14</v>
      </c>
      <c r="I165" s="853">
        <v>15</v>
      </c>
      <c r="J165" s="850">
        <v>8</v>
      </c>
      <c r="K165" s="853">
        <v>3</v>
      </c>
      <c r="L165" s="850">
        <v>33</v>
      </c>
      <c r="M165" s="853">
        <v>26</v>
      </c>
      <c r="N165" s="850">
        <v>18</v>
      </c>
      <c r="O165" s="852">
        <v>16</v>
      </c>
      <c r="Q165" s="133"/>
    </row>
    <row r="166" spans="1:30" ht="12.75" customHeight="1">
      <c r="A166" s="882" t="s">
        <v>104</v>
      </c>
      <c r="B166" s="850">
        <v>33</v>
      </c>
      <c r="C166" s="853">
        <v>37</v>
      </c>
      <c r="D166" s="850">
        <v>9</v>
      </c>
      <c r="E166" s="853">
        <v>10</v>
      </c>
      <c r="F166" s="850">
        <v>30</v>
      </c>
      <c r="G166" s="853">
        <v>24</v>
      </c>
      <c r="H166" s="850">
        <v>15</v>
      </c>
      <c r="I166" s="853">
        <v>15</v>
      </c>
      <c r="J166" s="850">
        <v>7</v>
      </c>
      <c r="K166" s="853">
        <v>7</v>
      </c>
      <c r="L166" s="850">
        <v>30</v>
      </c>
      <c r="M166" s="853">
        <v>26</v>
      </c>
      <c r="N166" s="850">
        <v>22</v>
      </c>
      <c r="O166" s="852">
        <v>22</v>
      </c>
      <c r="Q166" s="133"/>
    </row>
    <row r="167" spans="1:30" ht="12.75" customHeight="1">
      <c r="A167" s="882" t="s">
        <v>105</v>
      </c>
      <c r="B167" s="850">
        <v>41</v>
      </c>
      <c r="C167" s="853">
        <v>37</v>
      </c>
      <c r="D167" s="850">
        <v>13</v>
      </c>
      <c r="E167" s="853">
        <v>14</v>
      </c>
      <c r="F167" s="850">
        <v>27</v>
      </c>
      <c r="G167" s="853">
        <v>31</v>
      </c>
      <c r="H167" s="850">
        <v>24</v>
      </c>
      <c r="I167" s="853">
        <v>26</v>
      </c>
      <c r="J167" s="850">
        <v>9</v>
      </c>
      <c r="K167" s="853">
        <v>10</v>
      </c>
      <c r="L167" s="850">
        <v>21</v>
      </c>
      <c r="M167" s="853">
        <v>20</v>
      </c>
      <c r="N167" s="850">
        <v>23</v>
      </c>
      <c r="O167" s="852">
        <v>24</v>
      </c>
      <c r="Q167" s="133"/>
    </row>
    <row r="168" spans="1:30" ht="12.75" customHeight="1">
      <c r="A168" s="882" t="s">
        <v>106</v>
      </c>
      <c r="B168" s="850">
        <v>20</v>
      </c>
      <c r="C168" s="853">
        <v>21</v>
      </c>
      <c r="D168" s="850">
        <v>7</v>
      </c>
      <c r="E168" s="853">
        <v>13</v>
      </c>
      <c r="F168" s="850">
        <v>25</v>
      </c>
      <c r="G168" s="853">
        <v>28</v>
      </c>
      <c r="H168" s="850">
        <v>10</v>
      </c>
      <c r="I168" s="853">
        <v>15</v>
      </c>
      <c r="J168" s="850">
        <v>12</v>
      </c>
      <c r="K168" s="853">
        <v>11</v>
      </c>
      <c r="L168" s="850">
        <v>10</v>
      </c>
      <c r="M168" s="853">
        <v>15</v>
      </c>
      <c r="N168" s="850">
        <v>22</v>
      </c>
      <c r="O168" s="852">
        <v>24</v>
      </c>
      <c r="Q168" s="133"/>
    </row>
    <row r="169" spans="1:30" ht="12.75" customHeight="1">
      <c r="A169" s="882" t="s">
        <v>107</v>
      </c>
      <c r="B169" s="850">
        <v>23</v>
      </c>
      <c r="C169" s="853">
        <v>19</v>
      </c>
      <c r="D169" s="850">
        <v>10</v>
      </c>
      <c r="E169" s="853">
        <v>10</v>
      </c>
      <c r="F169" s="850">
        <v>21</v>
      </c>
      <c r="G169" s="853">
        <v>29</v>
      </c>
      <c r="H169" s="850">
        <v>19</v>
      </c>
      <c r="I169" s="853">
        <v>26</v>
      </c>
      <c r="J169" s="850">
        <v>7</v>
      </c>
      <c r="K169" s="853">
        <v>10</v>
      </c>
      <c r="L169" s="850">
        <v>13</v>
      </c>
      <c r="M169" s="853">
        <v>14</v>
      </c>
      <c r="N169" s="850">
        <v>12</v>
      </c>
      <c r="O169" s="852">
        <v>10</v>
      </c>
      <c r="Q169" s="133"/>
    </row>
    <row r="170" spans="1:30" ht="12.75" customHeight="1">
      <c r="A170" s="882" t="s">
        <v>108</v>
      </c>
      <c r="B170" s="850">
        <v>10</v>
      </c>
      <c r="C170" s="853">
        <v>23</v>
      </c>
      <c r="D170" s="850">
        <v>12</v>
      </c>
      <c r="E170" s="853">
        <v>22</v>
      </c>
      <c r="F170" s="850">
        <v>18</v>
      </c>
      <c r="G170" s="853">
        <v>14</v>
      </c>
      <c r="H170" s="850">
        <v>11</v>
      </c>
      <c r="I170" s="853">
        <v>10</v>
      </c>
      <c r="J170" s="850">
        <v>5</v>
      </c>
      <c r="K170" s="853">
        <v>3</v>
      </c>
      <c r="L170" s="850">
        <v>8</v>
      </c>
      <c r="M170" s="853">
        <v>14</v>
      </c>
      <c r="N170" s="850">
        <v>7</v>
      </c>
      <c r="O170" s="852">
        <v>14</v>
      </c>
      <c r="Q170" s="133"/>
    </row>
    <row r="171" spans="1:30" ht="12.75" customHeight="1">
      <c r="A171" s="882" t="s">
        <v>109</v>
      </c>
      <c r="B171" s="850">
        <v>6</v>
      </c>
      <c r="C171" s="853">
        <v>7</v>
      </c>
      <c r="D171" s="850">
        <v>1</v>
      </c>
      <c r="E171" s="853">
        <v>7</v>
      </c>
      <c r="F171" s="850">
        <v>9</v>
      </c>
      <c r="G171" s="853">
        <v>8</v>
      </c>
      <c r="H171" s="850">
        <v>3</v>
      </c>
      <c r="I171" s="853">
        <v>25</v>
      </c>
      <c r="J171" s="850">
        <v>0</v>
      </c>
      <c r="K171" s="853">
        <v>4</v>
      </c>
      <c r="L171" s="850">
        <v>3</v>
      </c>
      <c r="M171" s="853">
        <v>9</v>
      </c>
      <c r="N171" s="850">
        <v>2</v>
      </c>
      <c r="O171" s="852">
        <v>6</v>
      </c>
      <c r="Q171" s="133"/>
    </row>
    <row r="172" spans="1:30" ht="12.75" customHeight="1">
      <c r="A172" s="882" t="s">
        <v>110</v>
      </c>
      <c r="B172" s="850">
        <v>0</v>
      </c>
      <c r="C172" s="853">
        <v>7</v>
      </c>
      <c r="D172" s="850">
        <v>3</v>
      </c>
      <c r="E172" s="853">
        <v>10</v>
      </c>
      <c r="F172" s="850">
        <v>0</v>
      </c>
      <c r="G172" s="853">
        <v>2</v>
      </c>
      <c r="H172" s="850">
        <v>0</v>
      </c>
      <c r="I172" s="853">
        <v>21</v>
      </c>
      <c r="J172" s="850">
        <v>0</v>
      </c>
      <c r="K172" s="853">
        <v>2</v>
      </c>
      <c r="L172" s="850">
        <v>3</v>
      </c>
      <c r="M172" s="853">
        <v>13</v>
      </c>
      <c r="N172" s="850">
        <v>1</v>
      </c>
      <c r="O172" s="852">
        <v>0</v>
      </c>
      <c r="Q172" s="133"/>
    </row>
    <row r="173" spans="1:30" ht="12.75" customHeight="1">
      <c r="A173" s="882" t="s">
        <v>111</v>
      </c>
      <c r="B173" s="850">
        <v>0</v>
      </c>
      <c r="C173" s="853">
        <v>4</v>
      </c>
      <c r="D173" s="850">
        <v>2</v>
      </c>
      <c r="E173" s="853">
        <v>1</v>
      </c>
      <c r="F173" s="850">
        <v>0</v>
      </c>
      <c r="G173" s="853">
        <v>0</v>
      </c>
      <c r="H173" s="850">
        <v>0</v>
      </c>
      <c r="I173" s="853">
        <v>5</v>
      </c>
      <c r="J173" s="850">
        <v>0</v>
      </c>
      <c r="K173" s="853">
        <v>0</v>
      </c>
      <c r="L173" s="850">
        <v>0</v>
      </c>
      <c r="M173" s="853">
        <v>3</v>
      </c>
      <c r="N173" s="850">
        <v>0</v>
      </c>
      <c r="O173" s="852">
        <v>0</v>
      </c>
      <c r="Q173" s="133"/>
    </row>
    <row r="174" spans="1:30" ht="12.75" customHeight="1" thickBot="1">
      <c r="A174" s="883" t="s">
        <v>232</v>
      </c>
      <c r="B174" s="850">
        <v>0</v>
      </c>
      <c r="C174" s="884">
        <v>0</v>
      </c>
      <c r="D174" s="850">
        <v>0</v>
      </c>
      <c r="E174" s="884">
        <v>0</v>
      </c>
      <c r="F174" s="850">
        <v>0</v>
      </c>
      <c r="G174" s="884">
        <v>0</v>
      </c>
      <c r="H174" s="850">
        <v>0</v>
      </c>
      <c r="I174" s="884">
        <v>2</v>
      </c>
      <c r="J174" s="850">
        <v>0</v>
      </c>
      <c r="K174" s="884">
        <v>0</v>
      </c>
      <c r="L174" s="850">
        <v>0</v>
      </c>
      <c r="M174" s="884">
        <v>0</v>
      </c>
      <c r="N174" s="855">
        <v>0</v>
      </c>
      <c r="O174" s="855">
        <v>0</v>
      </c>
    </row>
    <row r="175" spans="1:30" ht="12.75" customHeight="1">
      <c r="A175" s="966"/>
      <c r="B175" s="967"/>
      <c r="C175" s="967"/>
      <c r="D175" s="967"/>
      <c r="E175" s="967"/>
      <c r="F175" s="967"/>
      <c r="G175" s="967"/>
      <c r="H175" s="967"/>
      <c r="I175" s="967"/>
      <c r="J175" s="967"/>
      <c r="K175" s="967"/>
      <c r="L175" s="967"/>
      <c r="M175" s="967"/>
      <c r="N175" s="852"/>
      <c r="O175" s="920"/>
    </row>
    <row r="176" spans="1:30" ht="12.75" customHeight="1" thickBot="1">
      <c r="A176" s="968"/>
      <c r="B176" s="855"/>
      <c r="C176" s="855"/>
      <c r="D176" s="855"/>
      <c r="E176" s="855"/>
      <c r="F176" s="855"/>
      <c r="G176" s="855"/>
      <c r="H176" s="855"/>
      <c r="I176" s="855"/>
      <c r="J176" s="855"/>
      <c r="K176" s="855"/>
      <c r="L176" s="855"/>
      <c r="M176" s="855"/>
      <c r="N176" s="855"/>
      <c r="O176" s="858"/>
      <c r="R176" s="227"/>
      <c r="S176" s="227"/>
      <c r="T176" s="227"/>
      <c r="U176" s="227"/>
      <c r="V176" s="227"/>
      <c r="W176" s="227"/>
      <c r="X176" s="227"/>
      <c r="Y176" s="227"/>
      <c r="Z176" s="227"/>
      <c r="AA176" s="227"/>
      <c r="AB176" s="227"/>
      <c r="AC176" s="227"/>
      <c r="AD176" s="227"/>
    </row>
    <row r="177" spans="1:30" ht="21.75" customHeight="1">
      <c r="A177" s="860" t="s">
        <v>218</v>
      </c>
      <c r="B177" s="861" t="s">
        <v>280</v>
      </c>
      <c r="C177" s="889"/>
      <c r="D177" s="890" t="s">
        <v>281</v>
      </c>
      <c r="E177" s="891"/>
      <c r="F177" s="862" t="s">
        <v>282</v>
      </c>
      <c r="G177" s="862"/>
      <c r="H177" s="861" t="s">
        <v>283</v>
      </c>
      <c r="I177" s="889"/>
      <c r="J177" s="861" t="s">
        <v>284</v>
      </c>
      <c r="K177" s="862"/>
      <c r="L177" s="861" t="s">
        <v>285</v>
      </c>
      <c r="M177" s="862"/>
      <c r="N177" s="861" t="s">
        <v>286</v>
      </c>
      <c r="O177" s="862"/>
      <c r="Q177" s="921"/>
      <c r="R177" s="227"/>
      <c r="S177" s="227"/>
      <c r="T177" s="227"/>
      <c r="U177" s="227"/>
      <c r="V177" s="227"/>
      <c r="W177" s="227"/>
      <c r="X177" s="227"/>
      <c r="Y177" s="227"/>
      <c r="Z177" s="227"/>
      <c r="AA177" s="227"/>
      <c r="AB177" s="227"/>
      <c r="AC177" s="227"/>
      <c r="AD177" s="227"/>
    </row>
    <row r="178" spans="1:30" ht="12.75" customHeight="1">
      <c r="A178" s="867" t="s">
        <v>226</v>
      </c>
      <c r="B178" s="868">
        <v>363</v>
      </c>
      <c r="C178" s="892"/>
      <c r="D178" s="893">
        <f>B178+SUM(B149:O149)+N120</f>
        <v>3248</v>
      </c>
      <c r="E178" s="894"/>
      <c r="F178" s="868">
        <v>447</v>
      </c>
      <c r="G178" s="868"/>
      <c r="H178" s="868">
        <v>657</v>
      </c>
      <c r="I178" s="868"/>
      <c r="J178" s="868">
        <v>390</v>
      </c>
      <c r="K178" s="868"/>
      <c r="L178" s="868">
        <v>194</v>
      </c>
      <c r="M178" s="868"/>
      <c r="N178" s="868">
        <v>184</v>
      </c>
      <c r="O178" s="869"/>
      <c r="P178" s="132">
        <v>132</v>
      </c>
      <c r="Q178" s="921"/>
      <c r="R178" s="227"/>
      <c r="S178" s="227"/>
      <c r="T178" s="227"/>
      <c r="U178" s="227"/>
      <c r="V178" s="227"/>
      <c r="W178" s="227"/>
      <c r="X178" s="227"/>
      <c r="Y178" s="227"/>
      <c r="Z178" s="227"/>
      <c r="AA178" s="227"/>
      <c r="AB178" s="227"/>
      <c r="AC178" s="227"/>
      <c r="AD178" s="227"/>
    </row>
    <row r="179" spans="1:30" ht="12.75" customHeight="1">
      <c r="A179" s="867" t="s">
        <v>227</v>
      </c>
      <c r="B179" s="868">
        <f>SUM(B183:C203)</f>
        <v>1032</v>
      </c>
      <c r="C179" s="892"/>
      <c r="D179" s="893">
        <f>SUM(D183:E203)</f>
        <v>7826</v>
      </c>
      <c r="E179" s="894"/>
      <c r="F179" s="868">
        <f>SUM(F183:G203)</f>
        <v>1047</v>
      </c>
      <c r="G179" s="868"/>
      <c r="H179" s="868">
        <f>SUM(H183:I203)</f>
        <v>1390</v>
      </c>
      <c r="I179" s="868"/>
      <c r="J179" s="868">
        <f>SUM(J183:K203)</f>
        <v>937</v>
      </c>
      <c r="K179" s="868"/>
      <c r="L179" s="868">
        <f>SUM(L183:M203)</f>
        <v>492</v>
      </c>
      <c r="M179" s="868"/>
      <c r="N179" s="868">
        <f>SUM(N183:O203)</f>
        <v>514</v>
      </c>
      <c r="O179" s="869"/>
      <c r="Q179" s="921"/>
      <c r="R179" s="227"/>
      <c r="S179" s="227"/>
      <c r="T179" s="227"/>
      <c r="U179" s="227"/>
      <c r="V179" s="227"/>
      <c r="W179" s="227"/>
      <c r="X179" s="227"/>
      <c r="Y179" s="227"/>
      <c r="Z179" s="227"/>
      <c r="AA179" s="227"/>
      <c r="AB179" s="227"/>
      <c r="AC179" s="227"/>
      <c r="AD179" s="227"/>
    </row>
    <row r="180" spans="1:30" ht="12.75" customHeight="1">
      <c r="A180" s="867"/>
      <c r="B180" s="900" t="s">
        <v>89</v>
      </c>
      <c r="C180" s="901" t="s">
        <v>90</v>
      </c>
      <c r="D180" s="973" t="s">
        <v>89</v>
      </c>
      <c r="E180" s="975" t="s">
        <v>90</v>
      </c>
      <c r="F180" s="904" t="s">
        <v>89</v>
      </c>
      <c r="G180" s="905" t="s">
        <v>90</v>
      </c>
      <c r="H180" s="904" t="s">
        <v>89</v>
      </c>
      <c r="I180" s="905" t="s">
        <v>90</v>
      </c>
      <c r="J180" s="904" t="s">
        <v>89</v>
      </c>
      <c r="K180" s="971" t="s">
        <v>90</v>
      </c>
      <c r="L180" s="904" t="s">
        <v>89</v>
      </c>
      <c r="M180" s="905" t="s">
        <v>90</v>
      </c>
      <c r="N180" s="904" t="s">
        <v>89</v>
      </c>
      <c r="O180" s="900" t="s">
        <v>90</v>
      </c>
      <c r="Q180" s="921"/>
      <c r="R180" s="227"/>
      <c r="S180" s="227"/>
      <c r="T180" s="227"/>
      <c r="U180" s="227"/>
      <c r="V180" s="227"/>
      <c r="W180" s="227"/>
      <c r="X180" s="227"/>
      <c r="Y180" s="227"/>
      <c r="Z180" s="227"/>
      <c r="AA180" s="227"/>
      <c r="AB180" s="227"/>
      <c r="AC180" s="227"/>
      <c r="AD180" s="227"/>
    </row>
    <row r="181" spans="1:30" ht="12.75" customHeight="1">
      <c r="A181" s="897" t="s">
        <v>277</v>
      </c>
      <c r="B181" s="952">
        <f>SUM(B187:B203)</f>
        <v>392</v>
      </c>
      <c r="C181" s="906">
        <f>SUM(C187:C203)</f>
        <v>427</v>
      </c>
      <c r="D181" s="955">
        <f t="shared" ref="D181:E196" si="21">N123+B152+D152+F152+H152+J152+L152+N152+B181</f>
        <v>3095</v>
      </c>
      <c r="E181" s="956">
        <f t="shared" si="21"/>
        <v>3097</v>
      </c>
      <c r="F181" s="954">
        <f t="shared" ref="F181:P181" si="22">SUM(F187:F203)</f>
        <v>419</v>
      </c>
      <c r="G181" s="953">
        <f t="shared" si="22"/>
        <v>403</v>
      </c>
      <c r="H181" s="954">
        <f t="shared" si="22"/>
        <v>546</v>
      </c>
      <c r="I181" s="953">
        <f t="shared" si="22"/>
        <v>522</v>
      </c>
      <c r="J181" s="954">
        <f t="shared" si="22"/>
        <v>382</v>
      </c>
      <c r="K181" s="953">
        <f t="shared" si="22"/>
        <v>394</v>
      </c>
      <c r="L181" s="954">
        <f t="shared" si="22"/>
        <v>192</v>
      </c>
      <c r="M181" s="953">
        <f t="shared" si="22"/>
        <v>209</v>
      </c>
      <c r="N181" s="954">
        <f t="shared" si="22"/>
        <v>192</v>
      </c>
      <c r="O181" s="954">
        <f t="shared" si="22"/>
        <v>192</v>
      </c>
      <c r="P181" s="132">
        <f t="shared" si="22"/>
        <v>0</v>
      </c>
      <c r="Q181" s="921"/>
      <c r="R181" s="227"/>
      <c r="S181" s="227"/>
      <c r="T181" s="227"/>
      <c r="U181" s="227"/>
      <c r="V181" s="227"/>
      <c r="W181" s="227"/>
      <c r="X181" s="227"/>
      <c r="Y181" s="227"/>
      <c r="Z181" s="227"/>
      <c r="AA181" s="227"/>
      <c r="AB181" s="227"/>
      <c r="AC181" s="227"/>
      <c r="AD181" s="227"/>
    </row>
    <row r="182" spans="1:30" ht="12.75" customHeight="1">
      <c r="A182" s="964" t="s">
        <v>229</v>
      </c>
      <c r="B182" s="977">
        <f>SUM(B183:B203)</f>
        <v>506</v>
      </c>
      <c r="C182" s="978">
        <f>SUM(C183:C203)</f>
        <v>526</v>
      </c>
      <c r="D182" s="910">
        <f t="shared" si="21"/>
        <v>3940</v>
      </c>
      <c r="E182" s="911">
        <f t="shared" si="21"/>
        <v>3886</v>
      </c>
      <c r="F182" s="979">
        <f t="shared" ref="F182:P182" si="23">SUM(F183:F203)</f>
        <v>539</v>
      </c>
      <c r="G182" s="980">
        <f t="shared" si="23"/>
        <v>508</v>
      </c>
      <c r="H182" s="979">
        <f t="shared" si="23"/>
        <v>711</v>
      </c>
      <c r="I182" s="980">
        <f t="shared" si="23"/>
        <v>679</v>
      </c>
      <c r="J182" s="979">
        <f t="shared" si="23"/>
        <v>471</v>
      </c>
      <c r="K182" s="980">
        <f t="shared" si="23"/>
        <v>466</v>
      </c>
      <c r="L182" s="979">
        <f t="shared" si="23"/>
        <v>241</v>
      </c>
      <c r="M182" s="980">
        <f t="shared" si="23"/>
        <v>251</v>
      </c>
      <c r="N182" s="979">
        <f t="shared" si="23"/>
        <v>252</v>
      </c>
      <c r="O182" s="979">
        <f t="shared" si="23"/>
        <v>262</v>
      </c>
      <c r="P182" s="132">
        <f t="shared" si="23"/>
        <v>0</v>
      </c>
      <c r="Q182" s="921"/>
      <c r="R182" s="227"/>
      <c r="S182" s="227"/>
      <c r="T182" s="227"/>
      <c r="U182" s="227"/>
      <c r="V182" s="227"/>
      <c r="W182" s="227"/>
      <c r="X182" s="227"/>
      <c r="Y182" s="227"/>
      <c r="Z182" s="227"/>
      <c r="AA182" s="227"/>
      <c r="AB182" s="227"/>
      <c r="AC182" s="227"/>
      <c r="AD182" s="227"/>
    </row>
    <row r="183" spans="1:30" ht="12.75" customHeight="1">
      <c r="A183" s="882" t="s">
        <v>278</v>
      </c>
      <c r="B183" s="850">
        <v>5</v>
      </c>
      <c r="C183" s="912">
        <v>10</v>
      </c>
      <c r="D183" s="913">
        <f t="shared" si="21"/>
        <v>229</v>
      </c>
      <c r="E183" s="914">
        <f t="shared" si="21"/>
        <v>221</v>
      </c>
      <c r="F183" s="850">
        <v>46</v>
      </c>
      <c r="G183" s="853">
        <v>43</v>
      </c>
      <c r="H183" s="850">
        <v>51</v>
      </c>
      <c r="I183" s="853">
        <v>46</v>
      </c>
      <c r="J183" s="850">
        <v>29</v>
      </c>
      <c r="K183" s="853">
        <v>19</v>
      </c>
      <c r="L183" s="850">
        <v>11</v>
      </c>
      <c r="M183" s="853">
        <v>12</v>
      </c>
      <c r="N183" s="850">
        <v>15</v>
      </c>
      <c r="O183" s="852">
        <v>21</v>
      </c>
      <c r="Q183" s="921"/>
      <c r="R183" s="227"/>
      <c r="S183" s="227"/>
      <c r="T183" s="227"/>
      <c r="U183" s="227"/>
      <c r="V183" s="227"/>
      <c r="W183" s="227"/>
      <c r="X183" s="227"/>
      <c r="Y183" s="227"/>
      <c r="Z183" s="227"/>
      <c r="AA183" s="227"/>
      <c r="AB183" s="227"/>
      <c r="AC183" s="227"/>
      <c r="AD183" s="227"/>
    </row>
    <row r="184" spans="1:30" ht="12.75" customHeight="1">
      <c r="A184" s="882" t="s">
        <v>279</v>
      </c>
      <c r="B184" s="850">
        <v>27</v>
      </c>
      <c r="C184" s="912">
        <v>26</v>
      </c>
      <c r="D184" s="913">
        <f t="shared" si="21"/>
        <v>232</v>
      </c>
      <c r="E184" s="914">
        <f t="shared" si="21"/>
        <v>209</v>
      </c>
      <c r="F184" s="850">
        <v>33</v>
      </c>
      <c r="G184" s="853">
        <v>25</v>
      </c>
      <c r="H184" s="850">
        <v>49</v>
      </c>
      <c r="I184" s="853">
        <v>47</v>
      </c>
      <c r="J184" s="850">
        <v>22</v>
      </c>
      <c r="K184" s="853">
        <v>18</v>
      </c>
      <c r="L184" s="850">
        <v>13</v>
      </c>
      <c r="M184" s="853">
        <v>10</v>
      </c>
      <c r="N184" s="850">
        <v>21</v>
      </c>
      <c r="O184" s="852">
        <v>20</v>
      </c>
      <c r="Q184" s="921"/>
      <c r="R184" s="227"/>
      <c r="S184" s="227"/>
      <c r="T184" s="227"/>
      <c r="U184" s="227"/>
      <c r="V184" s="227"/>
      <c r="W184" s="227"/>
      <c r="X184" s="227"/>
      <c r="Y184" s="227"/>
      <c r="Z184" s="227"/>
      <c r="AA184" s="227"/>
      <c r="AB184" s="227"/>
      <c r="AC184" s="227"/>
      <c r="AD184" s="227"/>
    </row>
    <row r="185" spans="1:30" ht="12.75" customHeight="1">
      <c r="A185" s="882" t="s">
        <v>93</v>
      </c>
      <c r="B185" s="850">
        <v>52</v>
      </c>
      <c r="C185" s="912">
        <v>30</v>
      </c>
      <c r="D185" s="913">
        <f t="shared" si="21"/>
        <v>215</v>
      </c>
      <c r="E185" s="914">
        <f t="shared" si="21"/>
        <v>189</v>
      </c>
      <c r="F185" s="850">
        <v>21</v>
      </c>
      <c r="G185" s="853">
        <v>20</v>
      </c>
      <c r="H185" s="850">
        <v>40</v>
      </c>
      <c r="I185" s="853">
        <v>42</v>
      </c>
      <c r="J185" s="850">
        <v>23</v>
      </c>
      <c r="K185" s="853">
        <v>19</v>
      </c>
      <c r="L185" s="850">
        <v>12</v>
      </c>
      <c r="M185" s="853">
        <v>8</v>
      </c>
      <c r="N185" s="850">
        <v>8</v>
      </c>
      <c r="O185" s="852">
        <v>15</v>
      </c>
      <c r="Q185" s="921"/>
      <c r="R185" s="227"/>
      <c r="S185" s="227"/>
      <c r="T185" s="227"/>
      <c r="U185" s="227"/>
      <c r="V185" s="227"/>
      <c r="W185" s="227"/>
      <c r="X185" s="227"/>
      <c r="Y185" s="227"/>
      <c r="Z185" s="227"/>
      <c r="AA185" s="227"/>
      <c r="AB185" s="227"/>
      <c r="AC185" s="227"/>
      <c r="AD185" s="227"/>
    </row>
    <row r="186" spans="1:30" ht="12.75" customHeight="1">
      <c r="A186" s="882" t="s">
        <v>94</v>
      </c>
      <c r="B186" s="850">
        <v>30</v>
      </c>
      <c r="C186" s="912">
        <v>33</v>
      </c>
      <c r="D186" s="913">
        <f t="shared" si="21"/>
        <v>169</v>
      </c>
      <c r="E186" s="914">
        <f t="shared" si="21"/>
        <v>170</v>
      </c>
      <c r="F186" s="850">
        <v>20</v>
      </c>
      <c r="G186" s="853">
        <v>17</v>
      </c>
      <c r="H186" s="850">
        <v>25</v>
      </c>
      <c r="I186" s="853">
        <v>22</v>
      </c>
      <c r="J186" s="850">
        <v>15</v>
      </c>
      <c r="K186" s="853">
        <v>16</v>
      </c>
      <c r="L186" s="850">
        <v>13</v>
      </c>
      <c r="M186" s="853">
        <v>12</v>
      </c>
      <c r="N186" s="850">
        <v>16</v>
      </c>
      <c r="O186" s="852">
        <v>14</v>
      </c>
      <c r="Q186" s="921"/>
      <c r="R186" s="227"/>
      <c r="S186" s="227"/>
      <c r="T186" s="227"/>
      <c r="U186" s="227"/>
      <c r="V186" s="227"/>
      <c r="W186" s="227"/>
      <c r="X186" s="227"/>
      <c r="Y186" s="227"/>
      <c r="Z186" s="227"/>
      <c r="AA186" s="227"/>
      <c r="AB186" s="227"/>
      <c r="AC186" s="227"/>
      <c r="AD186" s="227"/>
    </row>
    <row r="187" spans="1:30" ht="12.75" customHeight="1">
      <c r="A187" s="882" t="s">
        <v>95</v>
      </c>
      <c r="B187" s="850">
        <v>33</v>
      </c>
      <c r="C187" s="912">
        <v>37</v>
      </c>
      <c r="D187" s="913">
        <f t="shared" si="21"/>
        <v>190</v>
      </c>
      <c r="E187" s="914">
        <f t="shared" si="21"/>
        <v>181</v>
      </c>
      <c r="F187" s="850">
        <v>14</v>
      </c>
      <c r="G187" s="853">
        <v>31</v>
      </c>
      <c r="H187" s="850">
        <v>43</v>
      </c>
      <c r="I187" s="853">
        <v>37</v>
      </c>
      <c r="J187" s="850">
        <v>22</v>
      </c>
      <c r="K187" s="853">
        <v>25</v>
      </c>
      <c r="L187" s="850">
        <v>9</v>
      </c>
      <c r="M187" s="853">
        <v>13</v>
      </c>
      <c r="N187" s="850">
        <v>12</v>
      </c>
      <c r="O187" s="852">
        <v>12</v>
      </c>
      <c r="Q187" s="921"/>
      <c r="R187" s="227"/>
      <c r="S187" s="227"/>
      <c r="T187" s="227"/>
      <c r="U187" s="227"/>
      <c r="V187" s="227"/>
      <c r="W187" s="227"/>
      <c r="X187" s="227"/>
      <c r="Y187" s="227"/>
      <c r="Z187" s="227"/>
      <c r="AA187" s="227"/>
      <c r="AB187" s="227"/>
      <c r="AC187" s="227"/>
      <c r="AD187" s="227"/>
    </row>
    <row r="188" spans="1:30" ht="12.75" customHeight="1">
      <c r="A188" s="882" t="s">
        <v>96</v>
      </c>
      <c r="B188" s="850">
        <v>13</v>
      </c>
      <c r="C188" s="912">
        <v>17</v>
      </c>
      <c r="D188" s="913">
        <f t="shared" si="21"/>
        <v>278</v>
      </c>
      <c r="E188" s="914">
        <f t="shared" si="21"/>
        <v>268</v>
      </c>
      <c r="F188" s="850">
        <v>44</v>
      </c>
      <c r="G188" s="853">
        <v>41</v>
      </c>
      <c r="H188" s="850">
        <v>58</v>
      </c>
      <c r="I188" s="853">
        <v>42</v>
      </c>
      <c r="J188" s="850">
        <v>37</v>
      </c>
      <c r="K188" s="853">
        <v>33</v>
      </c>
      <c r="L188" s="850">
        <v>11</v>
      </c>
      <c r="M188" s="853">
        <v>6</v>
      </c>
      <c r="N188" s="850">
        <v>11</v>
      </c>
      <c r="O188" s="852">
        <v>9</v>
      </c>
      <c r="Q188" s="921"/>
      <c r="R188" s="227"/>
      <c r="S188" s="227"/>
      <c r="T188" s="227"/>
      <c r="U188" s="227"/>
      <c r="V188" s="227"/>
      <c r="W188" s="227"/>
      <c r="X188" s="227"/>
      <c r="Y188" s="227"/>
      <c r="Z188" s="227"/>
      <c r="AA188" s="227"/>
      <c r="AB188" s="227"/>
      <c r="AC188" s="227"/>
      <c r="AD188" s="227"/>
    </row>
    <row r="189" spans="1:30" ht="12.75" customHeight="1">
      <c r="A189" s="882" t="s">
        <v>97</v>
      </c>
      <c r="B189" s="850">
        <v>10</v>
      </c>
      <c r="C189" s="912">
        <v>12</v>
      </c>
      <c r="D189" s="913">
        <f t="shared" si="21"/>
        <v>317</v>
      </c>
      <c r="E189" s="914">
        <f t="shared" si="21"/>
        <v>280</v>
      </c>
      <c r="F189" s="850">
        <v>63</v>
      </c>
      <c r="G189" s="853">
        <v>52</v>
      </c>
      <c r="H189" s="850">
        <v>72</v>
      </c>
      <c r="I189" s="853">
        <v>61</v>
      </c>
      <c r="J189" s="850">
        <v>52</v>
      </c>
      <c r="K189" s="853">
        <v>36</v>
      </c>
      <c r="L189" s="850">
        <v>16</v>
      </c>
      <c r="M189" s="853">
        <v>16</v>
      </c>
      <c r="N189" s="850">
        <v>12</v>
      </c>
      <c r="O189" s="852">
        <v>19</v>
      </c>
      <c r="Q189" s="921"/>
      <c r="R189" s="227"/>
      <c r="S189" s="227"/>
      <c r="T189" s="227"/>
      <c r="U189" s="227"/>
      <c r="V189" s="227"/>
      <c r="W189" s="227"/>
      <c r="X189" s="227"/>
      <c r="Y189" s="227"/>
      <c r="Z189" s="227"/>
      <c r="AA189" s="227"/>
      <c r="AB189" s="227"/>
      <c r="AC189" s="227"/>
      <c r="AD189" s="227"/>
    </row>
    <row r="190" spans="1:30" ht="12.75" customHeight="1">
      <c r="A190" s="882" t="s">
        <v>99</v>
      </c>
      <c r="B190" s="850">
        <v>12</v>
      </c>
      <c r="C190" s="912">
        <v>23</v>
      </c>
      <c r="D190" s="913">
        <f t="shared" si="21"/>
        <v>339</v>
      </c>
      <c r="E190" s="914">
        <f t="shared" si="21"/>
        <v>309</v>
      </c>
      <c r="F190" s="850">
        <v>51</v>
      </c>
      <c r="G190" s="853">
        <v>37</v>
      </c>
      <c r="H190" s="850">
        <v>81</v>
      </c>
      <c r="I190" s="853">
        <v>52</v>
      </c>
      <c r="J190" s="850">
        <v>37</v>
      </c>
      <c r="K190" s="853">
        <v>38</v>
      </c>
      <c r="L190" s="850">
        <v>16</v>
      </c>
      <c r="M190" s="853">
        <v>15</v>
      </c>
      <c r="N190" s="850">
        <v>31</v>
      </c>
      <c r="O190" s="852">
        <v>21</v>
      </c>
      <c r="Q190" s="921"/>
      <c r="R190" s="227"/>
      <c r="S190" s="227"/>
      <c r="T190" s="227"/>
      <c r="U190" s="227"/>
      <c r="V190" s="227"/>
      <c r="W190" s="227"/>
      <c r="X190" s="227"/>
      <c r="Y190" s="227"/>
      <c r="Z190" s="227"/>
      <c r="AA190" s="227"/>
      <c r="AB190" s="227"/>
      <c r="AC190" s="227"/>
      <c r="AD190" s="227"/>
    </row>
    <row r="191" spans="1:30" ht="12.75" customHeight="1">
      <c r="A191" s="882" t="s">
        <v>100</v>
      </c>
      <c r="B191" s="850">
        <v>35</v>
      </c>
      <c r="C191" s="912">
        <v>44</v>
      </c>
      <c r="D191" s="913">
        <f t="shared" si="21"/>
        <v>373</v>
      </c>
      <c r="E191" s="914">
        <f t="shared" si="21"/>
        <v>350</v>
      </c>
      <c r="F191" s="850">
        <v>44</v>
      </c>
      <c r="G191" s="853">
        <v>37</v>
      </c>
      <c r="H191" s="850">
        <v>65</v>
      </c>
      <c r="I191" s="853">
        <v>69</v>
      </c>
      <c r="J191" s="850">
        <v>33</v>
      </c>
      <c r="K191" s="853">
        <v>34</v>
      </c>
      <c r="L191" s="850">
        <v>17</v>
      </c>
      <c r="M191" s="853">
        <v>19</v>
      </c>
      <c r="N191" s="850">
        <v>23</v>
      </c>
      <c r="O191" s="852">
        <v>18</v>
      </c>
      <c r="Q191" s="921"/>
      <c r="R191" s="227"/>
      <c r="S191" s="227"/>
      <c r="T191" s="227"/>
      <c r="U191" s="227"/>
      <c r="V191" s="227"/>
      <c r="W191" s="227"/>
      <c r="X191" s="227"/>
      <c r="Y191" s="227"/>
      <c r="Z191" s="227"/>
      <c r="AA191" s="227"/>
      <c r="AB191" s="227"/>
      <c r="AC191" s="227"/>
      <c r="AD191" s="227"/>
    </row>
    <row r="192" spans="1:30" ht="12.75" customHeight="1">
      <c r="A192" s="882" t="s">
        <v>101</v>
      </c>
      <c r="B192" s="850">
        <v>51</v>
      </c>
      <c r="C192" s="912">
        <v>43</v>
      </c>
      <c r="D192" s="913">
        <f t="shared" si="21"/>
        <v>295</v>
      </c>
      <c r="E192" s="914">
        <f t="shared" si="21"/>
        <v>250</v>
      </c>
      <c r="F192" s="850">
        <v>40</v>
      </c>
      <c r="G192" s="853">
        <v>33</v>
      </c>
      <c r="H192" s="850">
        <v>56</v>
      </c>
      <c r="I192" s="853">
        <v>51</v>
      </c>
      <c r="J192" s="850">
        <v>33</v>
      </c>
      <c r="K192" s="853">
        <v>30</v>
      </c>
      <c r="L192" s="850">
        <v>21</v>
      </c>
      <c r="M192" s="853">
        <v>17</v>
      </c>
      <c r="N192" s="850">
        <v>17</v>
      </c>
      <c r="O192" s="852">
        <v>20</v>
      </c>
      <c r="Q192" s="921"/>
      <c r="R192" s="227"/>
      <c r="S192" s="227"/>
      <c r="T192" s="227"/>
      <c r="U192" s="227"/>
      <c r="V192" s="227"/>
      <c r="W192" s="227"/>
      <c r="X192" s="227"/>
      <c r="Y192" s="227"/>
      <c r="Z192" s="227"/>
      <c r="AA192" s="227"/>
      <c r="AB192" s="227"/>
      <c r="AC192" s="227"/>
      <c r="AD192" s="227"/>
    </row>
    <row r="193" spans="1:34" ht="12.75" customHeight="1">
      <c r="A193" s="882" t="s">
        <v>102</v>
      </c>
      <c r="B193" s="850">
        <v>44</v>
      </c>
      <c r="C193" s="912">
        <v>56</v>
      </c>
      <c r="D193" s="913">
        <f t="shared" si="21"/>
        <v>235</v>
      </c>
      <c r="E193" s="914">
        <f t="shared" si="21"/>
        <v>225</v>
      </c>
      <c r="F193" s="850">
        <v>34</v>
      </c>
      <c r="G193" s="853">
        <v>31</v>
      </c>
      <c r="H193" s="850">
        <v>52</v>
      </c>
      <c r="I193" s="853">
        <v>37</v>
      </c>
      <c r="J193" s="850">
        <v>22</v>
      </c>
      <c r="K193" s="853">
        <v>30</v>
      </c>
      <c r="L193" s="850">
        <v>13</v>
      </c>
      <c r="M193" s="853">
        <v>10</v>
      </c>
      <c r="N193" s="850">
        <v>20</v>
      </c>
      <c r="O193" s="852">
        <v>21</v>
      </c>
      <c r="Q193" s="921"/>
      <c r="R193" s="227"/>
      <c r="S193" s="227"/>
      <c r="T193" s="227"/>
      <c r="U193" s="227"/>
      <c r="V193" s="227"/>
      <c r="W193" s="227"/>
      <c r="X193" s="227"/>
      <c r="Y193" s="227"/>
      <c r="Z193" s="227"/>
      <c r="AA193" s="227"/>
      <c r="AB193" s="227"/>
      <c r="AC193" s="227"/>
      <c r="AD193" s="227"/>
    </row>
    <row r="194" spans="1:34" ht="12.75" customHeight="1">
      <c r="A194" s="882" t="s">
        <v>103</v>
      </c>
      <c r="B194" s="850">
        <v>54</v>
      </c>
      <c r="C194" s="912">
        <v>49</v>
      </c>
      <c r="D194" s="913">
        <f t="shared" si="21"/>
        <v>209</v>
      </c>
      <c r="E194" s="914">
        <f t="shared" si="21"/>
        <v>193</v>
      </c>
      <c r="F194" s="850">
        <v>28</v>
      </c>
      <c r="G194" s="853">
        <v>33</v>
      </c>
      <c r="H194" s="850">
        <v>24</v>
      </c>
      <c r="I194" s="853">
        <v>15</v>
      </c>
      <c r="J194" s="850">
        <v>34</v>
      </c>
      <c r="K194" s="853">
        <v>32</v>
      </c>
      <c r="L194" s="850">
        <v>9</v>
      </c>
      <c r="M194" s="853">
        <v>14</v>
      </c>
      <c r="N194" s="850">
        <v>11</v>
      </c>
      <c r="O194" s="852">
        <v>10</v>
      </c>
      <c r="Q194" s="921"/>
      <c r="R194" s="227"/>
      <c r="S194" s="227"/>
      <c r="T194" s="227"/>
      <c r="U194" s="227"/>
      <c r="V194" s="227"/>
      <c r="W194" s="227"/>
      <c r="X194" s="227"/>
      <c r="Y194" s="227"/>
      <c r="Z194" s="227"/>
      <c r="AA194" s="227"/>
      <c r="AB194" s="227"/>
      <c r="AC194" s="227"/>
      <c r="AD194" s="227"/>
    </row>
    <row r="195" spans="1:34" ht="12.75" customHeight="1">
      <c r="A195" s="882" t="s">
        <v>104</v>
      </c>
      <c r="B195" s="850">
        <v>36</v>
      </c>
      <c r="C195" s="912">
        <v>39</v>
      </c>
      <c r="D195" s="913">
        <f t="shared" si="21"/>
        <v>205</v>
      </c>
      <c r="E195" s="914">
        <f t="shared" si="21"/>
        <v>197</v>
      </c>
      <c r="F195" s="850">
        <v>26</v>
      </c>
      <c r="G195" s="853">
        <v>18</v>
      </c>
      <c r="H195" s="850">
        <v>18</v>
      </c>
      <c r="I195" s="853">
        <v>19</v>
      </c>
      <c r="J195" s="850">
        <v>32</v>
      </c>
      <c r="K195" s="853">
        <v>21</v>
      </c>
      <c r="L195" s="850">
        <v>24</v>
      </c>
      <c r="M195" s="853">
        <v>22</v>
      </c>
      <c r="N195" s="850">
        <v>15</v>
      </c>
      <c r="O195" s="852">
        <v>10</v>
      </c>
      <c r="Q195" s="921"/>
      <c r="R195" s="227"/>
      <c r="S195" s="227"/>
      <c r="T195" s="227"/>
      <c r="U195" s="227"/>
      <c r="V195" s="227"/>
      <c r="W195" s="227"/>
      <c r="X195" s="227"/>
      <c r="Y195" s="227"/>
      <c r="Z195" s="227"/>
      <c r="AA195" s="227"/>
      <c r="AB195" s="227"/>
      <c r="AC195" s="227"/>
      <c r="AD195" s="227"/>
    </row>
    <row r="196" spans="1:34" ht="12.75" customHeight="1">
      <c r="A196" s="882" t="s">
        <v>105</v>
      </c>
      <c r="B196" s="850">
        <v>40</v>
      </c>
      <c r="C196" s="912">
        <v>29</v>
      </c>
      <c r="D196" s="913">
        <f t="shared" si="21"/>
        <v>224</v>
      </c>
      <c r="E196" s="914">
        <f t="shared" si="21"/>
        <v>215</v>
      </c>
      <c r="F196" s="850">
        <v>19</v>
      </c>
      <c r="G196" s="853">
        <v>28</v>
      </c>
      <c r="H196" s="850">
        <v>26</v>
      </c>
      <c r="I196" s="853">
        <v>20</v>
      </c>
      <c r="J196" s="850">
        <v>24</v>
      </c>
      <c r="K196" s="853">
        <v>30</v>
      </c>
      <c r="L196" s="850">
        <v>15</v>
      </c>
      <c r="M196" s="853">
        <v>24</v>
      </c>
      <c r="N196" s="850">
        <v>9</v>
      </c>
      <c r="O196" s="852">
        <v>13</v>
      </c>
      <c r="Q196" s="921"/>
      <c r="R196" s="227"/>
      <c r="S196" s="227"/>
      <c r="T196" s="227"/>
      <c r="U196" s="227"/>
      <c r="V196" s="227"/>
      <c r="W196" s="227"/>
      <c r="X196" s="227"/>
      <c r="Y196" s="227"/>
      <c r="Z196" s="227"/>
      <c r="AA196" s="227"/>
      <c r="AB196" s="227"/>
      <c r="AC196" s="227"/>
      <c r="AD196" s="227"/>
    </row>
    <row r="197" spans="1:34" ht="12.75" customHeight="1">
      <c r="A197" s="882" t="s">
        <v>106</v>
      </c>
      <c r="B197" s="850">
        <v>23</v>
      </c>
      <c r="C197" s="912">
        <v>27</v>
      </c>
      <c r="D197" s="913">
        <f t="shared" ref="D197:E203" si="24">N139+B168+D168+F168+H168+J168+L168+N168+B197</f>
        <v>148</v>
      </c>
      <c r="E197" s="914">
        <f t="shared" si="24"/>
        <v>169</v>
      </c>
      <c r="F197" s="850">
        <v>26</v>
      </c>
      <c r="G197" s="853">
        <v>19</v>
      </c>
      <c r="H197" s="850">
        <v>11</v>
      </c>
      <c r="I197" s="853">
        <v>14</v>
      </c>
      <c r="J197" s="850">
        <v>16</v>
      </c>
      <c r="K197" s="853">
        <v>27</v>
      </c>
      <c r="L197" s="850">
        <v>14</v>
      </c>
      <c r="M197" s="853">
        <v>9</v>
      </c>
      <c r="N197" s="850">
        <v>11</v>
      </c>
      <c r="O197" s="852">
        <v>11</v>
      </c>
      <c r="Q197" s="921"/>
      <c r="R197" s="227"/>
      <c r="S197" s="227"/>
      <c r="T197" s="227"/>
      <c r="U197" s="227"/>
      <c r="V197" s="227"/>
      <c r="W197" s="227"/>
      <c r="X197" s="227"/>
      <c r="Y197" s="227"/>
      <c r="Z197" s="227"/>
      <c r="AA197" s="227"/>
      <c r="AB197" s="227"/>
      <c r="AC197" s="227"/>
      <c r="AD197" s="227"/>
    </row>
    <row r="198" spans="1:34" ht="12.75" customHeight="1">
      <c r="A198" s="882" t="s">
        <v>107</v>
      </c>
      <c r="B198" s="850">
        <v>19</v>
      </c>
      <c r="C198" s="912">
        <v>19</v>
      </c>
      <c r="D198" s="913">
        <f t="shared" si="24"/>
        <v>136</v>
      </c>
      <c r="E198" s="914">
        <f t="shared" si="24"/>
        <v>160</v>
      </c>
      <c r="F198" s="850">
        <v>16</v>
      </c>
      <c r="G198" s="853">
        <v>19</v>
      </c>
      <c r="H198" s="850">
        <v>9</v>
      </c>
      <c r="I198" s="853">
        <v>15</v>
      </c>
      <c r="J198" s="850">
        <v>21</v>
      </c>
      <c r="K198" s="853">
        <v>22</v>
      </c>
      <c r="L198" s="850">
        <v>9</v>
      </c>
      <c r="M198" s="853">
        <v>12</v>
      </c>
      <c r="N198" s="850">
        <v>8</v>
      </c>
      <c r="O198" s="852">
        <v>12</v>
      </c>
      <c r="Q198" s="921"/>
      <c r="R198" s="227"/>
      <c r="S198" s="227"/>
      <c r="T198" s="227"/>
      <c r="U198" s="227"/>
      <c r="V198" s="227"/>
      <c r="W198" s="227"/>
      <c r="X198" s="227"/>
      <c r="Y198" s="227"/>
      <c r="Z198" s="227"/>
      <c r="AA198" s="227"/>
      <c r="AB198" s="227"/>
      <c r="AC198" s="227"/>
      <c r="AD198" s="227"/>
    </row>
    <row r="199" spans="1:34" ht="12.75" customHeight="1">
      <c r="A199" s="882" t="s">
        <v>108</v>
      </c>
      <c r="B199" s="850">
        <v>14</v>
      </c>
      <c r="C199" s="912">
        <v>21</v>
      </c>
      <c r="D199" s="913">
        <f t="shared" si="24"/>
        <v>98</v>
      </c>
      <c r="E199" s="914">
        <f t="shared" si="24"/>
        <v>131</v>
      </c>
      <c r="F199" s="850">
        <v>11</v>
      </c>
      <c r="G199" s="853">
        <v>8</v>
      </c>
      <c r="H199" s="850">
        <v>13</v>
      </c>
      <c r="I199" s="853">
        <v>29</v>
      </c>
      <c r="J199" s="850">
        <v>10</v>
      </c>
      <c r="K199" s="853">
        <v>17</v>
      </c>
      <c r="L199" s="850">
        <v>8</v>
      </c>
      <c r="M199" s="853">
        <v>12</v>
      </c>
      <c r="N199" s="850">
        <v>7</v>
      </c>
      <c r="O199" s="852">
        <v>7</v>
      </c>
      <c r="Q199" s="921"/>
      <c r="R199" s="227"/>
      <c r="S199" s="227"/>
      <c r="T199" s="227"/>
      <c r="U199" s="227"/>
      <c r="V199" s="227"/>
      <c r="W199" s="227"/>
      <c r="X199" s="227"/>
      <c r="Y199" s="227"/>
      <c r="Z199" s="227"/>
      <c r="AA199" s="227"/>
      <c r="AB199" s="227"/>
      <c r="AC199" s="227"/>
      <c r="AD199" s="227"/>
    </row>
    <row r="200" spans="1:34" ht="12.75" customHeight="1">
      <c r="A200" s="882" t="s">
        <v>109</v>
      </c>
      <c r="B200" s="850">
        <v>6</v>
      </c>
      <c r="C200" s="912">
        <v>6</v>
      </c>
      <c r="D200" s="913">
        <f t="shared" si="24"/>
        <v>34</v>
      </c>
      <c r="E200" s="914">
        <f t="shared" si="24"/>
        <v>84</v>
      </c>
      <c r="F200" s="850">
        <v>2</v>
      </c>
      <c r="G200" s="853">
        <v>10</v>
      </c>
      <c r="H200" s="850">
        <v>7</v>
      </c>
      <c r="I200" s="853">
        <v>23</v>
      </c>
      <c r="J200" s="850">
        <v>7</v>
      </c>
      <c r="K200" s="853">
        <v>13</v>
      </c>
      <c r="L200" s="850">
        <v>6</v>
      </c>
      <c r="M200" s="853">
        <v>11</v>
      </c>
      <c r="N200" s="850">
        <v>3</v>
      </c>
      <c r="O200" s="852">
        <v>7</v>
      </c>
      <c r="Q200" s="921"/>
      <c r="R200" s="227"/>
      <c r="S200" s="227"/>
      <c r="T200" s="227"/>
      <c r="U200" s="227"/>
      <c r="V200" s="227"/>
      <c r="W200" s="227"/>
      <c r="X200" s="227"/>
      <c r="Y200" s="227"/>
      <c r="Z200" s="227"/>
      <c r="AA200" s="227"/>
      <c r="AB200" s="227"/>
      <c r="AC200" s="227"/>
      <c r="AD200" s="227"/>
    </row>
    <row r="201" spans="1:34" ht="12.75" customHeight="1">
      <c r="A201" s="882" t="s">
        <v>110</v>
      </c>
      <c r="B201" s="850">
        <v>2</v>
      </c>
      <c r="C201" s="912">
        <v>3</v>
      </c>
      <c r="D201" s="913">
        <f t="shared" si="24"/>
        <v>11</v>
      </c>
      <c r="E201" s="914">
        <f t="shared" si="24"/>
        <v>66</v>
      </c>
      <c r="F201" s="850">
        <v>1</v>
      </c>
      <c r="G201" s="853">
        <v>6</v>
      </c>
      <c r="H201" s="850">
        <v>10</v>
      </c>
      <c r="I201" s="853">
        <v>29</v>
      </c>
      <c r="J201" s="850">
        <v>2</v>
      </c>
      <c r="K201" s="853">
        <v>6</v>
      </c>
      <c r="L201" s="850">
        <v>4</v>
      </c>
      <c r="M201" s="853">
        <v>8</v>
      </c>
      <c r="N201" s="850">
        <v>2</v>
      </c>
      <c r="O201" s="852">
        <v>0</v>
      </c>
      <c r="Q201" s="921"/>
      <c r="R201" s="227"/>
      <c r="S201" s="227"/>
      <c r="T201" s="227"/>
      <c r="U201" s="227"/>
      <c r="V201" s="227"/>
      <c r="W201" s="227"/>
      <c r="X201" s="227"/>
      <c r="Y201" s="227"/>
      <c r="Z201" s="227"/>
      <c r="AA201" s="227"/>
      <c r="AB201" s="227"/>
      <c r="AC201" s="227"/>
      <c r="AD201" s="227"/>
    </row>
    <row r="202" spans="1:34" ht="12.75" customHeight="1">
      <c r="A202" s="882" t="s">
        <v>111</v>
      </c>
      <c r="B202" s="850">
        <v>0</v>
      </c>
      <c r="C202" s="912">
        <v>2</v>
      </c>
      <c r="D202" s="913">
        <f t="shared" si="24"/>
        <v>3</v>
      </c>
      <c r="E202" s="914">
        <f t="shared" si="24"/>
        <v>17</v>
      </c>
      <c r="F202" s="850">
        <v>0</v>
      </c>
      <c r="G202" s="853">
        <v>0</v>
      </c>
      <c r="H202" s="850">
        <v>1</v>
      </c>
      <c r="I202" s="853">
        <v>8</v>
      </c>
      <c r="J202" s="850">
        <v>0</v>
      </c>
      <c r="K202" s="853">
        <v>0</v>
      </c>
      <c r="L202" s="850">
        <v>0</v>
      </c>
      <c r="M202" s="853">
        <v>1</v>
      </c>
      <c r="N202" s="850">
        <v>0</v>
      </c>
      <c r="O202" s="852">
        <v>2</v>
      </c>
      <c r="Q202" s="921"/>
      <c r="R202" s="227"/>
      <c r="S202" s="227"/>
      <c r="T202" s="227"/>
      <c r="U202" s="227"/>
      <c r="V202" s="227"/>
      <c r="W202" s="227"/>
      <c r="X202" s="227"/>
      <c r="Y202" s="227"/>
      <c r="Z202" s="227"/>
      <c r="AA202" s="227"/>
      <c r="AB202" s="227"/>
      <c r="AC202" s="227"/>
      <c r="AD202" s="227"/>
    </row>
    <row r="203" spans="1:34" ht="12.75" customHeight="1" thickBot="1">
      <c r="A203" s="883" t="s">
        <v>232</v>
      </c>
      <c r="B203" s="915">
        <v>0</v>
      </c>
      <c r="C203" s="916">
        <v>0</v>
      </c>
      <c r="D203" s="961">
        <f t="shared" si="24"/>
        <v>0</v>
      </c>
      <c r="E203" s="918">
        <f t="shared" si="24"/>
        <v>2</v>
      </c>
      <c r="F203" s="855">
        <v>0</v>
      </c>
      <c r="G203" s="884">
        <v>0</v>
      </c>
      <c r="H203" s="855">
        <v>0</v>
      </c>
      <c r="I203" s="884">
        <v>1</v>
      </c>
      <c r="J203" s="855">
        <v>0</v>
      </c>
      <c r="K203" s="884">
        <v>0</v>
      </c>
      <c r="L203" s="855">
        <v>0</v>
      </c>
      <c r="M203" s="884">
        <v>0</v>
      </c>
      <c r="N203" s="855">
        <v>0</v>
      </c>
      <c r="O203" s="855">
        <v>0</v>
      </c>
      <c r="Q203" s="921"/>
      <c r="R203" s="227"/>
      <c r="S203" s="227"/>
      <c r="T203" s="227"/>
      <c r="U203" s="227"/>
      <c r="V203" s="227"/>
      <c r="W203" s="227"/>
      <c r="X203" s="227"/>
      <c r="Y203" s="227"/>
      <c r="Z203" s="227"/>
      <c r="AA203" s="227"/>
      <c r="AB203" s="227"/>
      <c r="AC203" s="227"/>
      <c r="AD203" s="227"/>
    </row>
    <row r="204" spans="1:34" ht="9.9499999999999993" customHeight="1">
      <c r="A204" s="885"/>
      <c r="B204" s="852"/>
      <c r="C204" s="852"/>
      <c r="D204" s="852"/>
      <c r="E204" s="852"/>
      <c r="F204" s="850"/>
      <c r="G204" s="850"/>
      <c r="H204" s="852"/>
      <c r="I204" s="852"/>
      <c r="J204" s="852"/>
      <c r="K204" s="852"/>
      <c r="L204" s="852"/>
      <c r="M204" s="852"/>
      <c r="N204" s="852"/>
      <c r="O204" s="852"/>
      <c r="Q204" s="921"/>
      <c r="R204" s="227"/>
      <c r="S204" s="227"/>
      <c r="T204" s="227"/>
      <c r="U204" s="227"/>
      <c r="V204" s="227"/>
      <c r="W204" s="227"/>
      <c r="X204" s="227"/>
      <c r="Y204" s="227"/>
      <c r="Z204" s="227"/>
      <c r="AA204" s="227"/>
      <c r="AB204" s="227"/>
      <c r="AC204" s="227"/>
      <c r="AD204" s="227"/>
    </row>
    <row r="205" spans="1:34" ht="9.9499999999999993" customHeight="1" thickBot="1">
      <c r="A205" s="854"/>
      <c r="B205" s="855"/>
      <c r="C205" s="855"/>
      <c r="D205" s="855"/>
      <c r="E205" s="855"/>
      <c r="F205" s="855"/>
      <c r="G205" s="855"/>
      <c r="H205" s="855"/>
      <c r="I205" s="855"/>
      <c r="J205" s="855"/>
      <c r="K205" s="855"/>
      <c r="L205" s="855"/>
      <c r="M205" s="855"/>
      <c r="N205" s="855"/>
      <c r="O205" s="855"/>
      <c r="R205" s="227"/>
      <c r="S205" s="227"/>
      <c r="T205" s="227"/>
      <c r="U205" s="227"/>
      <c r="V205" s="227"/>
      <c r="W205" s="227"/>
      <c r="X205" s="227"/>
      <c r="Y205" s="227"/>
      <c r="Z205" s="227"/>
      <c r="AA205" s="227"/>
      <c r="AB205" s="227"/>
      <c r="AC205" s="227"/>
      <c r="AD205" s="227"/>
    </row>
    <row r="206" spans="1:34" s="850" customFormat="1" ht="20.100000000000001" customHeight="1">
      <c r="A206" s="969" t="s">
        <v>218</v>
      </c>
      <c r="B206" s="981" t="s">
        <v>287</v>
      </c>
      <c r="C206" s="982"/>
      <c r="D206" s="861" t="s">
        <v>288</v>
      </c>
      <c r="E206" s="862"/>
      <c r="F206" s="923" t="s">
        <v>289</v>
      </c>
      <c r="G206" s="925"/>
      <c r="H206" s="983" t="s">
        <v>290</v>
      </c>
      <c r="I206" s="984"/>
      <c r="J206" s="985" t="s">
        <v>291</v>
      </c>
      <c r="K206" s="866"/>
      <c r="L206" s="923" t="s">
        <v>292</v>
      </c>
      <c r="M206" s="866"/>
      <c r="N206" s="923" t="s">
        <v>293</v>
      </c>
      <c r="O206" s="924"/>
      <c r="P206" s="852"/>
      <c r="R206" s="133"/>
      <c r="S206" s="133"/>
      <c r="T206" s="133"/>
      <c r="U206" s="133"/>
      <c r="V206" s="133"/>
      <c r="W206" s="133"/>
      <c r="X206" s="133"/>
      <c r="Y206" s="133"/>
      <c r="Z206" s="133"/>
      <c r="AA206" s="133"/>
      <c r="AB206" s="133"/>
      <c r="AC206" s="133"/>
      <c r="AD206" s="133"/>
      <c r="AE206" s="133"/>
      <c r="AF206" s="133"/>
      <c r="AG206" s="133"/>
      <c r="AH206" s="133"/>
    </row>
    <row r="207" spans="1:34" ht="13.5" customHeight="1">
      <c r="A207" s="867" t="s">
        <v>226</v>
      </c>
      <c r="B207" s="868">
        <v>227</v>
      </c>
      <c r="C207" s="868"/>
      <c r="D207" s="868">
        <v>167</v>
      </c>
      <c r="E207" s="868"/>
      <c r="F207" s="928">
        <v>249</v>
      </c>
      <c r="G207" s="892"/>
      <c r="H207" s="893">
        <f>SUM(F178:O178)+SUM(B207:G207)</f>
        <v>2515</v>
      </c>
      <c r="I207" s="894"/>
      <c r="J207" s="928">
        <v>1065</v>
      </c>
      <c r="K207" s="868"/>
      <c r="L207" s="868">
        <v>409</v>
      </c>
      <c r="M207" s="868"/>
      <c r="N207" s="868">
        <v>567</v>
      </c>
      <c r="O207" s="869"/>
      <c r="Q207" s="133"/>
    </row>
    <row r="208" spans="1:34" ht="13.5" customHeight="1">
      <c r="A208" s="867" t="s">
        <v>227</v>
      </c>
      <c r="B208" s="868">
        <f>SUM(B212:C232)</f>
        <v>518</v>
      </c>
      <c r="C208" s="868"/>
      <c r="D208" s="868">
        <f>SUM(D212:E232)</f>
        <v>448</v>
      </c>
      <c r="E208" s="868"/>
      <c r="F208" s="928">
        <f>SUM(F212:G232)</f>
        <v>549</v>
      </c>
      <c r="G208" s="892"/>
      <c r="H208" s="893">
        <f>SUM(H212:I232)</f>
        <v>5895</v>
      </c>
      <c r="I208" s="894"/>
      <c r="J208" s="928">
        <f>SUM(J212:K232)</f>
        <v>2500</v>
      </c>
      <c r="K208" s="868"/>
      <c r="L208" s="868">
        <f>SUM(L212:M232)</f>
        <v>826</v>
      </c>
      <c r="M208" s="868"/>
      <c r="N208" s="868">
        <f>SUM(N212:O232)</f>
        <v>1300</v>
      </c>
      <c r="O208" s="869"/>
      <c r="Q208" s="133"/>
    </row>
    <row r="209" spans="1:17" ht="13.5" customHeight="1">
      <c r="A209" s="867"/>
      <c r="B209" s="900" t="s">
        <v>89</v>
      </c>
      <c r="C209" s="900" t="s">
        <v>90</v>
      </c>
      <c r="D209" s="900" t="s">
        <v>89</v>
      </c>
      <c r="E209" s="971" t="s">
        <v>90</v>
      </c>
      <c r="F209" s="904" t="s">
        <v>89</v>
      </c>
      <c r="G209" s="972" t="s">
        <v>90</v>
      </c>
      <c r="H209" s="973" t="s">
        <v>89</v>
      </c>
      <c r="I209" s="974" t="s">
        <v>90</v>
      </c>
      <c r="J209" s="904" t="s">
        <v>89</v>
      </c>
      <c r="K209" s="905" t="s">
        <v>90</v>
      </c>
      <c r="L209" s="904" t="s">
        <v>89</v>
      </c>
      <c r="M209" s="905" t="s">
        <v>90</v>
      </c>
      <c r="N209" s="904" t="s">
        <v>89</v>
      </c>
      <c r="O209" s="900" t="s">
        <v>90</v>
      </c>
      <c r="Q209" s="133"/>
    </row>
    <row r="210" spans="1:17" ht="13.5" customHeight="1">
      <c r="A210" s="897" t="s">
        <v>294</v>
      </c>
      <c r="B210" s="952">
        <f t="shared" ref="B210:G210" si="25">SUM(B216:B232)</f>
        <v>224</v>
      </c>
      <c r="C210" s="953">
        <f t="shared" si="25"/>
        <v>209</v>
      </c>
      <c r="D210" s="954">
        <f t="shared" si="25"/>
        <v>175</v>
      </c>
      <c r="E210" s="953">
        <f t="shared" si="25"/>
        <v>162</v>
      </c>
      <c r="F210" s="954">
        <f t="shared" si="25"/>
        <v>223</v>
      </c>
      <c r="G210" s="906">
        <f t="shared" si="25"/>
        <v>233</v>
      </c>
      <c r="H210" s="955">
        <f t="shared" ref="H210:I225" si="26">F181+H181+J181+L181+N181+B210+D210+F210</f>
        <v>2353</v>
      </c>
      <c r="I210" s="956">
        <f t="shared" si="26"/>
        <v>2324</v>
      </c>
      <c r="J210" s="954">
        <f t="shared" ref="J210:O210" si="27">SUM(J216:J232)</f>
        <v>942</v>
      </c>
      <c r="K210" s="953">
        <f t="shared" si="27"/>
        <v>1037</v>
      </c>
      <c r="L210" s="954">
        <f t="shared" si="27"/>
        <v>369</v>
      </c>
      <c r="M210" s="953">
        <f t="shared" si="27"/>
        <v>327</v>
      </c>
      <c r="N210" s="954">
        <f t="shared" si="27"/>
        <v>559</v>
      </c>
      <c r="O210" s="954">
        <f t="shared" si="27"/>
        <v>500</v>
      </c>
      <c r="Q210" s="133"/>
    </row>
    <row r="211" spans="1:17" ht="15" customHeight="1">
      <c r="A211" s="964" t="s">
        <v>229</v>
      </c>
      <c r="B211" s="880">
        <f t="shared" ref="B211:G211" si="28">SUM(B212:B232)</f>
        <v>268</v>
      </c>
      <c r="C211" s="958">
        <f t="shared" si="28"/>
        <v>250</v>
      </c>
      <c r="D211" s="881">
        <f t="shared" si="28"/>
        <v>244</v>
      </c>
      <c r="E211" s="958">
        <f t="shared" si="28"/>
        <v>204</v>
      </c>
      <c r="F211" s="881">
        <f t="shared" si="28"/>
        <v>267</v>
      </c>
      <c r="G211" s="909">
        <f t="shared" si="28"/>
        <v>282</v>
      </c>
      <c r="H211" s="959">
        <f t="shared" si="26"/>
        <v>2993</v>
      </c>
      <c r="I211" s="960">
        <f t="shared" si="26"/>
        <v>2902</v>
      </c>
      <c r="J211" s="881">
        <f t="shared" ref="J211:O211" si="29">SUM(J212:J232)</f>
        <v>1221</v>
      </c>
      <c r="K211" s="958">
        <f t="shared" si="29"/>
        <v>1279</v>
      </c>
      <c r="L211" s="881">
        <f t="shared" si="29"/>
        <v>431</v>
      </c>
      <c r="M211" s="958">
        <f t="shared" si="29"/>
        <v>395</v>
      </c>
      <c r="N211" s="881">
        <f t="shared" si="29"/>
        <v>688</v>
      </c>
      <c r="O211" s="881">
        <f t="shared" si="29"/>
        <v>612</v>
      </c>
      <c r="Q211" s="133"/>
    </row>
    <row r="212" spans="1:17" ht="12.75" customHeight="1">
      <c r="A212" s="882" t="s">
        <v>295</v>
      </c>
      <c r="B212" s="850">
        <v>12</v>
      </c>
      <c r="C212" s="853">
        <v>15</v>
      </c>
      <c r="D212" s="850">
        <v>25</v>
      </c>
      <c r="E212" s="853">
        <v>12</v>
      </c>
      <c r="F212" s="850">
        <v>10</v>
      </c>
      <c r="G212" s="912">
        <v>12</v>
      </c>
      <c r="H212" s="913">
        <f t="shared" si="26"/>
        <v>199</v>
      </c>
      <c r="I212" s="914">
        <f t="shared" si="26"/>
        <v>180</v>
      </c>
      <c r="J212" s="850">
        <v>59</v>
      </c>
      <c r="K212" s="853">
        <v>62</v>
      </c>
      <c r="L212" s="850">
        <v>15</v>
      </c>
      <c r="M212" s="853">
        <v>22</v>
      </c>
      <c r="N212" s="850">
        <v>24</v>
      </c>
      <c r="O212" s="852">
        <v>23</v>
      </c>
      <c r="Q212" s="133"/>
    </row>
    <row r="213" spans="1:17" ht="12.75" customHeight="1">
      <c r="A213" s="882" t="s">
        <v>296</v>
      </c>
      <c r="B213" s="850">
        <v>12</v>
      </c>
      <c r="C213" s="853">
        <v>12</v>
      </c>
      <c r="D213" s="850">
        <v>19</v>
      </c>
      <c r="E213" s="853">
        <v>11</v>
      </c>
      <c r="F213" s="850">
        <v>13</v>
      </c>
      <c r="G213" s="912">
        <v>14</v>
      </c>
      <c r="H213" s="913">
        <f t="shared" si="26"/>
        <v>182</v>
      </c>
      <c r="I213" s="914">
        <f t="shared" si="26"/>
        <v>157</v>
      </c>
      <c r="J213" s="850">
        <v>74</v>
      </c>
      <c r="K213" s="853">
        <v>50</v>
      </c>
      <c r="L213" s="850">
        <v>12</v>
      </c>
      <c r="M213" s="853">
        <v>16</v>
      </c>
      <c r="N213" s="850">
        <v>32</v>
      </c>
      <c r="O213" s="852">
        <v>21</v>
      </c>
      <c r="Q213" s="133"/>
    </row>
    <row r="214" spans="1:17" ht="12.75" customHeight="1">
      <c r="A214" s="882" t="s">
        <v>93</v>
      </c>
      <c r="B214" s="850">
        <v>9</v>
      </c>
      <c r="C214" s="853">
        <v>7</v>
      </c>
      <c r="D214" s="850">
        <v>15</v>
      </c>
      <c r="E214" s="853">
        <v>13</v>
      </c>
      <c r="F214" s="850">
        <v>6</v>
      </c>
      <c r="G214" s="912">
        <v>8</v>
      </c>
      <c r="H214" s="913">
        <f t="shared" si="26"/>
        <v>134</v>
      </c>
      <c r="I214" s="914">
        <f t="shared" si="26"/>
        <v>132</v>
      </c>
      <c r="J214" s="850">
        <v>74</v>
      </c>
      <c r="K214" s="853">
        <v>57</v>
      </c>
      <c r="L214" s="850">
        <v>20</v>
      </c>
      <c r="M214" s="853">
        <v>12</v>
      </c>
      <c r="N214" s="850">
        <v>39</v>
      </c>
      <c r="O214" s="852">
        <v>33</v>
      </c>
      <c r="Q214" s="133"/>
    </row>
    <row r="215" spans="1:17" ht="12.75" customHeight="1">
      <c r="A215" s="882" t="s">
        <v>94</v>
      </c>
      <c r="B215" s="850">
        <v>11</v>
      </c>
      <c r="C215" s="853">
        <v>7</v>
      </c>
      <c r="D215" s="850">
        <v>10</v>
      </c>
      <c r="E215" s="853">
        <v>6</v>
      </c>
      <c r="F215" s="850">
        <v>15</v>
      </c>
      <c r="G215" s="912">
        <v>15</v>
      </c>
      <c r="H215" s="913">
        <f t="shared" si="26"/>
        <v>125</v>
      </c>
      <c r="I215" s="914">
        <f t="shared" si="26"/>
        <v>109</v>
      </c>
      <c r="J215" s="850">
        <v>72</v>
      </c>
      <c r="K215" s="853">
        <v>73</v>
      </c>
      <c r="L215" s="850">
        <v>15</v>
      </c>
      <c r="M215" s="853">
        <v>18</v>
      </c>
      <c r="N215" s="850">
        <v>34</v>
      </c>
      <c r="O215" s="852">
        <v>35</v>
      </c>
      <c r="Q215" s="133"/>
    </row>
    <row r="216" spans="1:17" ht="12.75" customHeight="1">
      <c r="A216" s="882" t="s">
        <v>95</v>
      </c>
      <c r="B216" s="850">
        <v>16</v>
      </c>
      <c r="C216" s="853">
        <v>12</v>
      </c>
      <c r="D216" s="850">
        <v>5</v>
      </c>
      <c r="E216" s="853">
        <v>10</v>
      </c>
      <c r="F216" s="850">
        <v>23</v>
      </c>
      <c r="G216" s="912">
        <v>21</v>
      </c>
      <c r="H216" s="913">
        <f t="shared" si="26"/>
        <v>144</v>
      </c>
      <c r="I216" s="914">
        <f t="shared" si="26"/>
        <v>161</v>
      </c>
      <c r="J216" s="850">
        <v>64</v>
      </c>
      <c r="K216" s="853">
        <v>86</v>
      </c>
      <c r="L216" s="850">
        <v>22</v>
      </c>
      <c r="M216" s="853">
        <v>30</v>
      </c>
      <c r="N216" s="850">
        <v>46</v>
      </c>
      <c r="O216" s="852">
        <v>30</v>
      </c>
      <c r="Q216" s="133"/>
    </row>
    <row r="217" spans="1:17" ht="12.75" customHeight="1">
      <c r="A217" s="882" t="s">
        <v>96</v>
      </c>
      <c r="B217" s="850">
        <v>23</v>
      </c>
      <c r="C217" s="853">
        <v>16</v>
      </c>
      <c r="D217" s="850">
        <v>19</v>
      </c>
      <c r="E217" s="853">
        <v>17</v>
      </c>
      <c r="F217" s="850">
        <v>24</v>
      </c>
      <c r="G217" s="912">
        <v>21</v>
      </c>
      <c r="H217" s="913">
        <f t="shared" si="26"/>
        <v>227</v>
      </c>
      <c r="I217" s="914">
        <f t="shared" si="26"/>
        <v>185</v>
      </c>
      <c r="J217" s="850">
        <v>67</v>
      </c>
      <c r="K217" s="853">
        <v>88</v>
      </c>
      <c r="L217" s="850">
        <v>39</v>
      </c>
      <c r="M217" s="853">
        <v>25</v>
      </c>
      <c r="N217" s="850">
        <v>59</v>
      </c>
      <c r="O217" s="852">
        <v>31</v>
      </c>
      <c r="Q217" s="133"/>
    </row>
    <row r="218" spans="1:17" ht="12.75" customHeight="1">
      <c r="A218" s="882" t="s">
        <v>97</v>
      </c>
      <c r="B218" s="850">
        <v>18</v>
      </c>
      <c r="C218" s="853">
        <v>18</v>
      </c>
      <c r="D218" s="850">
        <v>22</v>
      </c>
      <c r="E218" s="853">
        <v>18</v>
      </c>
      <c r="F218" s="850">
        <v>21</v>
      </c>
      <c r="G218" s="912">
        <v>21</v>
      </c>
      <c r="H218" s="913">
        <f t="shared" si="26"/>
        <v>276</v>
      </c>
      <c r="I218" s="914">
        <f t="shared" si="26"/>
        <v>241</v>
      </c>
      <c r="J218" s="850">
        <v>97</v>
      </c>
      <c r="K218" s="853">
        <v>97</v>
      </c>
      <c r="L218" s="850">
        <v>50</v>
      </c>
      <c r="M218" s="853">
        <v>34</v>
      </c>
      <c r="N218" s="850">
        <v>34</v>
      </c>
      <c r="O218" s="852">
        <v>43</v>
      </c>
      <c r="Q218" s="133"/>
    </row>
    <row r="219" spans="1:17" ht="12.75" customHeight="1">
      <c r="A219" s="882" t="s">
        <v>99</v>
      </c>
      <c r="B219" s="850">
        <v>21</v>
      </c>
      <c r="C219" s="853">
        <v>22</v>
      </c>
      <c r="D219" s="850">
        <v>20</v>
      </c>
      <c r="E219" s="853">
        <v>18</v>
      </c>
      <c r="F219" s="850">
        <v>16</v>
      </c>
      <c r="G219" s="912">
        <v>13</v>
      </c>
      <c r="H219" s="913">
        <f t="shared" si="26"/>
        <v>273</v>
      </c>
      <c r="I219" s="914">
        <f t="shared" si="26"/>
        <v>216</v>
      </c>
      <c r="J219" s="850">
        <v>90</v>
      </c>
      <c r="K219" s="853">
        <v>91</v>
      </c>
      <c r="L219" s="850">
        <v>35</v>
      </c>
      <c r="M219" s="853">
        <v>25</v>
      </c>
      <c r="N219" s="850">
        <v>58</v>
      </c>
      <c r="O219" s="852">
        <v>35</v>
      </c>
      <c r="Q219" s="133"/>
    </row>
    <row r="220" spans="1:17" ht="12.75" customHeight="1">
      <c r="A220" s="882" t="s">
        <v>100</v>
      </c>
      <c r="B220" s="850">
        <v>19</v>
      </c>
      <c r="C220" s="853">
        <v>16</v>
      </c>
      <c r="D220" s="850">
        <v>25</v>
      </c>
      <c r="E220" s="853">
        <v>19</v>
      </c>
      <c r="F220" s="850">
        <v>19</v>
      </c>
      <c r="G220" s="912">
        <v>25</v>
      </c>
      <c r="H220" s="913">
        <f t="shared" si="26"/>
        <v>245</v>
      </c>
      <c r="I220" s="914">
        <f t="shared" si="26"/>
        <v>237</v>
      </c>
      <c r="J220" s="850">
        <v>101</v>
      </c>
      <c r="K220" s="853">
        <v>104</v>
      </c>
      <c r="L220" s="850">
        <v>56</v>
      </c>
      <c r="M220" s="853">
        <v>27</v>
      </c>
      <c r="N220" s="850">
        <v>55</v>
      </c>
      <c r="O220" s="852">
        <v>56</v>
      </c>
      <c r="Q220" s="133"/>
    </row>
    <row r="221" spans="1:17" ht="12.75" customHeight="1">
      <c r="A221" s="882" t="s">
        <v>101</v>
      </c>
      <c r="B221" s="850">
        <v>24</v>
      </c>
      <c r="C221" s="853">
        <v>12</v>
      </c>
      <c r="D221" s="850">
        <v>18</v>
      </c>
      <c r="E221" s="853">
        <v>12</v>
      </c>
      <c r="F221" s="850">
        <v>22</v>
      </c>
      <c r="G221" s="912">
        <v>19</v>
      </c>
      <c r="H221" s="913">
        <f t="shared" si="26"/>
        <v>231</v>
      </c>
      <c r="I221" s="914">
        <f t="shared" si="26"/>
        <v>194</v>
      </c>
      <c r="J221" s="850">
        <v>109</v>
      </c>
      <c r="K221" s="853">
        <v>107</v>
      </c>
      <c r="L221" s="850">
        <v>38</v>
      </c>
      <c r="M221" s="853">
        <v>26</v>
      </c>
      <c r="N221" s="850">
        <v>56</v>
      </c>
      <c r="O221" s="852">
        <v>63</v>
      </c>
      <c r="Q221" s="133"/>
    </row>
    <row r="222" spans="1:17" ht="12.75" customHeight="1">
      <c r="A222" s="882" t="s">
        <v>102</v>
      </c>
      <c r="B222" s="850">
        <v>16</v>
      </c>
      <c r="C222" s="853">
        <v>12</v>
      </c>
      <c r="D222" s="850">
        <v>15</v>
      </c>
      <c r="E222" s="853">
        <v>11</v>
      </c>
      <c r="F222" s="850">
        <v>22</v>
      </c>
      <c r="G222" s="912">
        <v>20</v>
      </c>
      <c r="H222" s="913">
        <f t="shared" si="26"/>
        <v>194</v>
      </c>
      <c r="I222" s="914">
        <f t="shared" si="26"/>
        <v>172</v>
      </c>
      <c r="J222" s="850">
        <v>70</v>
      </c>
      <c r="K222" s="853">
        <v>72</v>
      </c>
      <c r="L222" s="850">
        <v>23</v>
      </c>
      <c r="M222" s="853">
        <v>32</v>
      </c>
      <c r="N222" s="850">
        <v>61</v>
      </c>
      <c r="O222" s="852">
        <v>49</v>
      </c>
      <c r="Q222" s="133"/>
    </row>
    <row r="223" spans="1:17" ht="12.75" customHeight="1">
      <c r="A223" s="882" t="s">
        <v>103</v>
      </c>
      <c r="B223" s="850">
        <v>15</v>
      </c>
      <c r="C223" s="853">
        <v>15</v>
      </c>
      <c r="D223" s="850">
        <v>7</v>
      </c>
      <c r="E223" s="853">
        <v>8</v>
      </c>
      <c r="F223" s="850">
        <v>16</v>
      </c>
      <c r="G223" s="912">
        <v>26</v>
      </c>
      <c r="H223" s="913">
        <f t="shared" si="26"/>
        <v>144</v>
      </c>
      <c r="I223" s="914">
        <f t="shared" si="26"/>
        <v>153</v>
      </c>
      <c r="J223" s="850">
        <v>93</v>
      </c>
      <c r="K223" s="853">
        <v>74</v>
      </c>
      <c r="L223" s="850">
        <v>20</v>
      </c>
      <c r="M223" s="853">
        <v>15</v>
      </c>
      <c r="N223" s="850">
        <v>42</v>
      </c>
      <c r="O223" s="852">
        <v>40</v>
      </c>
      <c r="Q223" s="133"/>
    </row>
    <row r="224" spans="1:17" ht="12.75" customHeight="1">
      <c r="A224" s="882" t="s">
        <v>104</v>
      </c>
      <c r="B224" s="850">
        <v>14</v>
      </c>
      <c r="C224" s="853">
        <v>16</v>
      </c>
      <c r="D224" s="850">
        <v>8</v>
      </c>
      <c r="E224" s="853">
        <v>11</v>
      </c>
      <c r="F224" s="850">
        <v>17</v>
      </c>
      <c r="G224" s="912">
        <v>16</v>
      </c>
      <c r="H224" s="913">
        <f t="shared" si="26"/>
        <v>154</v>
      </c>
      <c r="I224" s="914">
        <f t="shared" si="26"/>
        <v>133</v>
      </c>
      <c r="J224" s="850">
        <v>68</v>
      </c>
      <c r="K224" s="853">
        <v>86</v>
      </c>
      <c r="L224" s="850">
        <v>25</v>
      </c>
      <c r="M224" s="853">
        <v>18</v>
      </c>
      <c r="N224" s="850">
        <v>43</v>
      </c>
      <c r="O224" s="852">
        <v>28</v>
      </c>
      <c r="Q224" s="133"/>
    </row>
    <row r="225" spans="1:17" ht="12.75" customHeight="1">
      <c r="A225" s="882" t="s">
        <v>105</v>
      </c>
      <c r="B225" s="850">
        <v>21</v>
      </c>
      <c r="C225" s="853">
        <v>17</v>
      </c>
      <c r="D225" s="850">
        <v>13</v>
      </c>
      <c r="E225" s="853">
        <v>9</v>
      </c>
      <c r="F225" s="850">
        <v>15</v>
      </c>
      <c r="G225" s="912">
        <v>12</v>
      </c>
      <c r="H225" s="913">
        <f t="shared" si="26"/>
        <v>142</v>
      </c>
      <c r="I225" s="914">
        <f t="shared" si="26"/>
        <v>153</v>
      </c>
      <c r="J225" s="850">
        <v>73</v>
      </c>
      <c r="K225" s="853">
        <v>71</v>
      </c>
      <c r="L225" s="850">
        <v>16</v>
      </c>
      <c r="M225" s="853">
        <v>19</v>
      </c>
      <c r="N225" s="850">
        <v>37</v>
      </c>
      <c r="O225" s="852">
        <v>36</v>
      </c>
      <c r="Q225" s="133"/>
    </row>
    <row r="226" spans="1:17" ht="12.75" customHeight="1">
      <c r="A226" s="882" t="s">
        <v>106</v>
      </c>
      <c r="B226" s="850">
        <v>10</v>
      </c>
      <c r="C226" s="853">
        <v>12</v>
      </c>
      <c r="D226" s="850">
        <v>10</v>
      </c>
      <c r="E226" s="853">
        <v>13</v>
      </c>
      <c r="F226" s="850">
        <v>5</v>
      </c>
      <c r="G226" s="912">
        <v>13</v>
      </c>
      <c r="H226" s="913">
        <f t="shared" ref="H226:I232" si="30">F197+H197+J197+L197+N197+B226+D226+F226</f>
        <v>103</v>
      </c>
      <c r="I226" s="914">
        <f t="shared" si="30"/>
        <v>118</v>
      </c>
      <c r="J226" s="850">
        <v>43</v>
      </c>
      <c r="K226" s="853">
        <v>61</v>
      </c>
      <c r="L226" s="850">
        <v>13</v>
      </c>
      <c r="M226" s="853">
        <v>14</v>
      </c>
      <c r="N226" s="850">
        <v>20</v>
      </c>
      <c r="O226" s="852">
        <v>26</v>
      </c>
      <c r="Q226" s="133"/>
    </row>
    <row r="227" spans="1:17" ht="12.75" customHeight="1">
      <c r="A227" s="882" t="s">
        <v>107</v>
      </c>
      <c r="B227" s="850">
        <v>13</v>
      </c>
      <c r="C227" s="853">
        <v>18</v>
      </c>
      <c r="D227" s="850">
        <v>9</v>
      </c>
      <c r="E227" s="853">
        <v>5</v>
      </c>
      <c r="F227" s="850">
        <v>11</v>
      </c>
      <c r="G227" s="912">
        <v>11</v>
      </c>
      <c r="H227" s="913">
        <f t="shared" si="30"/>
        <v>96</v>
      </c>
      <c r="I227" s="914">
        <f t="shared" si="30"/>
        <v>114</v>
      </c>
      <c r="J227" s="850">
        <v>35</v>
      </c>
      <c r="K227" s="853">
        <v>30</v>
      </c>
      <c r="L227" s="850">
        <v>15</v>
      </c>
      <c r="M227" s="853">
        <v>24</v>
      </c>
      <c r="N227" s="850">
        <v>17</v>
      </c>
      <c r="O227" s="852">
        <v>18</v>
      </c>
      <c r="Q227" s="133"/>
    </row>
    <row r="228" spans="1:17" ht="12.75" customHeight="1">
      <c r="A228" s="882" t="s">
        <v>108</v>
      </c>
      <c r="B228" s="850">
        <v>7</v>
      </c>
      <c r="C228" s="853">
        <v>12</v>
      </c>
      <c r="D228" s="850">
        <v>4</v>
      </c>
      <c r="E228" s="853">
        <v>4</v>
      </c>
      <c r="F228" s="850">
        <v>10</v>
      </c>
      <c r="G228" s="912">
        <v>8</v>
      </c>
      <c r="H228" s="913">
        <f t="shared" si="30"/>
        <v>70</v>
      </c>
      <c r="I228" s="914">
        <f t="shared" si="30"/>
        <v>97</v>
      </c>
      <c r="J228" s="850">
        <v>20</v>
      </c>
      <c r="K228" s="853">
        <v>38</v>
      </c>
      <c r="L228" s="850">
        <v>12</v>
      </c>
      <c r="M228" s="853">
        <v>17</v>
      </c>
      <c r="N228" s="850">
        <v>16</v>
      </c>
      <c r="O228" s="852">
        <v>21</v>
      </c>
      <c r="Q228" s="133"/>
    </row>
    <row r="229" spans="1:17" ht="12.75" customHeight="1">
      <c r="A229" s="882" t="s">
        <v>109</v>
      </c>
      <c r="B229" s="850">
        <v>4</v>
      </c>
      <c r="C229" s="853">
        <v>8</v>
      </c>
      <c r="D229" s="850">
        <v>0</v>
      </c>
      <c r="E229" s="853">
        <v>5</v>
      </c>
      <c r="F229" s="850">
        <v>2</v>
      </c>
      <c r="G229" s="912">
        <v>6</v>
      </c>
      <c r="H229" s="913">
        <f t="shared" si="30"/>
        <v>31</v>
      </c>
      <c r="I229" s="914">
        <f t="shared" si="30"/>
        <v>83</v>
      </c>
      <c r="J229" s="850">
        <v>9</v>
      </c>
      <c r="K229" s="853">
        <v>23</v>
      </c>
      <c r="L229" s="850">
        <v>4</v>
      </c>
      <c r="M229" s="853">
        <v>12</v>
      </c>
      <c r="N229" s="850">
        <v>13</v>
      </c>
      <c r="O229" s="852">
        <v>19</v>
      </c>
      <c r="Q229" s="133"/>
    </row>
    <row r="230" spans="1:17" ht="12.75" customHeight="1">
      <c r="A230" s="882" t="s">
        <v>110</v>
      </c>
      <c r="B230" s="850">
        <v>2</v>
      </c>
      <c r="C230" s="853">
        <v>3</v>
      </c>
      <c r="D230" s="850">
        <v>0</v>
      </c>
      <c r="E230" s="853">
        <v>2</v>
      </c>
      <c r="F230" s="850">
        <v>0</v>
      </c>
      <c r="G230" s="912">
        <v>1</v>
      </c>
      <c r="H230" s="913">
        <f t="shared" si="30"/>
        <v>21</v>
      </c>
      <c r="I230" s="914">
        <f t="shared" si="30"/>
        <v>55</v>
      </c>
      <c r="J230" s="850">
        <v>3</v>
      </c>
      <c r="K230" s="853">
        <v>4</v>
      </c>
      <c r="L230" s="850">
        <v>1</v>
      </c>
      <c r="M230" s="853">
        <v>6</v>
      </c>
      <c r="N230" s="850">
        <v>2</v>
      </c>
      <c r="O230" s="852">
        <v>3</v>
      </c>
      <c r="Q230" s="133"/>
    </row>
    <row r="231" spans="1:17" ht="12.75" customHeight="1">
      <c r="A231" s="882" t="s">
        <v>111</v>
      </c>
      <c r="B231" s="850">
        <v>0</v>
      </c>
      <c r="C231" s="853">
        <v>0</v>
      </c>
      <c r="D231" s="850">
        <v>0</v>
      </c>
      <c r="E231" s="853">
        <v>0</v>
      </c>
      <c r="F231" s="850">
        <v>0</v>
      </c>
      <c r="G231" s="912">
        <v>0</v>
      </c>
      <c r="H231" s="913">
        <f t="shared" si="30"/>
        <v>1</v>
      </c>
      <c r="I231" s="914">
        <f t="shared" si="30"/>
        <v>11</v>
      </c>
      <c r="J231" s="850">
        <v>0</v>
      </c>
      <c r="K231" s="853">
        <v>4</v>
      </c>
      <c r="L231" s="850">
        <v>0</v>
      </c>
      <c r="M231" s="853">
        <v>3</v>
      </c>
      <c r="N231" s="850">
        <v>0</v>
      </c>
      <c r="O231" s="852">
        <v>2</v>
      </c>
      <c r="Q231" s="133"/>
    </row>
    <row r="232" spans="1:17" ht="12.75" customHeight="1" thickBot="1">
      <c r="A232" s="883" t="s">
        <v>232</v>
      </c>
      <c r="B232" s="850">
        <v>1</v>
      </c>
      <c r="C232" s="884">
        <v>0</v>
      </c>
      <c r="D232" s="850">
        <v>0</v>
      </c>
      <c r="E232" s="853">
        <v>0</v>
      </c>
      <c r="F232" s="850">
        <v>0</v>
      </c>
      <c r="G232" s="912">
        <v>0</v>
      </c>
      <c r="H232" s="913">
        <f t="shared" si="30"/>
        <v>1</v>
      </c>
      <c r="I232" s="918">
        <f t="shared" si="30"/>
        <v>1</v>
      </c>
      <c r="J232" s="850">
        <v>0</v>
      </c>
      <c r="K232" s="884">
        <v>1</v>
      </c>
      <c r="L232" s="850">
        <v>0</v>
      </c>
      <c r="M232" s="884">
        <v>0</v>
      </c>
      <c r="N232" s="850">
        <v>0</v>
      </c>
      <c r="O232" s="855">
        <v>0</v>
      </c>
      <c r="Q232" s="133"/>
    </row>
    <row r="233" spans="1:17" ht="12.75" customHeight="1">
      <c r="A233" s="966"/>
      <c r="B233" s="967"/>
      <c r="C233" s="967"/>
      <c r="D233" s="967"/>
      <c r="E233" s="967"/>
      <c r="F233" s="967"/>
      <c r="G233" s="967"/>
      <c r="H233" s="967"/>
      <c r="I233" s="967"/>
      <c r="J233" s="967"/>
      <c r="K233" s="967"/>
      <c r="L233" s="967"/>
      <c r="M233" s="967"/>
      <c r="N233" s="967"/>
      <c r="O233" s="920"/>
      <c r="Q233" s="133"/>
    </row>
    <row r="234" spans="1:17" ht="12.75" customHeight="1" thickBot="1">
      <c r="A234" s="968"/>
      <c r="B234" s="855"/>
      <c r="C234" s="855"/>
      <c r="D234" s="855"/>
      <c r="E234" s="855"/>
      <c r="F234" s="855"/>
      <c r="G234" s="855"/>
      <c r="H234" s="855"/>
      <c r="I234" s="855"/>
      <c r="J234" s="855"/>
      <c r="K234" s="855"/>
      <c r="L234" s="855"/>
      <c r="M234" s="855"/>
      <c r="N234" s="855"/>
      <c r="O234" s="858"/>
      <c r="Q234" s="133"/>
    </row>
    <row r="235" spans="1:17" s="850" customFormat="1" ht="20.100000000000001" customHeight="1">
      <c r="A235" s="860" t="s">
        <v>218</v>
      </c>
      <c r="B235" s="861" t="s">
        <v>297</v>
      </c>
      <c r="C235" s="864"/>
      <c r="D235" s="862" t="s">
        <v>298</v>
      </c>
      <c r="E235" s="889"/>
      <c r="F235" s="983" t="s">
        <v>299</v>
      </c>
      <c r="G235" s="984"/>
      <c r="H235" s="985" t="s">
        <v>300</v>
      </c>
      <c r="I235" s="986"/>
      <c r="J235" s="865" t="s">
        <v>301</v>
      </c>
      <c r="K235" s="986"/>
      <c r="L235" s="865" t="s">
        <v>302</v>
      </c>
      <c r="M235" s="866"/>
      <c r="N235" s="923" t="s">
        <v>303</v>
      </c>
      <c r="O235" s="924"/>
      <c r="P235" s="852"/>
    </row>
    <row r="236" spans="1:17" ht="13.5" customHeight="1">
      <c r="A236" s="867" t="s">
        <v>226</v>
      </c>
      <c r="B236" s="868">
        <v>358</v>
      </c>
      <c r="C236" s="868"/>
      <c r="D236" s="928">
        <v>23</v>
      </c>
      <c r="E236" s="892"/>
      <c r="F236" s="893">
        <f>SUM(J207:O207)+B236+D236</f>
        <v>2422</v>
      </c>
      <c r="G236" s="894"/>
      <c r="H236" s="928">
        <v>118</v>
      </c>
      <c r="I236" s="868"/>
      <c r="J236" s="868">
        <v>77</v>
      </c>
      <c r="K236" s="868"/>
      <c r="L236" s="868">
        <v>62</v>
      </c>
      <c r="M236" s="868"/>
      <c r="N236" s="868">
        <v>94</v>
      </c>
      <c r="O236" s="869"/>
      <c r="Q236" s="133"/>
    </row>
    <row r="237" spans="1:17" ht="13.5" customHeight="1">
      <c r="A237" s="867" t="s">
        <v>227</v>
      </c>
      <c r="B237" s="868">
        <f>SUM(B241:C261)</f>
        <v>752</v>
      </c>
      <c r="C237" s="868"/>
      <c r="D237" s="928">
        <f>SUM(D241:E261)</f>
        <v>81</v>
      </c>
      <c r="E237" s="892"/>
      <c r="F237" s="893">
        <f>SUM(F241:G261)</f>
        <v>5459</v>
      </c>
      <c r="G237" s="894"/>
      <c r="H237" s="928">
        <f>SUM(H241:I261)</f>
        <v>351</v>
      </c>
      <c r="I237" s="868"/>
      <c r="J237" s="868">
        <f>SUM(J241:K261)</f>
        <v>271</v>
      </c>
      <c r="K237" s="868"/>
      <c r="L237" s="868">
        <f>SUM(L241:M261)</f>
        <v>205</v>
      </c>
      <c r="M237" s="868"/>
      <c r="N237" s="868">
        <f>SUM(N241:O261)</f>
        <v>329</v>
      </c>
      <c r="O237" s="869"/>
      <c r="Q237" s="133"/>
    </row>
    <row r="238" spans="1:17" ht="13.5" customHeight="1">
      <c r="A238" s="867"/>
      <c r="B238" s="900" t="s">
        <v>89</v>
      </c>
      <c r="C238" s="905" t="s">
        <v>90</v>
      </c>
      <c r="D238" s="904" t="s">
        <v>89</v>
      </c>
      <c r="E238" s="972" t="s">
        <v>90</v>
      </c>
      <c r="F238" s="973" t="s">
        <v>89</v>
      </c>
      <c r="G238" s="974" t="s">
        <v>90</v>
      </c>
      <c r="H238" s="904" t="s">
        <v>89</v>
      </c>
      <c r="I238" s="905" t="s">
        <v>90</v>
      </c>
      <c r="J238" s="904" t="s">
        <v>89</v>
      </c>
      <c r="K238" s="905" t="s">
        <v>90</v>
      </c>
      <c r="L238" s="904" t="s">
        <v>89</v>
      </c>
      <c r="M238" s="905" t="s">
        <v>90</v>
      </c>
      <c r="N238" s="904" t="s">
        <v>89</v>
      </c>
      <c r="O238" s="900" t="s">
        <v>90</v>
      </c>
      <c r="Q238" s="133"/>
    </row>
    <row r="239" spans="1:17" ht="13.5" customHeight="1">
      <c r="A239" s="897" t="s">
        <v>294</v>
      </c>
      <c r="B239" s="952">
        <f>SUM(B245:B261)</f>
        <v>331</v>
      </c>
      <c r="C239" s="953">
        <f>SUM(C245:C261)</f>
        <v>308</v>
      </c>
      <c r="D239" s="954">
        <f>SUM(D245:D261)</f>
        <v>32</v>
      </c>
      <c r="E239" s="906">
        <f>SUM(E245:E261)</f>
        <v>35</v>
      </c>
      <c r="F239" s="955">
        <f t="shared" ref="F239:G261" si="31">J210+L210+N210+B239+D239</f>
        <v>2233</v>
      </c>
      <c r="G239" s="956">
        <f t="shared" si="31"/>
        <v>2207</v>
      </c>
      <c r="H239" s="954">
        <f t="shared" ref="H239:O239" si="32">SUM(H245:H261)</f>
        <v>144</v>
      </c>
      <c r="I239" s="953">
        <f t="shared" si="32"/>
        <v>140</v>
      </c>
      <c r="J239" s="954">
        <f t="shared" si="32"/>
        <v>124</v>
      </c>
      <c r="K239" s="953">
        <f t="shared" si="32"/>
        <v>112</v>
      </c>
      <c r="L239" s="954">
        <f t="shared" si="32"/>
        <v>82</v>
      </c>
      <c r="M239" s="953">
        <f t="shared" si="32"/>
        <v>85</v>
      </c>
      <c r="N239" s="954">
        <f t="shared" si="32"/>
        <v>136</v>
      </c>
      <c r="O239" s="954">
        <f t="shared" si="32"/>
        <v>138</v>
      </c>
      <c r="Q239" s="133"/>
    </row>
    <row r="240" spans="1:17" ht="15" customHeight="1">
      <c r="A240" s="964" t="s">
        <v>229</v>
      </c>
      <c r="B240" s="977">
        <f>SUM(B241:B261)</f>
        <v>387</v>
      </c>
      <c r="C240" s="980">
        <f>SUM(C241:C261)</f>
        <v>365</v>
      </c>
      <c r="D240" s="979">
        <f>SUM(D241:D261)</f>
        <v>40</v>
      </c>
      <c r="E240" s="978">
        <f>SUM(E241:E261)</f>
        <v>41</v>
      </c>
      <c r="F240" s="910">
        <f t="shared" si="31"/>
        <v>2767</v>
      </c>
      <c r="G240" s="911">
        <f t="shared" si="31"/>
        <v>2692</v>
      </c>
      <c r="H240" s="979">
        <f t="shared" ref="H240:O240" si="33">SUM(H241:H261)</f>
        <v>182</v>
      </c>
      <c r="I240" s="958">
        <f t="shared" si="33"/>
        <v>169</v>
      </c>
      <c r="J240" s="979">
        <f t="shared" si="33"/>
        <v>139</v>
      </c>
      <c r="K240" s="980">
        <f t="shared" si="33"/>
        <v>132</v>
      </c>
      <c r="L240" s="979">
        <f t="shared" si="33"/>
        <v>100</v>
      </c>
      <c r="M240" s="980">
        <f t="shared" si="33"/>
        <v>105</v>
      </c>
      <c r="N240" s="979">
        <f t="shared" si="33"/>
        <v>172</v>
      </c>
      <c r="O240" s="979">
        <f t="shared" si="33"/>
        <v>157</v>
      </c>
      <c r="Q240" s="133"/>
    </row>
    <row r="241" spans="1:17" ht="12.75" customHeight="1">
      <c r="A241" s="882" t="s">
        <v>304</v>
      </c>
      <c r="B241" s="850">
        <v>13</v>
      </c>
      <c r="C241" s="853">
        <v>13</v>
      </c>
      <c r="D241" s="850">
        <v>0</v>
      </c>
      <c r="E241" s="912">
        <v>1</v>
      </c>
      <c r="F241" s="913">
        <f t="shared" si="31"/>
        <v>111</v>
      </c>
      <c r="G241" s="914">
        <f t="shared" si="31"/>
        <v>121</v>
      </c>
      <c r="H241" s="850">
        <v>8</v>
      </c>
      <c r="I241" s="853">
        <v>5</v>
      </c>
      <c r="J241" s="850">
        <v>3</v>
      </c>
      <c r="K241" s="853">
        <v>9</v>
      </c>
      <c r="L241" s="850">
        <v>6</v>
      </c>
      <c r="M241" s="853">
        <v>8</v>
      </c>
      <c r="N241" s="850">
        <v>12</v>
      </c>
      <c r="O241" s="852">
        <v>5</v>
      </c>
      <c r="Q241" s="133"/>
    </row>
    <row r="242" spans="1:17" ht="12.75" customHeight="1">
      <c r="A242" s="882" t="s">
        <v>296</v>
      </c>
      <c r="B242" s="850">
        <v>10</v>
      </c>
      <c r="C242" s="853">
        <v>13</v>
      </c>
      <c r="D242" s="850">
        <v>2</v>
      </c>
      <c r="E242" s="912">
        <v>2</v>
      </c>
      <c r="F242" s="913">
        <f t="shared" si="31"/>
        <v>130</v>
      </c>
      <c r="G242" s="914">
        <f t="shared" si="31"/>
        <v>102</v>
      </c>
      <c r="H242" s="850">
        <v>16</v>
      </c>
      <c r="I242" s="853">
        <v>9</v>
      </c>
      <c r="J242" s="850">
        <v>5</v>
      </c>
      <c r="K242" s="853">
        <v>3</v>
      </c>
      <c r="L242" s="850">
        <v>5</v>
      </c>
      <c r="M242" s="853">
        <v>7</v>
      </c>
      <c r="N242" s="850">
        <v>5</v>
      </c>
      <c r="O242" s="852">
        <v>10</v>
      </c>
      <c r="Q242" s="133"/>
    </row>
    <row r="243" spans="1:17" ht="12.75" customHeight="1">
      <c r="A243" s="882" t="s">
        <v>93</v>
      </c>
      <c r="B243" s="850">
        <v>16</v>
      </c>
      <c r="C243" s="853">
        <v>14</v>
      </c>
      <c r="D243" s="850">
        <v>6</v>
      </c>
      <c r="E243" s="912">
        <v>2</v>
      </c>
      <c r="F243" s="913">
        <f t="shared" si="31"/>
        <v>155</v>
      </c>
      <c r="G243" s="914">
        <f t="shared" si="31"/>
        <v>118</v>
      </c>
      <c r="H243" s="850">
        <v>7</v>
      </c>
      <c r="I243" s="853">
        <v>6</v>
      </c>
      <c r="J243" s="850">
        <v>5</v>
      </c>
      <c r="K243" s="853">
        <v>3</v>
      </c>
      <c r="L243" s="850">
        <v>5</v>
      </c>
      <c r="M243" s="853">
        <v>2</v>
      </c>
      <c r="N243" s="850">
        <v>10</v>
      </c>
      <c r="O243" s="852">
        <v>2</v>
      </c>
      <c r="Q243" s="133"/>
    </row>
    <row r="244" spans="1:17" ht="12.75" customHeight="1">
      <c r="A244" s="882" t="s">
        <v>94</v>
      </c>
      <c r="B244" s="850">
        <v>17</v>
      </c>
      <c r="C244" s="853">
        <v>17</v>
      </c>
      <c r="D244" s="850">
        <v>0</v>
      </c>
      <c r="E244" s="912">
        <v>1</v>
      </c>
      <c r="F244" s="913">
        <f t="shared" si="31"/>
        <v>138</v>
      </c>
      <c r="G244" s="914">
        <f t="shared" si="31"/>
        <v>144</v>
      </c>
      <c r="H244" s="850">
        <v>7</v>
      </c>
      <c r="I244" s="853">
        <v>9</v>
      </c>
      <c r="J244" s="850">
        <v>2</v>
      </c>
      <c r="K244" s="853">
        <v>5</v>
      </c>
      <c r="L244" s="850">
        <v>2</v>
      </c>
      <c r="M244" s="853">
        <v>3</v>
      </c>
      <c r="N244" s="850">
        <v>9</v>
      </c>
      <c r="O244" s="852">
        <v>2</v>
      </c>
      <c r="Q244" s="133"/>
    </row>
    <row r="245" spans="1:17" ht="12.75" customHeight="1">
      <c r="A245" s="882" t="s">
        <v>95</v>
      </c>
      <c r="B245" s="850">
        <v>22</v>
      </c>
      <c r="C245" s="853">
        <v>14</v>
      </c>
      <c r="D245" s="850">
        <v>0</v>
      </c>
      <c r="E245" s="912">
        <v>3</v>
      </c>
      <c r="F245" s="913">
        <f t="shared" si="31"/>
        <v>154</v>
      </c>
      <c r="G245" s="914">
        <f t="shared" si="31"/>
        <v>163</v>
      </c>
      <c r="H245" s="850">
        <v>5</v>
      </c>
      <c r="I245" s="853">
        <v>9</v>
      </c>
      <c r="J245" s="850">
        <v>12</v>
      </c>
      <c r="K245" s="853">
        <v>9</v>
      </c>
      <c r="L245" s="850">
        <v>6</v>
      </c>
      <c r="M245" s="853">
        <v>4</v>
      </c>
      <c r="N245" s="850">
        <v>13</v>
      </c>
      <c r="O245" s="852">
        <v>2</v>
      </c>
      <c r="Q245" s="133"/>
    </row>
    <row r="246" spans="1:17" ht="12.75" customHeight="1">
      <c r="A246" s="882" t="s">
        <v>96</v>
      </c>
      <c r="B246" s="850">
        <v>31</v>
      </c>
      <c r="C246" s="853">
        <v>14</v>
      </c>
      <c r="D246" s="850">
        <v>0</v>
      </c>
      <c r="E246" s="912">
        <v>0</v>
      </c>
      <c r="F246" s="913">
        <f t="shared" si="31"/>
        <v>196</v>
      </c>
      <c r="G246" s="914">
        <f t="shared" si="31"/>
        <v>158</v>
      </c>
      <c r="H246" s="850">
        <v>7</v>
      </c>
      <c r="I246" s="853">
        <v>7</v>
      </c>
      <c r="J246" s="850">
        <v>11</v>
      </c>
      <c r="K246" s="853">
        <v>4</v>
      </c>
      <c r="L246" s="850">
        <v>6</v>
      </c>
      <c r="M246" s="853">
        <v>4</v>
      </c>
      <c r="N246" s="850">
        <v>7</v>
      </c>
      <c r="O246" s="852">
        <v>14</v>
      </c>
      <c r="Q246" s="133"/>
    </row>
    <row r="247" spans="1:17" ht="12.75" customHeight="1">
      <c r="A247" s="882" t="s">
        <v>97</v>
      </c>
      <c r="B247" s="850">
        <v>20</v>
      </c>
      <c r="C247" s="853">
        <v>21</v>
      </c>
      <c r="D247" s="850">
        <v>1</v>
      </c>
      <c r="E247" s="912">
        <v>3</v>
      </c>
      <c r="F247" s="913">
        <f t="shared" si="31"/>
        <v>202</v>
      </c>
      <c r="G247" s="914">
        <f t="shared" si="31"/>
        <v>198</v>
      </c>
      <c r="H247" s="850">
        <v>17</v>
      </c>
      <c r="I247" s="853">
        <v>9</v>
      </c>
      <c r="J247" s="850">
        <v>7</v>
      </c>
      <c r="K247" s="853">
        <v>5</v>
      </c>
      <c r="L247" s="850">
        <v>6</v>
      </c>
      <c r="M247" s="853">
        <v>9</v>
      </c>
      <c r="N247" s="850">
        <v>8</v>
      </c>
      <c r="O247" s="852">
        <v>8</v>
      </c>
      <c r="Q247" s="133"/>
    </row>
    <row r="248" spans="1:17" ht="12.75" customHeight="1">
      <c r="A248" s="882" t="s">
        <v>99</v>
      </c>
      <c r="B248" s="850">
        <v>27</v>
      </c>
      <c r="C248" s="853">
        <v>20</v>
      </c>
      <c r="D248" s="850">
        <v>3</v>
      </c>
      <c r="E248" s="912">
        <v>2</v>
      </c>
      <c r="F248" s="913">
        <f t="shared" si="31"/>
        <v>213</v>
      </c>
      <c r="G248" s="914">
        <f t="shared" si="31"/>
        <v>173</v>
      </c>
      <c r="H248" s="850">
        <v>22</v>
      </c>
      <c r="I248" s="853">
        <v>17</v>
      </c>
      <c r="J248" s="850">
        <v>13</v>
      </c>
      <c r="K248" s="853">
        <v>9</v>
      </c>
      <c r="L248" s="850">
        <v>4</v>
      </c>
      <c r="M248" s="853">
        <v>7</v>
      </c>
      <c r="N248" s="850">
        <v>5</v>
      </c>
      <c r="O248" s="852">
        <v>11</v>
      </c>
      <c r="Q248" s="133"/>
    </row>
    <row r="249" spans="1:17" ht="12.75" customHeight="1">
      <c r="A249" s="882" t="s">
        <v>100</v>
      </c>
      <c r="B249" s="850">
        <v>34</v>
      </c>
      <c r="C249" s="853">
        <v>31</v>
      </c>
      <c r="D249" s="850">
        <v>2</v>
      </c>
      <c r="E249" s="912">
        <v>0</v>
      </c>
      <c r="F249" s="913">
        <f t="shared" si="31"/>
        <v>248</v>
      </c>
      <c r="G249" s="914">
        <f t="shared" si="31"/>
        <v>218</v>
      </c>
      <c r="H249" s="850">
        <v>14</v>
      </c>
      <c r="I249" s="853">
        <v>5</v>
      </c>
      <c r="J249" s="850">
        <v>4</v>
      </c>
      <c r="K249" s="853">
        <v>6</v>
      </c>
      <c r="L249" s="850">
        <v>6</v>
      </c>
      <c r="M249" s="853">
        <v>5</v>
      </c>
      <c r="N249" s="850">
        <v>14</v>
      </c>
      <c r="O249" s="852">
        <v>10</v>
      </c>
      <c r="Q249" s="133"/>
    </row>
    <row r="250" spans="1:17" ht="12.75" customHeight="1">
      <c r="A250" s="882" t="s">
        <v>101</v>
      </c>
      <c r="B250" s="850">
        <v>29</v>
      </c>
      <c r="C250" s="853">
        <v>20</v>
      </c>
      <c r="D250" s="850">
        <v>2</v>
      </c>
      <c r="E250" s="912">
        <v>4</v>
      </c>
      <c r="F250" s="913">
        <f t="shared" si="31"/>
        <v>234</v>
      </c>
      <c r="G250" s="914">
        <f t="shared" si="31"/>
        <v>220</v>
      </c>
      <c r="H250" s="850">
        <v>8</v>
      </c>
      <c r="I250" s="853">
        <v>10</v>
      </c>
      <c r="J250" s="850">
        <v>4</v>
      </c>
      <c r="K250" s="853">
        <v>8</v>
      </c>
      <c r="L250" s="850">
        <v>6</v>
      </c>
      <c r="M250" s="853">
        <v>3</v>
      </c>
      <c r="N250" s="850">
        <v>9</v>
      </c>
      <c r="O250" s="852">
        <v>9</v>
      </c>
      <c r="Q250" s="133"/>
    </row>
    <row r="251" spans="1:17" ht="12.75" customHeight="1">
      <c r="A251" s="882" t="s">
        <v>102</v>
      </c>
      <c r="B251" s="850">
        <v>32</v>
      </c>
      <c r="C251" s="853">
        <v>36</v>
      </c>
      <c r="D251" s="850">
        <v>5</v>
      </c>
      <c r="E251" s="912">
        <v>3</v>
      </c>
      <c r="F251" s="913">
        <f t="shared" si="31"/>
        <v>191</v>
      </c>
      <c r="G251" s="914">
        <f t="shared" si="31"/>
        <v>192</v>
      </c>
      <c r="H251" s="850">
        <v>9</v>
      </c>
      <c r="I251" s="853">
        <v>3</v>
      </c>
      <c r="J251" s="850">
        <v>11</v>
      </c>
      <c r="K251" s="853">
        <v>8</v>
      </c>
      <c r="L251" s="850">
        <v>4</v>
      </c>
      <c r="M251" s="853">
        <v>7</v>
      </c>
      <c r="N251" s="850">
        <v>14</v>
      </c>
      <c r="O251" s="852">
        <v>12</v>
      </c>
      <c r="Q251" s="133"/>
    </row>
    <row r="252" spans="1:17" ht="12.75" customHeight="1">
      <c r="A252" s="882" t="s">
        <v>103</v>
      </c>
      <c r="B252" s="850">
        <v>36</v>
      </c>
      <c r="C252" s="853">
        <v>29</v>
      </c>
      <c r="D252" s="850">
        <v>2</v>
      </c>
      <c r="E252" s="912">
        <v>3</v>
      </c>
      <c r="F252" s="913">
        <f t="shared" si="31"/>
        <v>193</v>
      </c>
      <c r="G252" s="914">
        <f t="shared" si="31"/>
        <v>161</v>
      </c>
      <c r="H252" s="850">
        <v>8</v>
      </c>
      <c r="I252" s="853">
        <v>15</v>
      </c>
      <c r="J252" s="850">
        <v>9</v>
      </c>
      <c r="K252" s="853">
        <v>13</v>
      </c>
      <c r="L252" s="850">
        <v>8</v>
      </c>
      <c r="M252" s="853">
        <v>5</v>
      </c>
      <c r="N252" s="850">
        <v>19</v>
      </c>
      <c r="O252" s="852">
        <v>12</v>
      </c>
      <c r="Q252" s="133"/>
    </row>
    <row r="253" spans="1:17" ht="12.75" customHeight="1">
      <c r="A253" s="882" t="s">
        <v>104</v>
      </c>
      <c r="B253" s="850">
        <v>33</v>
      </c>
      <c r="C253" s="853">
        <v>25</v>
      </c>
      <c r="D253" s="850">
        <v>4</v>
      </c>
      <c r="E253" s="912">
        <v>3</v>
      </c>
      <c r="F253" s="913">
        <f t="shared" si="31"/>
        <v>173</v>
      </c>
      <c r="G253" s="914">
        <f t="shared" si="31"/>
        <v>160</v>
      </c>
      <c r="H253" s="850">
        <v>17</v>
      </c>
      <c r="I253" s="853">
        <v>21</v>
      </c>
      <c r="J253" s="850">
        <v>14</v>
      </c>
      <c r="K253" s="853">
        <v>9</v>
      </c>
      <c r="L253" s="850">
        <v>8</v>
      </c>
      <c r="M253" s="853">
        <v>8</v>
      </c>
      <c r="N253" s="850">
        <v>8</v>
      </c>
      <c r="O253" s="852">
        <v>11</v>
      </c>
      <c r="Q253" s="133"/>
    </row>
    <row r="254" spans="1:17" ht="12.75" customHeight="1">
      <c r="A254" s="882" t="s">
        <v>105</v>
      </c>
      <c r="B254" s="850">
        <v>21</v>
      </c>
      <c r="C254" s="853">
        <v>21</v>
      </c>
      <c r="D254" s="850">
        <v>4</v>
      </c>
      <c r="E254" s="912">
        <v>2</v>
      </c>
      <c r="F254" s="913">
        <f t="shared" si="31"/>
        <v>151</v>
      </c>
      <c r="G254" s="914">
        <f t="shared" si="31"/>
        <v>149</v>
      </c>
      <c r="H254" s="850">
        <v>18</v>
      </c>
      <c r="I254" s="853">
        <v>10</v>
      </c>
      <c r="J254" s="850">
        <v>13</v>
      </c>
      <c r="K254" s="853">
        <v>7</v>
      </c>
      <c r="L254" s="850">
        <v>9</v>
      </c>
      <c r="M254" s="853">
        <v>11</v>
      </c>
      <c r="N254" s="850">
        <v>11</v>
      </c>
      <c r="O254" s="852">
        <v>9</v>
      </c>
      <c r="Q254" s="133"/>
    </row>
    <row r="255" spans="1:17" ht="12.75" customHeight="1">
      <c r="A255" s="882" t="s">
        <v>106</v>
      </c>
      <c r="B255" s="850">
        <v>10</v>
      </c>
      <c r="C255" s="853">
        <v>17</v>
      </c>
      <c r="D255" s="850">
        <v>2</v>
      </c>
      <c r="E255" s="912">
        <v>2</v>
      </c>
      <c r="F255" s="913">
        <f t="shared" si="31"/>
        <v>88</v>
      </c>
      <c r="G255" s="914">
        <f t="shared" si="31"/>
        <v>120</v>
      </c>
      <c r="H255" s="850">
        <v>2</v>
      </c>
      <c r="I255" s="853">
        <v>8</v>
      </c>
      <c r="J255" s="850">
        <v>8</v>
      </c>
      <c r="K255" s="853">
        <v>6</v>
      </c>
      <c r="L255" s="850">
        <v>7</v>
      </c>
      <c r="M255" s="853">
        <v>7</v>
      </c>
      <c r="N255" s="850">
        <v>6</v>
      </c>
      <c r="O255" s="852">
        <v>9</v>
      </c>
      <c r="Q255" s="133"/>
    </row>
    <row r="256" spans="1:17" ht="12.75" customHeight="1">
      <c r="A256" s="882" t="s">
        <v>107</v>
      </c>
      <c r="B256" s="850">
        <v>11</v>
      </c>
      <c r="C256" s="853">
        <v>21</v>
      </c>
      <c r="D256" s="850">
        <v>3</v>
      </c>
      <c r="E256" s="912">
        <v>4</v>
      </c>
      <c r="F256" s="913">
        <f t="shared" si="31"/>
        <v>81</v>
      </c>
      <c r="G256" s="914">
        <f t="shared" si="31"/>
        <v>97</v>
      </c>
      <c r="H256" s="850">
        <v>8</v>
      </c>
      <c r="I256" s="853">
        <v>11</v>
      </c>
      <c r="J256" s="850">
        <v>5</v>
      </c>
      <c r="K256" s="853">
        <v>9</v>
      </c>
      <c r="L256" s="850">
        <v>3</v>
      </c>
      <c r="M256" s="853">
        <v>6</v>
      </c>
      <c r="N256" s="850">
        <v>11</v>
      </c>
      <c r="O256" s="852">
        <v>11</v>
      </c>
      <c r="Q256" s="133"/>
    </row>
    <row r="257" spans="1:20" ht="12.75" customHeight="1">
      <c r="A257" s="882" t="s">
        <v>108</v>
      </c>
      <c r="B257" s="850">
        <v>17</v>
      </c>
      <c r="C257" s="853">
        <v>24</v>
      </c>
      <c r="D257" s="850">
        <v>2</v>
      </c>
      <c r="E257" s="912">
        <v>3</v>
      </c>
      <c r="F257" s="913">
        <f t="shared" si="31"/>
        <v>67</v>
      </c>
      <c r="G257" s="914">
        <f t="shared" si="31"/>
        <v>103</v>
      </c>
      <c r="H257" s="850">
        <v>6</v>
      </c>
      <c r="I257" s="853">
        <v>5</v>
      </c>
      <c r="J257" s="850">
        <v>6</v>
      </c>
      <c r="K257" s="853">
        <v>7</v>
      </c>
      <c r="L257" s="850">
        <v>6</v>
      </c>
      <c r="M257" s="853">
        <v>3</v>
      </c>
      <c r="N257" s="850">
        <v>7</v>
      </c>
      <c r="O257" s="852">
        <v>10</v>
      </c>
      <c r="Q257" s="133"/>
    </row>
    <row r="258" spans="1:20" ht="12.75" customHeight="1">
      <c r="A258" s="882" t="s">
        <v>109</v>
      </c>
      <c r="B258" s="850">
        <v>5</v>
      </c>
      <c r="C258" s="853">
        <v>10</v>
      </c>
      <c r="D258" s="850">
        <v>0</v>
      </c>
      <c r="E258" s="912">
        <v>2</v>
      </c>
      <c r="F258" s="913">
        <f t="shared" si="31"/>
        <v>31</v>
      </c>
      <c r="G258" s="914">
        <f t="shared" si="31"/>
        <v>66</v>
      </c>
      <c r="H258" s="850">
        <v>3</v>
      </c>
      <c r="I258" s="853">
        <v>5</v>
      </c>
      <c r="J258" s="850">
        <v>5</v>
      </c>
      <c r="K258" s="853">
        <v>5</v>
      </c>
      <c r="L258" s="850">
        <v>2</v>
      </c>
      <c r="M258" s="853">
        <v>4</v>
      </c>
      <c r="N258" s="850">
        <v>2</v>
      </c>
      <c r="O258" s="852">
        <v>5</v>
      </c>
      <c r="Q258" s="133"/>
    </row>
    <row r="259" spans="1:20" ht="12.75" customHeight="1">
      <c r="A259" s="882" t="s">
        <v>110</v>
      </c>
      <c r="B259" s="850">
        <v>3</v>
      </c>
      <c r="C259" s="853">
        <v>4</v>
      </c>
      <c r="D259" s="850">
        <v>2</v>
      </c>
      <c r="E259" s="912">
        <v>1</v>
      </c>
      <c r="F259" s="913">
        <f t="shared" si="31"/>
        <v>11</v>
      </c>
      <c r="G259" s="914">
        <f t="shared" si="31"/>
        <v>18</v>
      </c>
      <c r="H259" s="850">
        <v>0</v>
      </c>
      <c r="I259" s="853">
        <v>5</v>
      </c>
      <c r="J259" s="850">
        <v>2</v>
      </c>
      <c r="K259" s="853">
        <v>4</v>
      </c>
      <c r="L259" s="850">
        <v>1</v>
      </c>
      <c r="M259" s="853">
        <v>2</v>
      </c>
      <c r="N259" s="850">
        <v>2</v>
      </c>
      <c r="O259" s="852">
        <v>2</v>
      </c>
      <c r="Q259" s="133"/>
    </row>
    <row r="260" spans="1:20" ht="12.75" customHeight="1">
      <c r="A260" s="882" t="s">
        <v>111</v>
      </c>
      <c r="B260" s="850">
        <v>0</v>
      </c>
      <c r="C260" s="853">
        <v>0</v>
      </c>
      <c r="D260" s="850">
        <v>0</v>
      </c>
      <c r="E260" s="912">
        <v>0</v>
      </c>
      <c r="F260" s="913">
        <f t="shared" si="31"/>
        <v>0</v>
      </c>
      <c r="G260" s="914">
        <f t="shared" si="31"/>
        <v>9</v>
      </c>
      <c r="H260" s="850">
        <v>0</v>
      </c>
      <c r="I260" s="853">
        <v>0</v>
      </c>
      <c r="J260" s="850">
        <v>0</v>
      </c>
      <c r="K260" s="853">
        <v>2</v>
      </c>
      <c r="L260" s="850">
        <v>0</v>
      </c>
      <c r="M260" s="853">
        <v>0</v>
      </c>
      <c r="N260" s="850">
        <v>0</v>
      </c>
      <c r="O260" s="852">
        <v>3</v>
      </c>
      <c r="Q260" s="133"/>
    </row>
    <row r="261" spans="1:20" ht="12.75" customHeight="1" thickBot="1">
      <c r="A261" s="883" t="s">
        <v>232</v>
      </c>
      <c r="B261" s="915">
        <v>0</v>
      </c>
      <c r="C261" s="884">
        <v>1</v>
      </c>
      <c r="D261" s="855">
        <v>0</v>
      </c>
      <c r="E261" s="916">
        <v>0</v>
      </c>
      <c r="F261" s="961">
        <f t="shared" si="31"/>
        <v>0</v>
      </c>
      <c r="G261" s="918">
        <f t="shared" si="31"/>
        <v>2</v>
      </c>
      <c r="H261" s="855">
        <v>0</v>
      </c>
      <c r="I261" s="884">
        <v>0</v>
      </c>
      <c r="J261" s="855">
        <v>0</v>
      </c>
      <c r="K261" s="884">
        <v>1</v>
      </c>
      <c r="L261" s="855">
        <v>0</v>
      </c>
      <c r="M261" s="884">
        <v>0</v>
      </c>
      <c r="N261" s="855">
        <v>0</v>
      </c>
      <c r="O261" s="855">
        <v>0</v>
      </c>
      <c r="Q261" s="133"/>
    </row>
    <row r="262" spans="1:20" ht="9.9499999999999993" customHeight="1">
      <c r="A262" s="885"/>
      <c r="B262" s="852"/>
      <c r="C262" s="852"/>
      <c r="D262" s="852"/>
      <c r="E262" s="852"/>
      <c r="F262" s="852"/>
      <c r="G262" s="852"/>
      <c r="H262" s="852"/>
      <c r="I262" s="852"/>
      <c r="J262" s="852"/>
      <c r="K262" s="852"/>
      <c r="L262" s="852"/>
      <c r="M262" s="852"/>
      <c r="N262" s="852"/>
      <c r="O262" s="920"/>
      <c r="Q262" s="133"/>
    </row>
    <row r="263" spans="1:20" ht="9.9499999999999993" customHeight="1" thickBot="1">
      <c r="A263" s="854"/>
      <c r="B263" s="855"/>
      <c r="C263" s="855"/>
      <c r="D263" s="855"/>
      <c r="E263" s="855"/>
      <c r="F263" s="855"/>
      <c r="G263" s="855"/>
      <c r="H263" s="855"/>
      <c r="I263" s="855"/>
      <c r="J263" s="855"/>
      <c r="K263" s="855"/>
      <c r="L263" s="855"/>
      <c r="M263" s="855"/>
      <c r="N263" s="855"/>
      <c r="O263" s="855"/>
    </row>
    <row r="264" spans="1:20" s="850" customFormat="1" ht="20.100000000000001" customHeight="1">
      <c r="A264" s="969" t="s">
        <v>218</v>
      </c>
      <c r="B264" s="861" t="s">
        <v>305</v>
      </c>
      <c r="C264" s="862"/>
      <c r="D264" s="861" t="s">
        <v>306</v>
      </c>
      <c r="E264" s="862"/>
      <c r="F264" s="923" t="s">
        <v>307</v>
      </c>
      <c r="G264" s="866"/>
      <c r="H264" s="923" t="s">
        <v>308</v>
      </c>
      <c r="I264" s="986"/>
      <c r="J264" s="865" t="s">
        <v>309</v>
      </c>
      <c r="K264" s="986"/>
      <c r="L264" s="865" t="s">
        <v>310</v>
      </c>
      <c r="M264" s="925"/>
      <c r="N264" s="983" t="s">
        <v>311</v>
      </c>
      <c r="O264" s="987"/>
      <c r="P264" s="852"/>
      <c r="S264" s="133"/>
      <c r="T264" s="133"/>
    </row>
    <row r="265" spans="1:20" ht="13.5" customHeight="1">
      <c r="A265" s="867" t="s">
        <v>226</v>
      </c>
      <c r="B265" s="868">
        <v>81</v>
      </c>
      <c r="C265" s="868"/>
      <c r="D265" s="868">
        <v>50</v>
      </c>
      <c r="E265" s="868"/>
      <c r="F265" s="868">
        <v>104</v>
      </c>
      <c r="G265" s="868"/>
      <c r="H265" s="868">
        <v>31</v>
      </c>
      <c r="I265" s="868"/>
      <c r="J265" s="868">
        <v>72</v>
      </c>
      <c r="K265" s="868"/>
      <c r="L265" s="928">
        <v>19</v>
      </c>
      <c r="M265" s="892"/>
      <c r="N265" s="893">
        <f>SUM(H236:O236)+SUM(B265:M265)</f>
        <v>708</v>
      </c>
      <c r="O265" s="988"/>
      <c r="Q265" s="133"/>
      <c r="S265" s="850"/>
      <c r="T265" s="850"/>
    </row>
    <row r="266" spans="1:20" ht="13.5" customHeight="1">
      <c r="A266" s="867" t="s">
        <v>227</v>
      </c>
      <c r="B266" s="868">
        <f>SUM(B270:C290)</f>
        <v>269</v>
      </c>
      <c r="C266" s="868"/>
      <c r="D266" s="868">
        <f>SUM(D270:E290)</f>
        <v>160</v>
      </c>
      <c r="E266" s="868"/>
      <c r="F266" s="868">
        <f>SUM(F270:G290)</f>
        <v>321</v>
      </c>
      <c r="G266" s="868"/>
      <c r="H266" s="868">
        <f>SUM(H270:I290)</f>
        <v>111</v>
      </c>
      <c r="I266" s="868"/>
      <c r="J266" s="868">
        <f>SUM(J270:K290)</f>
        <v>200</v>
      </c>
      <c r="K266" s="868"/>
      <c r="L266" s="929">
        <f>SUM(L270:M290)</f>
        <v>37</v>
      </c>
      <c r="M266" s="932"/>
      <c r="N266" s="893">
        <f>SUM(N270:O290)</f>
        <v>2254</v>
      </c>
      <c r="O266" s="988"/>
      <c r="Q266" s="133"/>
    </row>
    <row r="267" spans="1:20" ht="13.5" customHeight="1">
      <c r="A267" s="897"/>
      <c r="B267" s="904" t="s">
        <v>89</v>
      </c>
      <c r="C267" s="971" t="s">
        <v>90</v>
      </c>
      <c r="D267" s="904" t="s">
        <v>89</v>
      </c>
      <c r="E267" s="900" t="s">
        <v>90</v>
      </c>
      <c r="F267" s="900" t="s">
        <v>89</v>
      </c>
      <c r="G267" s="900" t="s">
        <v>90</v>
      </c>
      <c r="H267" s="898" t="s">
        <v>89</v>
      </c>
      <c r="I267" s="905" t="s">
        <v>90</v>
      </c>
      <c r="J267" s="904" t="s">
        <v>89</v>
      </c>
      <c r="K267" s="971" t="s">
        <v>90</v>
      </c>
      <c r="L267" s="904" t="s">
        <v>89</v>
      </c>
      <c r="M267" s="972" t="s">
        <v>90</v>
      </c>
      <c r="N267" s="973" t="s">
        <v>89</v>
      </c>
      <c r="O267" s="989" t="s">
        <v>90</v>
      </c>
      <c r="Q267" s="133"/>
    </row>
    <row r="268" spans="1:20" ht="13.5" customHeight="1">
      <c r="A268" s="870" t="s">
        <v>294</v>
      </c>
      <c r="B268" s="952">
        <f t="shared" ref="B268:M268" si="34">SUM(B274:B290)</f>
        <v>115</v>
      </c>
      <c r="C268" s="953">
        <f t="shared" si="34"/>
        <v>115</v>
      </c>
      <c r="D268" s="954">
        <f t="shared" si="34"/>
        <v>61</v>
      </c>
      <c r="E268" s="953">
        <f t="shared" si="34"/>
        <v>72</v>
      </c>
      <c r="F268" s="954">
        <f t="shared" si="34"/>
        <v>122</v>
      </c>
      <c r="G268" s="953">
        <f t="shared" si="34"/>
        <v>136</v>
      </c>
      <c r="H268" s="954">
        <f t="shared" si="34"/>
        <v>50</v>
      </c>
      <c r="I268" s="953">
        <f t="shared" si="34"/>
        <v>46</v>
      </c>
      <c r="J268" s="954">
        <f t="shared" si="34"/>
        <v>86</v>
      </c>
      <c r="K268" s="953">
        <f t="shared" si="34"/>
        <v>83</v>
      </c>
      <c r="L268" s="954">
        <f t="shared" si="34"/>
        <v>12</v>
      </c>
      <c r="M268" s="906">
        <f t="shared" si="34"/>
        <v>16</v>
      </c>
      <c r="N268" s="955">
        <f t="shared" ref="N268:O283" si="35">H239+J239+L239+N239+B268+D268+F268+H268+J268+L268</f>
        <v>932</v>
      </c>
      <c r="O268" s="955">
        <f t="shared" si="35"/>
        <v>943</v>
      </c>
      <c r="Q268" s="133"/>
    </row>
    <row r="269" spans="1:20" ht="15" customHeight="1">
      <c r="A269" s="964" t="s">
        <v>229</v>
      </c>
      <c r="B269" s="977">
        <f t="shared" ref="B269:M269" si="36">SUM(B270:B290)</f>
        <v>134</v>
      </c>
      <c r="C269" s="980">
        <f t="shared" si="36"/>
        <v>135</v>
      </c>
      <c r="D269" s="979">
        <f t="shared" si="36"/>
        <v>72</v>
      </c>
      <c r="E269" s="980">
        <f t="shared" si="36"/>
        <v>88</v>
      </c>
      <c r="F269" s="979">
        <f t="shared" si="36"/>
        <v>156</v>
      </c>
      <c r="G269" s="980">
        <f t="shared" si="36"/>
        <v>165</v>
      </c>
      <c r="H269" s="979">
        <f t="shared" si="36"/>
        <v>56</v>
      </c>
      <c r="I269" s="980">
        <f t="shared" si="36"/>
        <v>55</v>
      </c>
      <c r="J269" s="979">
        <f t="shared" si="36"/>
        <v>98</v>
      </c>
      <c r="K269" s="980">
        <f t="shared" si="36"/>
        <v>102</v>
      </c>
      <c r="L269" s="979">
        <f t="shared" si="36"/>
        <v>19</v>
      </c>
      <c r="M269" s="978">
        <f t="shared" si="36"/>
        <v>18</v>
      </c>
      <c r="N269" s="910">
        <f t="shared" si="35"/>
        <v>1128</v>
      </c>
      <c r="O269" s="910">
        <f t="shared" si="35"/>
        <v>1126</v>
      </c>
      <c r="Q269" s="133"/>
    </row>
    <row r="270" spans="1:20" ht="12.75" customHeight="1">
      <c r="A270" s="882" t="s">
        <v>295</v>
      </c>
      <c r="B270" s="850">
        <v>4</v>
      </c>
      <c r="C270" s="853">
        <v>1</v>
      </c>
      <c r="D270" s="850">
        <v>1</v>
      </c>
      <c r="E270" s="853">
        <v>0</v>
      </c>
      <c r="F270" s="850">
        <v>8</v>
      </c>
      <c r="G270" s="853">
        <v>3</v>
      </c>
      <c r="H270" s="850">
        <v>0</v>
      </c>
      <c r="I270" s="853">
        <v>4</v>
      </c>
      <c r="J270" s="850">
        <v>3</v>
      </c>
      <c r="K270" s="853">
        <v>4</v>
      </c>
      <c r="L270" s="850">
        <v>0</v>
      </c>
      <c r="M270" s="912">
        <v>0</v>
      </c>
      <c r="N270" s="913">
        <f t="shared" si="35"/>
        <v>45</v>
      </c>
      <c r="O270" s="990">
        <f t="shared" si="35"/>
        <v>39</v>
      </c>
      <c r="Q270" s="133"/>
    </row>
    <row r="271" spans="1:20" ht="12.75" customHeight="1">
      <c r="A271" s="882" t="s">
        <v>296</v>
      </c>
      <c r="B271" s="850">
        <v>4</v>
      </c>
      <c r="C271" s="853">
        <v>11</v>
      </c>
      <c r="D271" s="850">
        <v>2</v>
      </c>
      <c r="E271" s="853">
        <v>3</v>
      </c>
      <c r="F271" s="850">
        <v>6</v>
      </c>
      <c r="G271" s="853">
        <v>8</v>
      </c>
      <c r="H271" s="850">
        <v>3</v>
      </c>
      <c r="I271" s="853">
        <v>2</v>
      </c>
      <c r="J271" s="850">
        <v>3</v>
      </c>
      <c r="K271" s="853">
        <v>5</v>
      </c>
      <c r="L271" s="850">
        <v>2</v>
      </c>
      <c r="M271" s="912">
        <v>0</v>
      </c>
      <c r="N271" s="913">
        <f t="shared" si="35"/>
        <v>51</v>
      </c>
      <c r="O271" s="990">
        <f t="shared" si="35"/>
        <v>58</v>
      </c>
      <c r="Q271" s="133"/>
    </row>
    <row r="272" spans="1:20" ht="12.75" customHeight="1">
      <c r="A272" s="882" t="s">
        <v>93</v>
      </c>
      <c r="B272" s="850">
        <v>7</v>
      </c>
      <c r="C272" s="853">
        <v>5</v>
      </c>
      <c r="D272" s="850">
        <v>6</v>
      </c>
      <c r="E272" s="853">
        <v>6</v>
      </c>
      <c r="F272" s="850">
        <v>9</v>
      </c>
      <c r="G272" s="853">
        <v>4</v>
      </c>
      <c r="H272" s="850">
        <v>2</v>
      </c>
      <c r="I272" s="853">
        <v>2</v>
      </c>
      <c r="J272" s="850">
        <v>4</v>
      </c>
      <c r="K272" s="853">
        <v>4</v>
      </c>
      <c r="L272" s="850">
        <v>1</v>
      </c>
      <c r="M272" s="912">
        <v>1</v>
      </c>
      <c r="N272" s="913">
        <f t="shared" si="35"/>
        <v>56</v>
      </c>
      <c r="O272" s="990">
        <f t="shared" si="35"/>
        <v>35</v>
      </c>
      <c r="Q272" s="133"/>
    </row>
    <row r="273" spans="1:17" ht="12.75" customHeight="1">
      <c r="A273" s="882" t="s">
        <v>94</v>
      </c>
      <c r="B273" s="850">
        <v>4</v>
      </c>
      <c r="C273" s="853">
        <v>3</v>
      </c>
      <c r="D273" s="850">
        <v>2</v>
      </c>
      <c r="E273" s="853">
        <v>7</v>
      </c>
      <c r="F273" s="850">
        <v>11</v>
      </c>
      <c r="G273" s="853">
        <v>14</v>
      </c>
      <c r="H273" s="850">
        <v>1</v>
      </c>
      <c r="I273" s="853">
        <v>1</v>
      </c>
      <c r="J273" s="850">
        <v>2</v>
      </c>
      <c r="K273" s="853">
        <v>6</v>
      </c>
      <c r="L273" s="850">
        <v>4</v>
      </c>
      <c r="M273" s="912">
        <v>1</v>
      </c>
      <c r="N273" s="913">
        <f t="shared" si="35"/>
        <v>44</v>
      </c>
      <c r="O273" s="990">
        <f t="shared" si="35"/>
        <v>51</v>
      </c>
      <c r="Q273" s="133"/>
    </row>
    <row r="274" spans="1:17" ht="12.75" customHeight="1">
      <c r="A274" s="882" t="s">
        <v>95</v>
      </c>
      <c r="B274" s="850">
        <v>3</v>
      </c>
      <c r="C274" s="853">
        <v>5</v>
      </c>
      <c r="D274" s="850">
        <v>4</v>
      </c>
      <c r="E274" s="853">
        <v>5</v>
      </c>
      <c r="F274" s="850">
        <v>8</v>
      </c>
      <c r="G274" s="853">
        <v>13</v>
      </c>
      <c r="H274" s="850">
        <v>1</v>
      </c>
      <c r="I274" s="853">
        <v>1</v>
      </c>
      <c r="J274" s="850">
        <v>3</v>
      </c>
      <c r="K274" s="853">
        <v>5</v>
      </c>
      <c r="L274" s="850">
        <v>0</v>
      </c>
      <c r="M274" s="912">
        <v>1</v>
      </c>
      <c r="N274" s="913">
        <f t="shared" si="35"/>
        <v>55</v>
      </c>
      <c r="O274" s="990">
        <f t="shared" si="35"/>
        <v>54</v>
      </c>
      <c r="Q274" s="133"/>
    </row>
    <row r="275" spans="1:17" ht="12.75" customHeight="1">
      <c r="A275" s="882" t="s">
        <v>96</v>
      </c>
      <c r="B275" s="850">
        <v>2</v>
      </c>
      <c r="C275" s="853">
        <v>6</v>
      </c>
      <c r="D275" s="850">
        <v>2</v>
      </c>
      <c r="E275" s="853">
        <v>1</v>
      </c>
      <c r="F275" s="850">
        <v>8</v>
      </c>
      <c r="G275" s="853">
        <v>7</v>
      </c>
      <c r="H275" s="850">
        <v>1</v>
      </c>
      <c r="I275" s="853">
        <v>3</v>
      </c>
      <c r="J275" s="850">
        <v>8</v>
      </c>
      <c r="K275" s="853">
        <v>4</v>
      </c>
      <c r="L275" s="850">
        <v>1</v>
      </c>
      <c r="M275" s="912">
        <v>0</v>
      </c>
      <c r="N275" s="913">
        <f t="shared" si="35"/>
        <v>53</v>
      </c>
      <c r="O275" s="990">
        <f t="shared" si="35"/>
        <v>50</v>
      </c>
      <c r="Q275" s="133"/>
    </row>
    <row r="276" spans="1:17" ht="12.75" customHeight="1">
      <c r="A276" s="882" t="s">
        <v>97</v>
      </c>
      <c r="B276" s="850">
        <v>9</v>
      </c>
      <c r="C276" s="853">
        <v>5</v>
      </c>
      <c r="D276" s="850">
        <v>5</v>
      </c>
      <c r="E276" s="853">
        <v>6</v>
      </c>
      <c r="F276" s="850">
        <v>8</v>
      </c>
      <c r="G276" s="853">
        <v>6</v>
      </c>
      <c r="H276" s="850">
        <v>5</v>
      </c>
      <c r="I276" s="853">
        <v>1</v>
      </c>
      <c r="J276" s="850">
        <v>7</v>
      </c>
      <c r="K276" s="853">
        <v>7</v>
      </c>
      <c r="L276" s="850">
        <v>1</v>
      </c>
      <c r="M276" s="912">
        <v>1</v>
      </c>
      <c r="N276" s="913">
        <f t="shared" si="35"/>
        <v>73</v>
      </c>
      <c r="O276" s="990">
        <f t="shared" si="35"/>
        <v>57</v>
      </c>
      <c r="Q276" s="133"/>
    </row>
    <row r="277" spans="1:17" ht="12.75" customHeight="1">
      <c r="A277" s="882" t="s">
        <v>99</v>
      </c>
      <c r="B277" s="850">
        <v>9</v>
      </c>
      <c r="C277" s="853">
        <v>3</v>
      </c>
      <c r="D277" s="850">
        <v>3</v>
      </c>
      <c r="E277" s="853">
        <v>3</v>
      </c>
      <c r="F277" s="850">
        <v>3</v>
      </c>
      <c r="G277" s="853">
        <v>6</v>
      </c>
      <c r="H277" s="850">
        <v>5</v>
      </c>
      <c r="I277" s="853">
        <v>5</v>
      </c>
      <c r="J277" s="850">
        <v>5</v>
      </c>
      <c r="K277" s="853">
        <v>3</v>
      </c>
      <c r="L277" s="850">
        <v>0</v>
      </c>
      <c r="M277" s="912">
        <v>3</v>
      </c>
      <c r="N277" s="913">
        <f t="shared" si="35"/>
        <v>69</v>
      </c>
      <c r="O277" s="990">
        <f t="shared" si="35"/>
        <v>67</v>
      </c>
      <c r="Q277" s="133"/>
    </row>
    <row r="278" spans="1:17" ht="12.75" customHeight="1">
      <c r="A278" s="882" t="s">
        <v>100</v>
      </c>
      <c r="B278" s="850">
        <v>9</v>
      </c>
      <c r="C278" s="853">
        <v>9</v>
      </c>
      <c r="D278" s="850">
        <v>5</v>
      </c>
      <c r="E278" s="853">
        <v>7</v>
      </c>
      <c r="F278" s="850">
        <v>6</v>
      </c>
      <c r="G278" s="853">
        <v>6</v>
      </c>
      <c r="H278" s="850">
        <v>4</v>
      </c>
      <c r="I278" s="853">
        <v>1</v>
      </c>
      <c r="J278" s="850">
        <v>8</v>
      </c>
      <c r="K278" s="853">
        <v>10</v>
      </c>
      <c r="L278" s="850">
        <v>0</v>
      </c>
      <c r="M278" s="912">
        <v>1</v>
      </c>
      <c r="N278" s="913">
        <f t="shared" si="35"/>
        <v>70</v>
      </c>
      <c r="O278" s="990">
        <f t="shared" si="35"/>
        <v>60</v>
      </c>
      <c r="Q278" s="133"/>
    </row>
    <row r="279" spans="1:17" ht="12.75" customHeight="1">
      <c r="A279" s="882" t="s">
        <v>101</v>
      </c>
      <c r="B279" s="850">
        <v>8</v>
      </c>
      <c r="C279" s="853">
        <v>7</v>
      </c>
      <c r="D279" s="850">
        <v>8</v>
      </c>
      <c r="E279" s="853">
        <v>2</v>
      </c>
      <c r="F279" s="850">
        <v>12</v>
      </c>
      <c r="G279" s="853">
        <v>13</v>
      </c>
      <c r="H279" s="850">
        <v>3</v>
      </c>
      <c r="I279" s="853">
        <v>4</v>
      </c>
      <c r="J279" s="850">
        <v>7</v>
      </c>
      <c r="K279" s="853">
        <v>3</v>
      </c>
      <c r="L279" s="850">
        <v>1</v>
      </c>
      <c r="M279" s="912">
        <v>1</v>
      </c>
      <c r="N279" s="913">
        <f t="shared" si="35"/>
        <v>66</v>
      </c>
      <c r="O279" s="990">
        <f t="shared" si="35"/>
        <v>60</v>
      </c>
      <c r="Q279" s="133"/>
    </row>
    <row r="280" spans="1:17" ht="12.75" customHeight="1">
      <c r="A280" s="882" t="s">
        <v>102</v>
      </c>
      <c r="B280" s="850">
        <v>9</v>
      </c>
      <c r="C280" s="853">
        <v>8</v>
      </c>
      <c r="D280" s="850">
        <v>5</v>
      </c>
      <c r="E280" s="853">
        <v>9</v>
      </c>
      <c r="F280" s="850">
        <v>17</v>
      </c>
      <c r="G280" s="853">
        <v>19</v>
      </c>
      <c r="H280" s="850">
        <v>3</v>
      </c>
      <c r="I280" s="853">
        <v>3</v>
      </c>
      <c r="J280" s="850">
        <v>3</v>
      </c>
      <c r="K280" s="853">
        <v>5</v>
      </c>
      <c r="L280" s="850">
        <v>2</v>
      </c>
      <c r="M280" s="912">
        <v>1</v>
      </c>
      <c r="N280" s="913">
        <f t="shared" si="35"/>
        <v>77</v>
      </c>
      <c r="O280" s="990">
        <f t="shared" si="35"/>
        <v>75</v>
      </c>
      <c r="Q280" s="133"/>
    </row>
    <row r="281" spans="1:17" ht="12.75" customHeight="1">
      <c r="A281" s="882" t="s">
        <v>103</v>
      </c>
      <c r="B281" s="850">
        <v>8</v>
      </c>
      <c r="C281" s="853">
        <v>7</v>
      </c>
      <c r="D281" s="850">
        <v>10</v>
      </c>
      <c r="E281" s="853">
        <v>6</v>
      </c>
      <c r="F281" s="850">
        <v>15</v>
      </c>
      <c r="G281" s="853">
        <v>9</v>
      </c>
      <c r="H281" s="850">
        <v>3</v>
      </c>
      <c r="I281" s="853">
        <v>5</v>
      </c>
      <c r="J281" s="850">
        <v>9</v>
      </c>
      <c r="K281" s="853">
        <v>6</v>
      </c>
      <c r="L281" s="850">
        <v>1</v>
      </c>
      <c r="M281" s="912">
        <v>4</v>
      </c>
      <c r="N281" s="913">
        <f t="shared" si="35"/>
        <v>90</v>
      </c>
      <c r="O281" s="990">
        <f t="shared" si="35"/>
        <v>82</v>
      </c>
      <c r="Q281" s="133"/>
    </row>
    <row r="282" spans="1:17" ht="12.75" customHeight="1">
      <c r="A282" s="882" t="s">
        <v>104</v>
      </c>
      <c r="B282" s="850">
        <v>13</v>
      </c>
      <c r="C282" s="853">
        <v>11</v>
      </c>
      <c r="D282" s="850">
        <v>3</v>
      </c>
      <c r="E282" s="853">
        <v>11</v>
      </c>
      <c r="F282" s="850">
        <v>12</v>
      </c>
      <c r="G282" s="853">
        <v>11</v>
      </c>
      <c r="H282" s="850">
        <v>6</v>
      </c>
      <c r="I282" s="853">
        <v>4</v>
      </c>
      <c r="J282" s="850">
        <v>8</v>
      </c>
      <c r="K282" s="853">
        <v>7</v>
      </c>
      <c r="L282" s="850">
        <v>2</v>
      </c>
      <c r="M282" s="912">
        <v>0</v>
      </c>
      <c r="N282" s="913">
        <f t="shared" si="35"/>
        <v>91</v>
      </c>
      <c r="O282" s="990">
        <f t="shared" si="35"/>
        <v>93</v>
      </c>
      <c r="Q282" s="133"/>
    </row>
    <row r="283" spans="1:17" ht="12.75" customHeight="1">
      <c r="A283" s="882" t="s">
        <v>105</v>
      </c>
      <c r="B283" s="850">
        <v>16</v>
      </c>
      <c r="C283" s="853">
        <v>15</v>
      </c>
      <c r="D283" s="850">
        <v>9</v>
      </c>
      <c r="E283" s="853">
        <v>2</v>
      </c>
      <c r="F283" s="850">
        <v>14</v>
      </c>
      <c r="G283" s="853">
        <v>11</v>
      </c>
      <c r="H283" s="850">
        <v>7</v>
      </c>
      <c r="I283" s="853">
        <v>6</v>
      </c>
      <c r="J283" s="850">
        <v>6</v>
      </c>
      <c r="K283" s="853">
        <v>9</v>
      </c>
      <c r="L283" s="850">
        <v>2</v>
      </c>
      <c r="M283" s="912">
        <v>1</v>
      </c>
      <c r="N283" s="913">
        <f t="shared" si="35"/>
        <v>105</v>
      </c>
      <c r="O283" s="990">
        <f t="shared" si="35"/>
        <v>81</v>
      </c>
      <c r="Q283" s="133"/>
    </row>
    <row r="284" spans="1:17" ht="12.75" customHeight="1">
      <c r="A284" s="882" t="s">
        <v>106</v>
      </c>
      <c r="B284" s="850">
        <v>9</v>
      </c>
      <c r="C284" s="853">
        <v>8</v>
      </c>
      <c r="D284" s="850">
        <v>2</v>
      </c>
      <c r="E284" s="853">
        <v>10</v>
      </c>
      <c r="F284" s="850">
        <v>6</v>
      </c>
      <c r="G284" s="853">
        <v>7</v>
      </c>
      <c r="H284" s="850">
        <v>1</v>
      </c>
      <c r="I284" s="853">
        <v>2</v>
      </c>
      <c r="J284" s="850">
        <v>6</v>
      </c>
      <c r="K284" s="853">
        <v>8</v>
      </c>
      <c r="L284" s="850">
        <v>1</v>
      </c>
      <c r="M284" s="912">
        <v>1</v>
      </c>
      <c r="N284" s="913">
        <f t="shared" ref="N284:O290" si="37">H255+J255+L255+N255+B284+D284+F284+H284+J284+L284</f>
        <v>48</v>
      </c>
      <c r="O284" s="990">
        <f t="shared" si="37"/>
        <v>66</v>
      </c>
      <c r="Q284" s="133"/>
    </row>
    <row r="285" spans="1:17" ht="12.75" customHeight="1">
      <c r="A285" s="882" t="s">
        <v>107</v>
      </c>
      <c r="B285" s="850">
        <v>12</v>
      </c>
      <c r="C285" s="853">
        <v>10</v>
      </c>
      <c r="D285" s="850">
        <v>3</v>
      </c>
      <c r="E285" s="853">
        <v>3</v>
      </c>
      <c r="F285" s="850">
        <v>3</v>
      </c>
      <c r="G285" s="853">
        <v>3</v>
      </c>
      <c r="H285" s="850">
        <v>3</v>
      </c>
      <c r="I285" s="853">
        <v>5</v>
      </c>
      <c r="J285" s="850">
        <v>7</v>
      </c>
      <c r="K285" s="853">
        <v>5</v>
      </c>
      <c r="L285" s="850">
        <v>0</v>
      </c>
      <c r="M285" s="912">
        <v>0</v>
      </c>
      <c r="N285" s="913">
        <f t="shared" si="37"/>
        <v>55</v>
      </c>
      <c r="O285" s="990">
        <f t="shared" si="37"/>
        <v>63</v>
      </c>
      <c r="Q285" s="133"/>
    </row>
    <row r="286" spans="1:17" ht="12.75" customHeight="1">
      <c r="A286" s="882" t="s">
        <v>108</v>
      </c>
      <c r="B286" s="850">
        <v>4</v>
      </c>
      <c r="C286" s="853">
        <v>7</v>
      </c>
      <c r="D286" s="850">
        <v>1</v>
      </c>
      <c r="E286" s="853">
        <v>0</v>
      </c>
      <c r="F286" s="850">
        <v>7</v>
      </c>
      <c r="G286" s="853">
        <v>13</v>
      </c>
      <c r="H286" s="850">
        <v>6</v>
      </c>
      <c r="I286" s="853">
        <v>2</v>
      </c>
      <c r="J286" s="850">
        <v>3</v>
      </c>
      <c r="K286" s="853">
        <v>6</v>
      </c>
      <c r="L286" s="850">
        <v>1</v>
      </c>
      <c r="M286" s="912">
        <v>1</v>
      </c>
      <c r="N286" s="913">
        <f t="shared" si="37"/>
        <v>47</v>
      </c>
      <c r="O286" s="990">
        <f t="shared" si="37"/>
        <v>54</v>
      </c>
      <c r="Q286" s="133"/>
    </row>
    <row r="287" spans="1:17" ht="12.75" customHeight="1">
      <c r="A287" s="882" t="s">
        <v>109</v>
      </c>
      <c r="B287" s="850">
        <v>2</v>
      </c>
      <c r="C287" s="853">
        <v>5</v>
      </c>
      <c r="D287" s="850">
        <v>0</v>
      </c>
      <c r="E287" s="853">
        <v>7</v>
      </c>
      <c r="F287" s="850">
        <v>3</v>
      </c>
      <c r="G287" s="853">
        <v>5</v>
      </c>
      <c r="H287" s="850">
        <v>1</v>
      </c>
      <c r="I287" s="853">
        <v>2</v>
      </c>
      <c r="J287" s="850">
        <v>5</v>
      </c>
      <c r="K287" s="853">
        <v>5</v>
      </c>
      <c r="L287" s="850">
        <v>0</v>
      </c>
      <c r="M287" s="912">
        <v>1</v>
      </c>
      <c r="N287" s="913">
        <f t="shared" si="37"/>
        <v>23</v>
      </c>
      <c r="O287" s="990">
        <f t="shared" si="37"/>
        <v>44</v>
      </c>
      <c r="Q287" s="133"/>
    </row>
    <row r="288" spans="1:17" ht="12.75" customHeight="1">
      <c r="A288" s="882" t="s">
        <v>110</v>
      </c>
      <c r="B288" s="850">
        <v>2</v>
      </c>
      <c r="C288" s="853">
        <v>7</v>
      </c>
      <c r="D288" s="850">
        <v>1</v>
      </c>
      <c r="E288" s="853">
        <v>0</v>
      </c>
      <c r="F288" s="850">
        <v>0</v>
      </c>
      <c r="G288" s="853">
        <v>6</v>
      </c>
      <c r="H288" s="850">
        <v>1</v>
      </c>
      <c r="I288" s="853">
        <v>0</v>
      </c>
      <c r="J288" s="850">
        <v>1</v>
      </c>
      <c r="K288" s="853">
        <v>0</v>
      </c>
      <c r="L288" s="850">
        <v>0</v>
      </c>
      <c r="M288" s="912">
        <v>0</v>
      </c>
      <c r="N288" s="913">
        <f t="shared" si="37"/>
        <v>10</v>
      </c>
      <c r="O288" s="990">
        <f t="shared" si="37"/>
        <v>26</v>
      </c>
      <c r="Q288" s="133"/>
    </row>
    <row r="289" spans="1:17" ht="12.75" customHeight="1">
      <c r="A289" s="882" t="s">
        <v>111</v>
      </c>
      <c r="B289" s="850">
        <v>0</v>
      </c>
      <c r="C289" s="853">
        <v>2</v>
      </c>
      <c r="D289" s="850">
        <v>0</v>
      </c>
      <c r="E289" s="853">
        <v>0</v>
      </c>
      <c r="F289" s="850">
        <v>0</v>
      </c>
      <c r="G289" s="853">
        <v>0</v>
      </c>
      <c r="H289" s="850">
        <v>0</v>
      </c>
      <c r="I289" s="853">
        <v>2</v>
      </c>
      <c r="J289" s="850">
        <v>0</v>
      </c>
      <c r="K289" s="853">
        <v>0</v>
      </c>
      <c r="L289" s="850">
        <v>0</v>
      </c>
      <c r="M289" s="912">
        <v>0</v>
      </c>
      <c r="N289" s="913">
        <f t="shared" si="37"/>
        <v>0</v>
      </c>
      <c r="O289" s="990">
        <f t="shared" si="37"/>
        <v>9</v>
      </c>
      <c r="Q289" s="133"/>
    </row>
    <row r="290" spans="1:17" ht="12.75" customHeight="1" thickBot="1">
      <c r="A290" s="883" t="s">
        <v>232</v>
      </c>
      <c r="B290" s="850">
        <v>0</v>
      </c>
      <c r="C290" s="853">
        <v>0</v>
      </c>
      <c r="D290" s="850">
        <v>0</v>
      </c>
      <c r="E290" s="884">
        <v>0</v>
      </c>
      <c r="F290" s="850">
        <v>0</v>
      </c>
      <c r="G290" s="884">
        <v>1</v>
      </c>
      <c r="H290" s="850">
        <v>0</v>
      </c>
      <c r="I290" s="884">
        <v>0</v>
      </c>
      <c r="J290" s="850">
        <v>0</v>
      </c>
      <c r="K290" s="853">
        <v>0</v>
      </c>
      <c r="L290" s="850">
        <v>0</v>
      </c>
      <c r="M290" s="912">
        <v>0</v>
      </c>
      <c r="N290" s="913">
        <f t="shared" si="37"/>
        <v>0</v>
      </c>
      <c r="O290" s="961">
        <f t="shared" si="37"/>
        <v>2</v>
      </c>
    </row>
    <row r="291" spans="1:17" ht="12" customHeight="1">
      <c r="A291" s="991"/>
      <c r="B291" s="967"/>
      <c r="C291" s="967"/>
      <c r="D291" s="967"/>
      <c r="E291" s="967"/>
      <c r="F291" s="967"/>
      <c r="G291" s="967"/>
      <c r="H291" s="967"/>
      <c r="I291" s="967"/>
      <c r="J291" s="967"/>
      <c r="K291" s="967"/>
      <c r="L291" s="992"/>
      <c r="M291" s="992"/>
      <c r="N291" s="992"/>
      <c r="O291" s="920"/>
      <c r="P291" s="887"/>
      <c r="Q291" s="887"/>
    </row>
    <row r="292" spans="1:17" ht="12" customHeight="1" thickBot="1">
      <c r="A292" s="854"/>
      <c r="B292" s="855"/>
      <c r="C292" s="855"/>
      <c r="D292" s="855"/>
      <c r="E292" s="855"/>
      <c r="F292" s="855"/>
      <c r="G292" s="855"/>
      <c r="H292" s="855"/>
      <c r="I292" s="855"/>
      <c r="J292" s="855"/>
      <c r="K292" s="855"/>
      <c r="L292" s="922"/>
      <c r="M292" s="922"/>
      <c r="N292" s="922"/>
      <c r="O292" s="858"/>
      <c r="P292" s="887"/>
      <c r="Q292" s="887"/>
    </row>
    <row r="293" spans="1:17" s="850" customFormat="1" ht="20.100000000000001" customHeight="1">
      <c r="A293" s="993" t="s">
        <v>218</v>
      </c>
      <c r="B293" s="862" t="s">
        <v>312</v>
      </c>
      <c r="C293" s="862"/>
      <c r="D293" s="861" t="s">
        <v>313</v>
      </c>
      <c r="E293" s="862"/>
      <c r="F293" s="923" t="s">
        <v>314</v>
      </c>
      <c r="G293" s="866"/>
      <c r="H293" s="923" t="s">
        <v>315</v>
      </c>
      <c r="I293" s="866"/>
      <c r="J293" s="923" t="s">
        <v>316</v>
      </c>
      <c r="K293" s="986"/>
      <c r="L293" s="865" t="s">
        <v>317</v>
      </c>
      <c r="M293" s="986"/>
      <c r="N293" s="865" t="s">
        <v>318</v>
      </c>
      <c r="O293" s="924"/>
      <c r="P293" s="852"/>
    </row>
    <row r="294" spans="1:17" ht="13.5" customHeight="1">
      <c r="A294" s="867" t="s">
        <v>226</v>
      </c>
      <c r="B294" s="868">
        <v>191</v>
      </c>
      <c r="C294" s="868"/>
      <c r="D294" s="868">
        <v>154</v>
      </c>
      <c r="E294" s="868"/>
      <c r="F294" s="868">
        <v>1013</v>
      </c>
      <c r="G294" s="868"/>
      <c r="H294" s="868">
        <v>558</v>
      </c>
      <c r="I294" s="868"/>
      <c r="J294" s="868">
        <v>561</v>
      </c>
      <c r="K294" s="868"/>
      <c r="L294" s="868">
        <v>431</v>
      </c>
      <c r="M294" s="868"/>
      <c r="N294" s="928">
        <v>89</v>
      </c>
      <c r="O294" s="869"/>
      <c r="Q294" s="133"/>
    </row>
    <row r="295" spans="1:17" ht="13.5" customHeight="1">
      <c r="A295" s="867" t="s">
        <v>227</v>
      </c>
      <c r="B295" s="868">
        <f>SUM(B299:C319)</f>
        <v>514</v>
      </c>
      <c r="C295" s="868"/>
      <c r="D295" s="868">
        <f>SUM(D299:E319)</f>
        <v>420</v>
      </c>
      <c r="E295" s="868"/>
      <c r="F295" s="868">
        <f>SUM(F299:G319)</f>
        <v>2766</v>
      </c>
      <c r="G295" s="868"/>
      <c r="H295" s="868">
        <f>SUM(H299:I319)</f>
        <v>1489</v>
      </c>
      <c r="I295" s="868"/>
      <c r="J295" s="868">
        <f>SUM(J299:K319)</f>
        <v>1432</v>
      </c>
      <c r="K295" s="868"/>
      <c r="L295" s="868">
        <f>SUM(L299:M319)</f>
        <v>1128</v>
      </c>
      <c r="M295" s="868"/>
      <c r="N295" s="928">
        <f>SUM(N299:O319)</f>
        <v>264</v>
      </c>
      <c r="O295" s="869"/>
      <c r="Q295" s="133"/>
    </row>
    <row r="296" spans="1:17" ht="13.5" customHeight="1">
      <c r="A296" s="870"/>
      <c r="B296" s="904" t="s">
        <v>89</v>
      </c>
      <c r="C296" s="905" t="s">
        <v>90</v>
      </c>
      <c r="D296" s="904" t="s">
        <v>89</v>
      </c>
      <c r="E296" s="905" t="s">
        <v>90</v>
      </c>
      <c r="F296" s="904" t="s">
        <v>89</v>
      </c>
      <c r="G296" s="900" t="s">
        <v>90</v>
      </c>
      <c r="H296" s="900" t="s">
        <v>89</v>
      </c>
      <c r="I296" s="905" t="s">
        <v>90</v>
      </c>
      <c r="J296" s="904" t="s">
        <v>89</v>
      </c>
      <c r="K296" s="971" t="s">
        <v>90</v>
      </c>
      <c r="L296" s="904" t="s">
        <v>89</v>
      </c>
      <c r="M296" s="971" t="s">
        <v>90</v>
      </c>
      <c r="N296" s="904" t="s">
        <v>89</v>
      </c>
      <c r="O296" s="900" t="s">
        <v>90</v>
      </c>
      <c r="Q296" s="133"/>
    </row>
    <row r="297" spans="1:17" ht="13.5" customHeight="1">
      <c r="A297" s="897" t="s">
        <v>294</v>
      </c>
      <c r="B297" s="952">
        <f t="shared" ref="B297:O297" si="38">SUM(B303:B319)</f>
        <v>211</v>
      </c>
      <c r="C297" s="953">
        <f t="shared" si="38"/>
        <v>217</v>
      </c>
      <c r="D297" s="954">
        <f t="shared" si="38"/>
        <v>174</v>
      </c>
      <c r="E297" s="953">
        <f t="shared" si="38"/>
        <v>177</v>
      </c>
      <c r="F297" s="954">
        <f t="shared" si="38"/>
        <v>1049</v>
      </c>
      <c r="G297" s="953">
        <f t="shared" si="38"/>
        <v>1050</v>
      </c>
      <c r="H297" s="954">
        <f t="shared" si="38"/>
        <v>591</v>
      </c>
      <c r="I297" s="953">
        <f t="shared" si="38"/>
        <v>577</v>
      </c>
      <c r="J297" s="954">
        <f t="shared" si="38"/>
        <v>613</v>
      </c>
      <c r="K297" s="953">
        <f t="shared" si="38"/>
        <v>599</v>
      </c>
      <c r="L297" s="954">
        <f t="shared" si="38"/>
        <v>425</v>
      </c>
      <c r="M297" s="953">
        <f t="shared" si="38"/>
        <v>436</v>
      </c>
      <c r="N297" s="954">
        <f t="shared" si="38"/>
        <v>109</v>
      </c>
      <c r="O297" s="954">
        <f t="shared" si="38"/>
        <v>111</v>
      </c>
      <c r="Q297" s="133"/>
    </row>
    <row r="298" spans="1:17" ht="15" customHeight="1">
      <c r="A298" s="964" t="s">
        <v>229</v>
      </c>
      <c r="B298" s="880">
        <f t="shared" ref="B298:O298" si="39">SUM(B299:B319)</f>
        <v>262</v>
      </c>
      <c r="C298" s="958">
        <f t="shared" si="39"/>
        <v>252</v>
      </c>
      <c r="D298" s="881">
        <f t="shared" si="39"/>
        <v>207</v>
      </c>
      <c r="E298" s="958">
        <f t="shared" si="39"/>
        <v>213</v>
      </c>
      <c r="F298" s="881">
        <f t="shared" si="39"/>
        <v>1392</v>
      </c>
      <c r="G298" s="958">
        <f t="shared" si="39"/>
        <v>1374</v>
      </c>
      <c r="H298" s="881">
        <f t="shared" si="39"/>
        <v>753</v>
      </c>
      <c r="I298" s="958">
        <f t="shared" si="39"/>
        <v>736</v>
      </c>
      <c r="J298" s="881">
        <f t="shared" si="39"/>
        <v>726</v>
      </c>
      <c r="K298" s="958">
        <f t="shared" si="39"/>
        <v>706</v>
      </c>
      <c r="L298" s="881">
        <f t="shared" si="39"/>
        <v>553</v>
      </c>
      <c r="M298" s="958">
        <f t="shared" si="39"/>
        <v>575</v>
      </c>
      <c r="N298" s="881">
        <f t="shared" si="39"/>
        <v>136</v>
      </c>
      <c r="O298" s="881">
        <f t="shared" si="39"/>
        <v>128</v>
      </c>
      <c r="Q298" s="133"/>
    </row>
    <row r="299" spans="1:17" ht="12.75" customHeight="1">
      <c r="A299" s="882" t="s">
        <v>295</v>
      </c>
      <c r="B299" s="850">
        <v>9</v>
      </c>
      <c r="C299" s="853">
        <v>11</v>
      </c>
      <c r="D299" s="850">
        <v>7</v>
      </c>
      <c r="E299" s="853">
        <v>11</v>
      </c>
      <c r="F299" s="850">
        <v>88</v>
      </c>
      <c r="G299" s="853">
        <v>106</v>
      </c>
      <c r="H299" s="850">
        <v>56</v>
      </c>
      <c r="I299" s="853">
        <v>38</v>
      </c>
      <c r="J299" s="850">
        <v>25</v>
      </c>
      <c r="K299" s="853">
        <v>33</v>
      </c>
      <c r="L299" s="850">
        <v>22</v>
      </c>
      <c r="M299" s="853">
        <v>33</v>
      </c>
      <c r="N299" s="850">
        <v>10</v>
      </c>
      <c r="O299" s="852">
        <v>3</v>
      </c>
      <c r="Q299" s="133"/>
    </row>
    <row r="300" spans="1:17" ht="12.75" customHeight="1">
      <c r="A300" s="882" t="s">
        <v>296</v>
      </c>
      <c r="B300" s="850">
        <v>16</v>
      </c>
      <c r="C300" s="853">
        <v>11</v>
      </c>
      <c r="D300" s="850">
        <v>11</v>
      </c>
      <c r="E300" s="853">
        <v>10</v>
      </c>
      <c r="F300" s="850">
        <v>100</v>
      </c>
      <c r="G300" s="853">
        <v>78</v>
      </c>
      <c r="H300" s="850">
        <v>40</v>
      </c>
      <c r="I300" s="853">
        <v>48</v>
      </c>
      <c r="J300" s="850">
        <v>23</v>
      </c>
      <c r="K300" s="853">
        <v>23</v>
      </c>
      <c r="L300" s="850">
        <v>31</v>
      </c>
      <c r="M300" s="853">
        <v>35</v>
      </c>
      <c r="N300" s="850">
        <v>6</v>
      </c>
      <c r="O300" s="852">
        <v>5</v>
      </c>
      <c r="Q300" s="133"/>
    </row>
    <row r="301" spans="1:17" ht="12.75" customHeight="1">
      <c r="A301" s="882" t="s">
        <v>93</v>
      </c>
      <c r="B301" s="850">
        <v>12</v>
      </c>
      <c r="C301" s="853">
        <v>10</v>
      </c>
      <c r="D301" s="850">
        <v>12</v>
      </c>
      <c r="E301" s="853">
        <v>11</v>
      </c>
      <c r="F301" s="850">
        <v>75</v>
      </c>
      <c r="G301" s="853">
        <v>84</v>
      </c>
      <c r="H301" s="850">
        <v>27</v>
      </c>
      <c r="I301" s="853">
        <v>38</v>
      </c>
      <c r="J301" s="850">
        <v>26</v>
      </c>
      <c r="K301" s="853">
        <v>23</v>
      </c>
      <c r="L301" s="850">
        <v>42</v>
      </c>
      <c r="M301" s="853">
        <v>41</v>
      </c>
      <c r="N301" s="850">
        <v>3</v>
      </c>
      <c r="O301" s="852">
        <v>4</v>
      </c>
      <c r="Q301" s="133"/>
    </row>
    <row r="302" spans="1:17" ht="12.75" customHeight="1">
      <c r="A302" s="882" t="s">
        <v>94</v>
      </c>
      <c r="B302" s="850">
        <v>14</v>
      </c>
      <c r="C302" s="853">
        <v>3</v>
      </c>
      <c r="D302" s="850">
        <v>3</v>
      </c>
      <c r="E302" s="853">
        <v>4</v>
      </c>
      <c r="F302" s="850">
        <v>80</v>
      </c>
      <c r="G302" s="853">
        <v>56</v>
      </c>
      <c r="H302" s="850">
        <v>39</v>
      </c>
      <c r="I302" s="853">
        <v>35</v>
      </c>
      <c r="J302" s="850">
        <v>39</v>
      </c>
      <c r="K302" s="853">
        <v>28</v>
      </c>
      <c r="L302" s="850">
        <v>33</v>
      </c>
      <c r="M302" s="853">
        <v>30</v>
      </c>
      <c r="N302" s="850">
        <v>8</v>
      </c>
      <c r="O302" s="852">
        <v>5</v>
      </c>
      <c r="Q302" s="133"/>
    </row>
    <row r="303" spans="1:17" ht="12.75" customHeight="1">
      <c r="A303" s="882" t="s">
        <v>95</v>
      </c>
      <c r="B303" s="850">
        <v>12</v>
      </c>
      <c r="C303" s="853">
        <v>8</v>
      </c>
      <c r="D303" s="850">
        <v>4</v>
      </c>
      <c r="E303" s="853">
        <v>3</v>
      </c>
      <c r="F303" s="850">
        <v>63</v>
      </c>
      <c r="G303" s="853">
        <v>64</v>
      </c>
      <c r="H303" s="850">
        <v>33</v>
      </c>
      <c r="I303" s="853">
        <v>36</v>
      </c>
      <c r="J303" s="850">
        <v>44</v>
      </c>
      <c r="K303" s="853">
        <v>32</v>
      </c>
      <c r="L303" s="850">
        <v>20</v>
      </c>
      <c r="M303" s="853">
        <v>18</v>
      </c>
      <c r="N303" s="850">
        <v>5</v>
      </c>
      <c r="O303" s="852">
        <v>6</v>
      </c>
      <c r="Q303" s="133"/>
    </row>
    <row r="304" spans="1:17" ht="12.75" customHeight="1">
      <c r="A304" s="882" t="s">
        <v>96</v>
      </c>
      <c r="B304" s="850">
        <v>15</v>
      </c>
      <c r="C304" s="853">
        <v>8</v>
      </c>
      <c r="D304" s="850">
        <v>6</v>
      </c>
      <c r="E304" s="853">
        <v>3</v>
      </c>
      <c r="F304" s="850">
        <v>94</v>
      </c>
      <c r="G304" s="853">
        <v>80</v>
      </c>
      <c r="H304" s="850">
        <v>51</v>
      </c>
      <c r="I304" s="853">
        <v>36</v>
      </c>
      <c r="J304" s="850">
        <v>41</v>
      </c>
      <c r="K304" s="853">
        <v>34</v>
      </c>
      <c r="L304" s="850">
        <v>23</v>
      </c>
      <c r="M304" s="853">
        <v>11</v>
      </c>
      <c r="N304" s="850">
        <v>11</v>
      </c>
      <c r="O304" s="852">
        <v>6</v>
      </c>
      <c r="Q304" s="133"/>
    </row>
    <row r="305" spans="1:17" ht="12.75" customHeight="1">
      <c r="A305" s="882" t="s">
        <v>97</v>
      </c>
      <c r="B305" s="850">
        <v>14</v>
      </c>
      <c r="C305" s="853">
        <v>20</v>
      </c>
      <c r="D305" s="850">
        <v>11</v>
      </c>
      <c r="E305" s="853">
        <v>14</v>
      </c>
      <c r="F305" s="850">
        <v>119</v>
      </c>
      <c r="G305" s="853">
        <v>108</v>
      </c>
      <c r="H305" s="850">
        <v>41</v>
      </c>
      <c r="I305" s="853">
        <v>50</v>
      </c>
      <c r="J305" s="850">
        <v>55</v>
      </c>
      <c r="K305" s="853">
        <v>36</v>
      </c>
      <c r="L305" s="850">
        <v>23</v>
      </c>
      <c r="M305" s="853">
        <v>33</v>
      </c>
      <c r="N305" s="850">
        <v>3</v>
      </c>
      <c r="O305" s="852">
        <v>4</v>
      </c>
      <c r="Q305" s="133"/>
    </row>
    <row r="306" spans="1:17" ht="12.75" customHeight="1">
      <c r="A306" s="882" t="s">
        <v>99</v>
      </c>
      <c r="B306" s="850">
        <v>21</v>
      </c>
      <c r="C306" s="853">
        <v>16</v>
      </c>
      <c r="D306" s="850">
        <v>22</v>
      </c>
      <c r="E306" s="853">
        <v>18</v>
      </c>
      <c r="F306" s="850">
        <v>127</v>
      </c>
      <c r="G306" s="853">
        <v>138</v>
      </c>
      <c r="H306" s="850">
        <v>58</v>
      </c>
      <c r="I306" s="853">
        <v>58</v>
      </c>
      <c r="J306" s="850">
        <v>43</v>
      </c>
      <c r="K306" s="853">
        <v>29</v>
      </c>
      <c r="L306" s="850">
        <v>33</v>
      </c>
      <c r="M306" s="853">
        <v>36</v>
      </c>
      <c r="N306" s="850">
        <v>9</v>
      </c>
      <c r="O306" s="852">
        <v>9</v>
      </c>
      <c r="Q306" s="133"/>
    </row>
    <row r="307" spans="1:17" ht="12.75" customHeight="1">
      <c r="A307" s="882" t="s">
        <v>100</v>
      </c>
      <c r="B307" s="850">
        <v>16</v>
      </c>
      <c r="C307" s="853">
        <v>18</v>
      </c>
      <c r="D307" s="850">
        <v>20</v>
      </c>
      <c r="E307" s="853">
        <v>11</v>
      </c>
      <c r="F307" s="850">
        <v>114</v>
      </c>
      <c r="G307" s="853">
        <v>98</v>
      </c>
      <c r="H307" s="850">
        <v>54</v>
      </c>
      <c r="I307" s="853">
        <v>45</v>
      </c>
      <c r="J307" s="850">
        <v>48</v>
      </c>
      <c r="K307" s="853">
        <v>43</v>
      </c>
      <c r="L307" s="850">
        <v>56</v>
      </c>
      <c r="M307" s="853">
        <v>68</v>
      </c>
      <c r="N307" s="850">
        <v>6</v>
      </c>
      <c r="O307" s="852">
        <v>6</v>
      </c>
      <c r="Q307" s="133"/>
    </row>
    <row r="308" spans="1:17" ht="12.75" customHeight="1">
      <c r="A308" s="882" t="s">
        <v>101</v>
      </c>
      <c r="B308" s="850">
        <v>13</v>
      </c>
      <c r="C308" s="853">
        <v>10</v>
      </c>
      <c r="D308" s="850">
        <v>13</v>
      </c>
      <c r="E308" s="853">
        <v>12</v>
      </c>
      <c r="F308" s="850">
        <v>95</v>
      </c>
      <c r="G308" s="853">
        <v>80</v>
      </c>
      <c r="H308" s="850">
        <v>50</v>
      </c>
      <c r="I308" s="853">
        <v>40</v>
      </c>
      <c r="J308" s="850">
        <v>48</v>
      </c>
      <c r="K308" s="853">
        <v>41</v>
      </c>
      <c r="L308" s="850">
        <v>40</v>
      </c>
      <c r="M308" s="853">
        <v>45</v>
      </c>
      <c r="N308" s="850">
        <v>8</v>
      </c>
      <c r="O308" s="852">
        <v>7</v>
      </c>
      <c r="Q308" s="133"/>
    </row>
    <row r="309" spans="1:17" ht="12.75" customHeight="1">
      <c r="A309" s="882" t="s">
        <v>102</v>
      </c>
      <c r="B309" s="850">
        <v>16</v>
      </c>
      <c r="C309" s="853">
        <v>18</v>
      </c>
      <c r="D309" s="850">
        <v>11</v>
      </c>
      <c r="E309" s="853">
        <v>8</v>
      </c>
      <c r="F309" s="850">
        <v>74</v>
      </c>
      <c r="G309" s="853">
        <v>79</v>
      </c>
      <c r="H309" s="850">
        <v>43</v>
      </c>
      <c r="I309" s="853">
        <v>38</v>
      </c>
      <c r="J309" s="850">
        <v>62</v>
      </c>
      <c r="K309" s="853">
        <v>62</v>
      </c>
      <c r="L309" s="850">
        <v>40</v>
      </c>
      <c r="M309" s="853">
        <v>31</v>
      </c>
      <c r="N309" s="850">
        <v>12</v>
      </c>
      <c r="O309" s="852">
        <v>11</v>
      </c>
      <c r="Q309" s="133"/>
    </row>
    <row r="310" spans="1:17" ht="12.75" customHeight="1">
      <c r="A310" s="882" t="s">
        <v>103</v>
      </c>
      <c r="B310" s="850">
        <v>14</v>
      </c>
      <c r="C310" s="853">
        <v>10</v>
      </c>
      <c r="D310" s="850">
        <v>11</v>
      </c>
      <c r="E310" s="853">
        <v>8</v>
      </c>
      <c r="F310" s="850">
        <v>78</v>
      </c>
      <c r="G310" s="853">
        <v>72</v>
      </c>
      <c r="H310" s="850">
        <v>42</v>
      </c>
      <c r="I310" s="853">
        <v>44</v>
      </c>
      <c r="J310" s="850">
        <v>40</v>
      </c>
      <c r="K310" s="853">
        <v>34</v>
      </c>
      <c r="L310" s="850">
        <v>36</v>
      </c>
      <c r="M310" s="853">
        <v>21</v>
      </c>
      <c r="N310" s="850">
        <v>11</v>
      </c>
      <c r="O310" s="852">
        <v>5</v>
      </c>
      <c r="Q310" s="133"/>
    </row>
    <row r="311" spans="1:17" ht="12.75" customHeight="1">
      <c r="A311" s="882" t="s">
        <v>104</v>
      </c>
      <c r="B311" s="850">
        <v>20</v>
      </c>
      <c r="C311" s="853">
        <v>16</v>
      </c>
      <c r="D311" s="850">
        <v>22</v>
      </c>
      <c r="E311" s="853">
        <v>17</v>
      </c>
      <c r="F311" s="850">
        <v>59</v>
      </c>
      <c r="G311" s="853">
        <v>63</v>
      </c>
      <c r="H311" s="850">
        <v>58</v>
      </c>
      <c r="I311" s="853">
        <v>49</v>
      </c>
      <c r="J311" s="850">
        <v>42</v>
      </c>
      <c r="K311" s="853">
        <v>61</v>
      </c>
      <c r="L311" s="850">
        <v>36</v>
      </c>
      <c r="M311" s="853">
        <v>49</v>
      </c>
      <c r="N311" s="850">
        <v>6</v>
      </c>
      <c r="O311" s="852">
        <v>9</v>
      </c>
      <c r="Q311" s="133"/>
    </row>
    <row r="312" spans="1:17" ht="12.75" customHeight="1">
      <c r="A312" s="882" t="s">
        <v>105</v>
      </c>
      <c r="B312" s="850">
        <v>19</v>
      </c>
      <c r="C312" s="853">
        <v>21</v>
      </c>
      <c r="D312" s="850">
        <v>16</v>
      </c>
      <c r="E312" s="853">
        <v>28</v>
      </c>
      <c r="F312" s="850">
        <v>79</v>
      </c>
      <c r="G312" s="853">
        <v>82</v>
      </c>
      <c r="H312" s="850">
        <v>56</v>
      </c>
      <c r="I312" s="853">
        <v>38</v>
      </c>
      <c r="J312" s="850">
        <v>55</v>
      </c>
      <c r="K312" s="853">
        <v>45</v>
      </c>
      <c r="L312" s="850">
        <v>39</v>
      </c>
      <c r="M312" s="853">
        <v>39</v>
      </c>
      <c r="N312" s="850">
        <v>10</v>
      </c>
      <c r="O312" s="852">
        <v>14</v>
      </c>
      <c r="Q312" s="133"/>
    </row>
    <row r="313" spans="1:17" ht="12.75" customHeight="1">
      <c r="A313" s="882" t="s">
        <v>106</v>
      </c>
      <c r="B313" s="850">
        <v>18</v>
      </c>
      <c r="C313" s="853">
        <v>16</v>
      </c>
      <c r="D313" s="850">
        <v>18</v>
      </c>
      <c r="E313" s="853">
        <v>19</v>
      </c>
      <c r="F313" s="850">
        <v>49</v>
      </c>
      <c r="G313" s="853">
        <v>48</v>
      </c>
      <c r="H313" s="850">
        <v>29</v>
      </c>
      <c r="I313" s="853">
        <v>34</v>
      </c>
      <c r="J313" s="850">
        <v>32</v>
      </c>
      <c r="K313" s="853">
        <v>38</v>
      </c>
      <c r="L313" s="850">
        <v>33</v>
      </c>
      <c r="M313" s="853">
        <v>31</v>
      </c>
      <c r="N313" s="850">
        <v>6</v>
      </c>
      <c r="O313" s="852">
        <v>8</v>
      </c>
      <c r="Q313" s="133"/>
    </row>
    <row r="314" spans="1:17" ht="12.75" customHeight="1">
      <c r="A314" s="882" t="s">
        <v>107</v>
      </c>
      <c r="B314" s="850">
        <v>13</v>
      </c>
      <c r="C314" s="853">
        <v>13</v>
      </c>
      <c r="D314" s="850">
        <v>8</v>
      </c>
      <c r="E314" s="853">
        <v>8</v>
      </c>
      <c r="F314" s="850">
        <v>41</v>
      </c>
      <c r="G314" s="853">
        <v>58</v>
      </c>
      <c r="H314" s="850">
        <v>30</v>
      </c>
      <c r="I314" s="853">
        <v>37</v>
      </c>
      <c r="J314" s="850">
        <v>34</v>
      </c>
      <c r="K314" s="853">
        <v>57</v>
      </c>
      <c r="L314" s="850">
        <v>21</v>
      </c>
      <c r="M314" s="853">
        <v>17</v>
      </c>
      <c r="N314" s="850">
        <v>9</v>
      </c>
      <c r="O314" s="852">
        <v>8</v>
      </c>
      <c r="Q314" s="133"/>
    </row>
    <row r="315" spans="1:17" ht="12.75" customHeight="1">
      <c r="A315" s="882" t="s">
        <v>108</v>
      </c>
      <c r="B315" s="850">
        <v>12</v>
      </c>
      <c r="C315" s="853">
        <v>22</v>
      </c>
      <c r="D315" s="850">
        <v>6</v>
      </c>
      <c r="E315" s="853">
        <v>7</v>
      </c>
      <c r="F315" s="850">
        <v>34</v>
      </c>
      <c r="G315" s="853">
        <v>38</v>
      </c>
      <c r="H315" s="850">
        <v>18</v>
      </c>
      <c r="I315" s="853">
        <v>33</v>
      </c>
      <c r="J315" s="850">
        <v>41</v>
      </c>
      <c r="K315" s="853">
        <v>46</v>
      </c>
      <c r="L315" s="850">
        <v>12</v>
      </c>
      <c r="M315" s="853">
        <v>12</v>
      </c>
      <c r="N315" s="850">
        <v>6</v>
      </c>
      <c r="O315" s="852">
        <v>10</v>
      </c>
      <c r="Q315" s="133"/>
    </row>
    <row r="316" spans="1:17" ht="12.75" customHeight="1">
      <c r="A316" s="882" t="s">
        <v>109</v>
      </c>
      <c r="B316" s="850">
        <v>8</v>
      </c>
      <c r="C316" s="853">
        <v>12</v>
      </c>
      <c r="D316" s="850">
        <v>3</v>
      </c>
      <c r="E316" s="853">
        <v>15</v>
      </c>
      <c r="F316" s="850">
        <v>18</v>
      </c>
      <c r="G316" s="853">
        <v>24</v>
      </c>
      <c r="H316" s="850">
        <v>19</v>
      </c>
      <c r="I316" s="853">
        <v>23</v>
      </c>
      <c r="J316" s="850">
        <v>20</v>
      </c>
      <c r="K316" s="853">
        <v>22</v>
      </c>
      <c r="L316" s="850">
        <v>8</v>
      </c>
      <c r="M316" s="853">
        <v>16</v>
      </c>
      <c r="N316" s="850">
        <v>5</v>
      </c>
      <c r="O316" s="852">
        <v>6</v>
      </c>
      <c r="Q316" s="133"/>
    </row>
    <row r="317" spans="1:17" ht="12.75" customHeight="1">
      <c r="A317" s="882" t="s">
        <v>110</v>
      </c>
      <c r="B317" s="850">
        <v>0</v>
      </c>
      <c r="C317" s="853">
        <v>5</v>
      </c>
      <c r="D317" s="850">
        <v>3</v>
      </c>
      <c r="E317" s="853">
        <v>4</v>
      </c>
      <c r="F317" s="850">
        <v>5</v>
      </c>
      <c r="G317" s="853">
        <v>14</v>
      </c>
      <c r="H317" s="850">
        <v>8</v>
      </c>
      <c r="I317" s="853">
        <v>13</v>
      </c>
      <c r="J317" s="850">
        <v>7</v>
      </c>
      <c r="K317" s="853">
        <v>16</v>
      </c>
      <c r="L317" s="850">
        <v>4</v>
      </c>
      <c r="M317" s="853">
        <v>8</v>
      </c>
      <c r="N317" s="850">
        <v>2</v>
      </c>
      <c r="O317" s="852">
        <v>0</v>
      </c>
      <c r="Q317" s="133"/>
    </row>
    <row r="318" spans="1:17" ht="12.75" customHeight="1">
      <c r="A318" s="882" t="s">
        <v>111</v>
      </c>
      <c r="B318" s="850">
        <v>0</v>
      </c>
      <c r="C318" s="853">
        <v>4</v>
      </c>
      <c r="D318" s="850">
        <v>0</v>
      </c>
      <c r="E318" s="853">
        <v>2</v>
      </c>
      <c r="F318" s="850">
        <v>0</v>
      </c>
      <c r="G318" s="853">
        <v>4</v>
      </c>
      <c r="H318" s="850">
        <v>1</v>
      </c>
      <c r="I318" s="853">
        <v>3</v>
      </c>
      <c r="J318" s="850">
        <v>1</v>
      </c>
      <c r="K318" s="853">
        <v>3</v>
      </c>
      <c r="L318" s="850">
        <v>1</v>
      </c>
      <c r="M318" s="853">
        <v>1</v>
      </c>
      <c r="N318" s="850">
        <v>0</v>
      </c>
      <c r="O318" s="852">
        <v>2</v>
      </c>
      <c r="Q318" s="133"/>
    </row>
    <row r="319" spans="1:17" ht="12.75" customHeight="1" thickBot="1">
      <c r="A319" s="883" t="s">
        <v>232</v>
      </c>
      <c r="B319" s="915">
        <v>0</v>
      </c>
      <c r="C319" s="884">
        <v>0</v>
      </c>
      <c r="D319" s="855">
        <v>0</v>
      </c>
      <c r="E319" s="884">
        <v>0</v>
      </c>
      <c r="F319" s="855">
        <v>0</v>
      </c>
      <c r="G319" s="884">
        <v>0</v>
      </c>
      <c r="H319" s="855">
        <v>0</v>
      </c>
      <c r="I319" s="884">
        <v>0</v>
      </c>
      <c r="J319" s="855">
        <v>0</v>
      </c>
      <c r="K319" s="884">
        <v>0</v>
      </c>
      <c r="L319" s="855">
        <v>0</v>
      </c>
      <c r="M319" s="884">
        <v>0</v>
      </c>
      <c r="N319" s="855">
        <v>0</v>
      </c>
      <c r="O319" s="855">
        <v>0</v>
      </c>
      <c r="Q319" s="133"/>
    </row>
    <row r="320" spans="1:17" ht="9.9499999999999993" customHeight="1">
      <c r="A320" s="885"/>
      <c r="B320" s="852"/>
      <c r="C320" s="852"/>
      <c r="D320" s="852"/>
      <c r="E320" s="852"/>
      <c r="F320" s="852"/>
      <c r="G320" s="852"/>
      <c r="H320" s="852"/>
      <c r="I320" s="852"/>
      <c r="J320" s="852"/>
      <c r="K320" s="852"/>
      <c r="L320" s="850"/>
      <c r="M320" s="852"/>
      <c r="N320" s="850"/>
      <c r="O320" s="852"/>
      <c r="Q320" s="921"/>
    </row>
    <row r="321" spans="1:43" ht="9.9499999999999993" customHeight="1" thickBot="1">
      <c r="A321" s="854"/>
      <c r="B321" s="855"/>
      <c r="C321" s="855"/>
      <c r="D321" s="855"/>
      <c r="E321" s="855"/>
      <c r="F321" s="855"/>
      <c r="G321" s="855"/>
      <c r="H321" s="855"/>
      <c r="I321" s="855"/>
      <c r="J321" s="855"/>
      <c r="K321" s="855"/>
      <c r="L321" s="855"/>
      <c r="M321" s="855"/>
      <c r="N321" s="855"/>
      <c r="O321" s="855"/>
    </row>
    <row r="322" spans="1:43" s="850" customFormat="1" ht="20.100000000000001" customHeight="1">
      <c r="A322" s="882" t="s">
        <v>218</v>
      </c>
      <c r="B322" s="994" t="s">
        <v>188</v>
      </c>
      <c r="C322" s="984"/>
      <c r="D322" s="862" t="s">
        <v>319</v>
      </c>
      <c r="E322" s="862"/>
      <c r="F322" s="923" t="s">
        <v>320</v>
      </c>
      <c r="G322" s="866"/>
      <c r="H322" s="923" t="s">
        <v>321</v>
      </c>
      <c r="I322" s="866"/>
      <c r="J322" s="923" t="s">
        <v>322</v>
      </c>
      <c r="K322" s="866"/>
      <c r="L322" s="923" t="s">
        <v>323</v>
      </c>
      <c r="M322" s="986"/>
      <c r="N322" s="865" t="s">
        <v>324</v>
      </c>
      <c r="O322" s="924"/>
      <c r="P322" s="852"/>
      <c r="R322" s="133"/>
      <c r="S322" s="133"/>
      <c r="T322" s="133"/>
      <c r="U322" s="133"/>
      <c r="V322" s="133"/>
      <c r="W322" s="133"/>
      <c r="X322" s="133"/>
      <c r="Y322" s="133"/>
      <c r="Z322" s="133"/>
      <c r="AA322" s="133"/>
      <c r="AB322" s="133"/>
      <c r="AC322" s="133"/>
      <c r="AD322" s="133"/>
      <c r="AE322" s="133"/>
      <c r="AF322" s="133"/>
      <c r="AG322" s="133"/>
      <c r="AH322" s="133"/>
      <c r="AI322" s="133"/>
      <c r="AJ322" s="133"/>
      <c r="AK322" s="133"/>
      <c r="AL322" s="133"/>
      <c r="AM322" s="133"/>
      <c r="AN322" s="133"/>
      <c r="AO322" s="133"/>
      <c r="AP322" s="133"/>
      <c r="AQ322" s="133"/>
    </row>
    <row r="323" spans="1:43" ht="13.5" customHeight="1">
      <c r="A323" s="870" t="s">
        <v>226</v>
      </c>
      <c r="B323" s="995">
        <f>SUM(B294:O294)</f>
        <v>2997</v>
      </c>
      <c r="C323" s="894"/>
      <c r="D323" s="868">
        <v>84</v>
      </c>
      <c r="E323" s="868"/>
      <c r="F323" s="868">
        <v>34</v>
      </c>
      <c r="G323" s="868"/>
      <c r="H323" s="868">
        <v>48</v>
      </c>
      <c r="I323" s="868"/>
      <c r="J323" s="868">
        <v>48</v>
      </c>
      <c r="K323" s="868"/>
      <c r="L323" s="868">
        <v>28</v>
      </c>
      <c r="M323" s="868"/>
      <c r="N323" s="868">
        <v>98</v>
      </c>
      <c r="O323" s="869"/>
      <c r="Q323" s="133"/>
    </row>
    <row r="324" spans="1:43" ht="13.5" customHeight="1">
      <c r="A324" s="897" t="s">
        <v>227</v>
      </c>
      <c r="B324" s="995">
        <f>SUM(B328:C348)</f>
        <v>8013</v>
      </c>
      <c r="C324" s="894"/>
      <c r="D324" s="868">
        <f>SUM(D328:E348)</f>
        <v>264</v>
      </c>
      <c r="E324" s="868"/>
      <c r="F324" s="868">
        <f>SUM(F328:G348)</f>
        <v>116</v>
      </c>
      <c r="G324" s="868"/>
      <c r="H324" s="868">
        <f>SUM(H328:I348)</f>
        <v>162</v>
      </c>
      <c r="I324" s="868"/>
      <c r="J324" s="868">
        <f>SUM(J328:K348)</f>
        <v>145</v>
      </c>
      <c r="K324" s="868"/>
      <c r="L324" s="868">
        <f>SUM(L328:M348)</f>
        <v>94</v>
      </c>
      <c r="M324" s="868"/>
      <c r="N324" s="868">
        <f>SUM(N328:O348)</f>
        <v>315</v>
      </c>
      <c r="O324" s="869"/>
      <c r="Q324" s="133"/>
    </row>
    <row r="325" spans="1:43" ht="13.5" customHeight="1">
      <c r="A325" s="870"/>
      <c r="B325" s="973" t="s">
        <v>89</v>
      </c>
      <c r="C325" s="975" t="s">
        <v>90</v>
      </c>
      <c r="D325" s="904" t="s">
        <v>89</v>
      </c>
      <c r="E325" s="905" t="s">
        <v>90</v>
      </c>
      <c r="F325" s="904" t="s">
        <v>89</v>
      </c>
      <c r="G325" s="905" t="s">
        <v>90</v>
      </c>
      <c r="H325" s="904" t="s">
        <v>89</v>
      </c>
      <c r="I325" s="905" t="s">
        <v>90</v>
      </c>
      <c r="J325" s="904" t="s">
        <v>89</v>
      </c>
      <c r="K325" s="971" t="s">
        <v>90</v>
      </c>
      <c r="L325" s="904" t="s">
        <v>89</v>
      </c>
      <c r="M325" s="900" t="s">
        <v>90</v>
      </c>
      <c r="N325" s="898" t="s">
        <v>89</v>
      </c>
      <c r="O325" s="900" t="s">
        <v>90</v>
      </c>
      <c r="Q325" s="133"/>
    </row>
    <row r="326" spans="1:43" ht="13.5" customHeight="1">
      <c r="A326" s="951" t="s">
        <v>294</v>
      </c>
      <c r="B326" s="996">
        <f t="shared" ref="B326:C341" si="40">B297+D297+F297+H297+J297+L297+N297</f>
        <v>3172</v>
      </c>
      <c r="C326" s="956">
        <f t="shared" si="40"/>
        <v>3167</v>
      </c>
      <c r="D326" s="954">
        <f t="shared" ref="D326:O326" si="41">SUM(D332:D348)</f>
        <v>110</v>
      </c>
      <c r="E326" s="953">
        <f t="shared" si="41"/>
        <v>108</v>
      </c>
      <c r="F326" s="954">
        <f t="shared" si="41"/>
        <v>49</v>
      </c>
      <c r="G326" s="953">
        <f t="shared" si="41"/>
        <v>49</v>
      </c>
      <c r="H326" s="954">
        <f t="shared" si="41"/>
        <v>63</v>
      </c>
      <c r="I326" s="953">
        <f t="shared" si="41"/>
        <v>78</v>
      </c>
      <c r="J326" s="954">
        <f t="shared" si="41"/>
        <v>69</v>
      </c>
      <c r="K326" s="953">
        <f t="shared" si="41"/>
        <v>71</v>
      </c>
      <c r="L326" s="954">
        <f t="shared" si="41"/>
        <v>37</v>
      </c>
      <c r="M326" s="953">
        <f t="shared" si="41"/>
        <v>43</v>
      </c>
      <c r="N326" s="954">
        <f t="shared" si="41"/>
        <v>123</v>
      </c>
      <c r="O326" s="954">
        <f t="shared" si="41"/>
        <v>129</v>
      </c>
      <c r="Q326" s="133"/>
    </row>
    <row r="327" spans="1:43" ht="15" customHeight="1">
      <c r="A327" s="976" t="s">
        <v>229</v>
      </c>
      <c r="B327" s="997">
        <f t="shared" si="40"/>
        <v>4029</v>
      </c>
      <c r="C327" s="960">
        <f t="shared" si="40"/>
        <v>3984</v>
      </c>
      <c r="D327" s="881">
        <f t="shared" ref="D327:O327" si="42">SUM(D328:D348)</f>
        <v>136</v>
      </c>
      <c r="E327" s="958">
        <f t="shared" si="42"/>
        <v>128</v>
      </c>
      <c r="F327" s="881">
        <f t="shared" si="42"/>
        <v>58</v>
      </c>
      <c r="G327" s="958">
        <f t="shared" si="42"/>
        <v>58</v>
      </c>
      <c r="H327" s="881">
        <f t="shared" si="42"/>
        <v>75</v>
      </c>
      <c r="I327" s="958">
        <f t="shared" si="42"/>
        <v>87</v>
      </c>
      <c r="J327" s="881">
        <f t="shared" si="42"/>
        <v>72</v>
      </c>
      <c r="K327" s="958">
        <f t="shared" si="42"/>
        <v>73</v>
      </c>
      <c r="L327" s="881">
        <f t="shared" si="42"/>
        <v>40</v>
      </c>
      <c r="M327" s="958">
        <f t="shared" si="42"/>
        <v>54</v>
      </c>
      <c r="N327" s="881">
        <f t="shared" si="42"/>
        <v>153</v>
      </c>
      <c r="O327" s="881">
        <f t="shared" si="42"/>
        <v>162</v>
      </c>
      <c r="Q327" s="133"/>
    </row>
    <row r="328" spans="1:43" ht="12.75" customHeight="1">
      <c r="A328" s="882" t="s">
        <v>295</v>
      </c>
      <c r="B328" s="913">
        <f t="shared" si="40"/>
        <v>217</v>
      </c>
      <c r="C328" s="914">
        <f t="shared" si="40"/>
        <v>235</v>
      </c>
      <c r="D328" s="850">
        <v>4</v>
      </c>
      <c r="E328" s="853">
        <v>8</v>
      </c>
      <c r="F328" s="850">
        <v>1</v>
      </c>
      <c r="G328" s="853">
        <v>0</v>
      </c>
      <c r="H328" s="850">
        <v>3</v>
      </c>
      <c r="I328" s="853">
        <v>1</v>
      </c>
      <c r="J328" s="850">
        <v>1</v>
      </c>
      <c r="K328" s="853">
        <v>1</v>
      </c>
      <c r="L328" s="850">
        <v>1</v>
      </c>
      <c r="M328" s="853">
        <v>5</v>
      </c>
      <c r="N328" s="850">
        <v>6</v>
      </c>
      <c r="O328" s="852">
        <v>8</v>
      </c>
      <c r="Q328" s="133"/>
    </row>
    <row r="329" spans="1:43" ht="12.75" customHeight="1">
      <c r="A329" s="882" t="s">
        <v>296</v>
      </c>
      <c r="B329" s="913">
        <f t="shared" si="40"/>
        <v>227</v>
      </c>
      <c r="C329" s="914">
        <f t="shared" si="40"/>
        <v>210</v>
      </c>
      <c r="D329" s="850">
        <v>7</v>
      </c>
      <c r="E329" s="853">
        <v>4</v>
      </c>
      <c r="F329" s="850">
        <v>2</v>
      </c>
      <c r="G329" s="853">
        <v>4</v>
      </c>
      <c r="H329" s="850">
        <v>3</v>
      </c>
      <c r="I329" s="853">
        <v>0</v>
      </c>
      <c r="J329" s="850">
        <v>1</v>
      </c>
      <c r="K329" s="853">
        <v>1</v>
      </c>
      <c r="L329" s="850">
        <v>0</v>
      </c>
      <c r="M329" s="853">
        <v>2</v>
      </c>
      <c r="N329" s="850">
        <v>10</v>
      </c>
      <c r="O329" s="852">
        <v>5</v>
      </c>
      <c r="Q329" s="133"/>
    </row>
    <row r="330" spans="1:43" ht="12.75" customHeight="1">
      <c r="A330" s="882" t="s">
        <v>93</v>
      </c>
      <c r="B330" s="913">
        <f t="shared" si="40"/>
        <v>197</v>
      </c>
      <c r="C330" s="914">
        <f t="shared" si="40"/>
        <v>211</v>
      </c>
      <c r="D330" s="850">
        <v>8</v>
      </c>
      <c r="E330" s="853">
        <v>5</v>
      </c>
      <c r="F330" s="850">
        <v>6</v>
      </c>
      <c r="G330" s="853">
        <v>2</v>
      </c>
      <c r="H330" s="850">
        <v>2</v>
      </c>
      <c r="I330" s="853">
        <v>2</v>
      </c>
      <c r="J330" s="850">
        <v>0</v>
      </c>
      <c r="K330" s="853">
        <v>0</v>
      </c>
      <c r="L330" s="850">
        <v>1</v>
      </c>
      <c r="M330" s="853">
        <v>1</v>
      </c>
      <c r="N330" s="850">
        <v>8</v>
      </c>
      <c r="O330" s="852">
        <v>10</v>
      </c>
      <c r="Q330" s="133"/>
    </row>
    <row r="331" spans="1:43" ht="12.75" customHeight="1">
      <c r="A331" s="882" t="s">
        <v>94</v>
      </c>
      <c r="B331" s="913">
        <f t="shared" si="40"/>
        <v>216</v>
      </c>
      <c r="C331" s="914">
        <f t="shared" si="40"/>
        <v>161</v>
      </c>
      <c r="D331" s="850">
        <v>7</v>
      </c>
      <c r="E331" s="853">
        <v>3</v>
      </c>
      <c r="F331" s="850">
        <v>0</v>
      </c>
      <c r="G331" s="853">
        <v>3</v>
      </c>
      <c r="H331" s="850">
        <v>4</v>
      </c>
      <c r="I331" s="853">
        <v>6</v>
      </c>
      <c r="J331" s="850">
        <v>1</v>
      </c>
      <c r="K331" s="853">
        <v>0</v>
      </c>
      <c r="L331" s="850">
        <v>1</v>
      </c>
      <c r="M331" s="853">
        <v>3</v>
      </c>
      <c r="N331" s="850">
        <v>6</v>
      </c>
      <c r="O331" s="852">
        <v>10</v>
      </c>
      <c r="Q331" s="133"/>
    </row>
    <row r="332" spans="1:43" ht="12.75" customHeight="1">
      <c r="A332" s="882" t="s">
        <v>95</v>
      </c>
      <c r="B332" s="913">
        <f t="shared" si="40"/>
        <v>181</v>
      </c>
      <c r="C332" s="914">
        <f t="shared" si="40"/>
        <v>167</v>
      </c>
      <c r="D332" s="850">
        <v>5</v>
      </c>
      <c r="E332" s="853">
        <v>2</v>
      </c>
      <c r="F332" s="850">
        <v>4</v>
      </c>
      <c r="G332" s="853">
        <v>3</v>
      </c>
      <c r="H332" s="850">
        <v>4</v>
      </c>
      <c r="I332" s="853">
        <v>5</v>
      </c>
      <c r="J332" s="850">
        <v>5</v>
      </c>
      <c r="K332" s="853">
        <v>4</v>
      </c>
      <c r="L332" s="850">
        <v>1</v>
      </c>
      <c r="M332" s="853">
        <v>0</v>
      </c>
      <c r="N332" s="850">
        <v>5</v>
      </c>
      <c r="O332" s="852">
        <v>5</v>
      </c>
      <c r="Q332" s="133"/>
    </row>
    <row r="333" spans="1:43" ht="12.75" customHeight="1">
      <c r="A333" s="882" t="s">
        <v>96</v>
      </c>
      <c r="B333" s="913">
        <f t="shared" si="40"/>
        <v>241</v>
      </c>
      <c r="C333" s="914">
        <f t="shared" si="40"/>
        <v>178</v>
      </c>
      <c r="D333" s="850">
        <v>4</v>
      </c>
      <c r="E333" s="853">
        <v>7</v>
      </c>
      <c r="F333" s="850">
        <v>2</v>
      </c>
      <c r="G333" s="853">
        <v>1</v>
      </c>
      <c r="H333" s="850">
        <v>1</v>
      </c>
      <c r="I333" s="853">
        <v>2</v>
      </c>
      <c r="J333" s="850">
        <v>5</v>
      </c>
      <c r="K333" s="853">
        <v>3</v>
      </c>
      <c r="L333" s="850">
        <v>3</v>
      </c>
      <c r="M333" s="853">
        <v>3</v>
      </c>
      <c r="N333" s="850">
        <v>2</v>
      </c>
      <c r="O333" s="852">
        <v>7</v>
      </c>
      <c r="Q333" s="133"/>
    </row>
    <row r="334" spans="1:43" ht="12.75" customHeight="1">
      <c r="A334" s="882" t="s">
        <v>97</v>
      </c>
      <c r="B334" s="913">
        <f t="shared" si="40"/>
        <v>266</v>
      </c>
      <c r="C334" s="914">
        <f t="shared" si="40"/>
        <v>265</v>
      </c>
      <c r="D334" s="850">
        <v>6</v>
      </c>
      <c r="E334" s="853">
        <v>10</v>
      </c>
      <c r="F334" s="850">
        <v>2</v>
      </c>
      <c r="G334" s="853">
        <v>3</v>
      </c>
      <c r="H334" s="850">
        <v>2</v>
      </c>
      <c r="I334" s="853">
        <v>3</v>
      </c>
      <c r="J334" s="850">
        <v>7</v>
      </c>
      <c r="K334" s="853">
        <v>7</v>
      </c>
      <c r="L334" s="850">
        <v>1</v>
      </c>
      <c r="M334" s="853">
        <v>4</v>
      </c>
      <c r="N334" s="850">
        <v>11</v>
      </c>
      <c r="O334" s="852">
        <v>7</v>
      </c>
      <c r="Q334" s="133"/>
    </row>
    <row r="335" spans="1:43" ht="12.75" customHeight="1">
      <c r="A335" s="882" t="s">
        <v>99</v>
      </c>
      <c r="B335" s="913">
        <f t="shared" si="40"/>
        <v>313</v>
      </c>
      <c r="C335" s="914">
        <f t="shared" si="40"/>
        <v>304</v>
      </c>
      <c r="D335" s="850">
        <v>10</v>
      </c>
      <c r="E335" s="853">
        <v>9</v>
      </c>
      <c r="F335" s="850">
        <v>7</v>
      </c>
      <c r="G335" s="853">
        <v>4</v>
      </c>
      <c r="H335" s="850">
        <v>5</v>
      </c>
      <c r="I335" s="853">
        <v>5</v>
      </c>
      <c r="J335" s="850">
        <v>5</v>
      </c>
      <c r="K335" s="853">
        <v>1</v>
      </c>
      <c r="L335" s="850">
        <v>5</v>
      </c>
      <c r="M335" s="853">
        <v>4</v>
      </c>
      <c r="N335" s="850">
        <v>11</v>
      </c>
      <c r="O335" s="852">
        <v>5</v>
      </c>
      <c r="Q335" s="133"/>
    </row>
    <row r="336" spans="1:43" ht="12.75" customHeight="1">
      <c r="A336" s="882" t="s">
        <v>100</v>
      </c>
      <c r="B336" s="913">
        <f t="shared" si="40"/>
        <v>314</v>
      </c>
      <c r="C336" s="914">
        <f t="shared" si="40"/>
        <v>289</v>
      </c>
      <c r="D336" s="850">
        <v>4</v>
      </c>
      <c r="E336" s="853">
        <v>0</v>
      </c>
      <c r="F336" s="850">
        <v>2</v>
      </c>
      <c r="G336" s="853">
        <v>4</v>
      </c>
      <c r="H336" s="850">
        <v>4</v>
      </c>
      <c r="I336" s="853">
        <v>3</v>
      </c>
      <c r="J336" s="850">
        <v>1</v>
      </c>
      <c r="K336" s="853">
        <v>3</v>
      </c>
      <c r="L336" s="850">
        <v>2</v>
      </c>
      <c r="M336" s="853">
        <v>2</v>
      </c>
      <c r="N336" s="850">
        <v>10</v>
      </c>
      <c r="O336" s="852">
        <v>13</v>
      </c>
      <c r="Q336" s="133"/>
    </row>
    <row r="337" spans="1:17" ht="12.75" customHeight="1">
      <c r="A337" s="882" t="s">
        <v>101</v>
      </c>
      <c r="B337" s="913">
        <f t="shared" si="40"/>
        <v>267</v>
      </c>
      <c r="C337" s="914">
        <f t="shared" si="40"/>
        <v>235</v>
      </c>
      <c r="D337" s="850">
        <v>9</v>
      </c>
      <c r="E337" s="853">
        <v>9</v>
      </c>
      <c r="F337" s="850">
        <v>3</v>
      </c>
      <c r="G337" s="853">
        <v>4</v>
      </c>
      <c r="H337" s="850">
        <v>4</v>
      </c>
      <c r="I337" s="853">
        <v>8</v>
      </c>
      <c r="J337" s="850">
        <v>3</v>
      </c>
      <c r="K337" s="853">
        <v>2</v>
      </c>
      <c r="L337" s="850">
        <v>3</v>
      </c>
      <c r="M337" s="853">
        <v>3</v>
      </c>
      <c r="N337" s="850">
        <v>15</v>
      </c>
      <c r="O337" s="852">
        <v>12</v>
      </c>
      <c r="Q337" s="133"/>
    </row>
    <row r="338" spans="1:17" ht="12.75" customHeight="1">
      <c r="A338" s="882" t="s">
        <v>102</v>
      </c>
      <c r="B338" s="913">
        <f t="shared" si="40"/>
        <v>258</v>
      </c>
      <c r="C338" s="914">
        <f t="shared" si="40"/>
        <v>247</v>
      </c>
      <c r="D338" s="850">
        <v>13</v>
      </c>
      <c r="E338" s="853">
        <v>7</v>
      </c>
      <c r="F338" s="850">
        <v>1</v>
      </c>
      <c r="G338" s="853">
        <v>4</v>
      </c>
      <c r="H338" s="850">
        <v>8</v>
      </c>
      <c r="I338" s="853">
        <v>3</v>
      </c>
      <c r="J338" s="850">
        <v>4</v>
      </c>
      <c r="K338" s="853">
        <v>6</v>
      </c>
      <c r="L338" s="850">
        <v>2</v>
      </c>
      <c r="M338" s="853">
        <v>2</v>
      </c>
      <c r="N338" s="850">
        <v>5</v>
      </c>
      <c r="O338" s="852">
        <v>7</v>
      </c>
      <c r="Q338" s="133"/>
    </row>
    <row r="339" spans="1:17" ht="12.75" customHeight="1">
      <c r="A339" s="882" t="s">
        <v>103</v>
      </c>
      <c r="B339" s="913">
        <f t="shared" si="40"/>
        <v>232</v>
      </c>
      <c r="C339" s="914">
        <f t="shared" si="40"/>
        <v>194</v>
      </c>
      <c r="D339" s="850">
        <v>9</v>
      </c>
      <c r="E339" s="853">
        <v>8</v>
      </c>
      <c r="F339" s="850">
        <v>5</v>
      </c>
      <c r="G339" s="853">
        <v>7</v>
      </c>
      <c r="H339" s="850">
        <v>4</v>
      </c>
      <c r="I339" s="853">
        <v>3</v>
      </c>
      <c r="J339" s="850">
        <v>5</v>
      </c>
      <c r="K339" s="853">
        <v>10</v>
      </c>
      <c r="L339" s="850">
        <v>3</v>
      </c>
      <c r="M339" s="853">
        <v>2</v>
      </c>
      <c r="N339" s="850">
        <v>10</v>
      </c>
      <c r="O339" s="852">
        <v>4</v>
      </c>
      <c r="Q339" s="133"/>
    </row>
    <row r="340" spans="1:17" ht="12.75" customHeight="1">
      <c r="A340" s="882" t="s">
        <v>104</v>
      </c>
      <c r="B340" s="913">
        <f t="shared" si="40"/>
        <v>243</v>
      </c>
      <c r="C340" s="914">
        <f t="shared" si="40"/>
        <v>264</v>
      </c>
      <c r="D340" s="850">
        <v>7</v>
      </c>
      <c r="E340" s="853">
        <v>9</v>
      </c>
      <c r="F340" s="850">
        <v>6</v>
      </c>
      <c r="G340" s="853">
        <v>4</v>
      </c>
      <c r="H340" s="850">
        <v>5</v>
      </c>
      <c r="I340" s="853">
        <v>11</v>
      </c>
      <c r="J340" s="850">
        <v>12</v>
      </c>
      <c r="K340" s="853">
        <v>8</v>
      </c>
      <c r="L340" s="850">
        <v>5</v>
      </c>
      <c r="M340" s="853">
        <v>5</v>
      </c>
      <c r="N340" s="850">
        <v>8</v>
      </c>
      <c r="O340" s="852">
        <v>14</v>
      </c>
      <c r="Q340" s="133"/>
    </row>
    <row r="341" spans="1:17" ht="12.75" customHeight="1">
      <c r="A341" s="882" t="s">
        <v>105</v>
      </c>
      <c r="B341" s="913">
        <f t="shared" si="40"/>
        <v>274</v>
      </c>
      <c r="C341" s="914">
        <f t="shared" si="40"/>
        <v>267</v>
      </c>
      <c r="D341" s="850">
        <v>13</v>
      </c>
      <c r="E341" s="853">
        <v>9</v>
      </c>
      <c r="F341" s="850">
        <v>7</v>
      </c>
      <c r="G341" s="853">
        <v>3</v>
      </c>
      <c r="H341" s="850">
        <v>11</v>
      </c>
      <c r="I341" s="853">
        <v>6</v>
      </c>
      <c r="J341" s="850">
        <v>6</v>
      </c>
      <c r="K341" s="853">
        <v>4</v>
      </c>
      <c r="L341" s="850">
        <v>4</v>
      </c>
      <c r="M341" s="853">
        <v>4</v>
      </c>
      <c r="N341" s="850">
        <v>14</v>
      </c>
      <c r="O341" s="852">
        <v>13</v>
      </c>
      <c r="Q341" s="133"/>
    </row>
    <row r="342" spans="1:17" ht="12.75" customHeight="1">
      <c r="A342" s="882" t="s">
        <v>106</v>
      </c>
      <c r="B342" s="913">
        <f t="shared" ref="B342:C348" si="43">B313+D313+F313+H313+J313+L313+N313</f>
        <v>185</v>
      </c>
      <c r="C342" s="914">
        <f t="shared" si="43"/>
        <v>194</v>
      </c>
      <c r="D342" s="850">
        <v>9</v>
      </c>
      <c r="E342" s="853">
        <v>11</v>
      </c>
      <c r="F342" s="850">
        <v>3</v>
      </c>
      <c r="G342" s="853">
        <v>5</v>
      </c>
      <c r="H342" s="850">
        <v>5</v>
      </c>
      <c r="I342" s="853">
        <v>5</v>
      </c>
      <c r="J342" s="850">
        <v>6</v>
      </c>
      <c r="K342" s="853">
        <v>6</v>
      </c>
      <c r="L342" s="850">
        <v>4</v>
      </c>
      <c r="M342" s="853">
        <v>1</v>
      </c>
      <c r="N342" s="850">
        <v>10</v>
      </c>
      <c r="O342" s="852">
        <v>12</v>
      </c>
      <c r="Q342" s="133"/>
    </row>
    <row r="343" spans="1:17" ht="12.75" customHeight="1">
      <c r="A343" s="882" t="s">
        <v>107</v>
      </c>
      <c r="B343" s="913">
        <f t="shared" si="43"/>
        <v>156</v>
      </c>
      <c r="C343" s="914">
        <f t="shared" si="43"/>
        <v>198</v>
      </c>
      <c r="D343" s="850">
        <v>6</v>
      </c>
      <c r="E343" s="853">
        <v>14</v>
      </c>
      <c r="F343" s="850">
        <v>4</v>
      </c>
      <c r="G343" s="853">
        <v>3</v>
      </c>
      <c r="H343" s="850">
        <v>4</v>
      </c>
      <c r="I343" s="853">
        <v>6</v>
      </c>
      <c r="J343" s="850">
        <v>1</v>
      </c>
      <c r="K343" s="853">
        <v>2</v>
      </c>
      <c r="L343" s="850">
        <v>0</v>
      </c>
      <c r="M343" s="853">
        <v>3</v>
      </c>
      <c r="N343" s="850">
        <v>9</v>
      </c>
      <c r="O343" s="852">
        <v>8</v>
      </c>
      <c r="Q343" s="133"/>
    </row>
    <row r="344" spans="1:17" ht="12.75" customHeight="1">
      <c r="A344" s="882" t="s">
        <v>108</v>
      </c>
      <c r="B344" s="913">
        <f t="shared" si="43"/>
        <v>129</v>
      </c>
      <c r="C344" s="914">
        <f t="shared" si="43"/>
        <v>168</v>
      </c>
      <c r="D344" s="850">
        <v>9</v>
      </c>
      <c r="E344" s="853">
        <v>6</v>
      </c>
      <c r="F344" s="850">
        <v>2</v>
      </c>
      <c r="G344" s="853">
        <v>2</v>
      </c>
      <c r="H344" s="850">
        <v>2</v>
      </c>
      <c r="I344" s="853">
        <v>6</v>
      </c>
      <c r="J344" s="850">
        <v>3</v>
      </c>
      <c r="K344" s="853">
        <v>5</v>
      </c>
      <c r="L344" s="850">
        <v>3</v>
      </c>
      <c r="M344" s="853">
        <v>5</v>
      </c>
      <c r="N344" s="850">
        <v>6</v>
      </c>
      <c r="O344" s="852">
        <v>11</v>
      </c>
      <c r="Q344" s="133"/>
    </row>
    <row r="345" spans="1:17" ht="12.75" customHeight="1">
      <c r="A345" s="882" t="s">
        <v>109</v>
      </c>
      <c r="B345" s="913">
        <f t="shared" si="43"/>
        <v>81</v>
      </c>
      <c r="C345" s="914">
        <f t="shared" si="43"/>
        <v>118</v>
      </c>
      <c r="D345" s="850">
        <v>5</v>
      </c>
      <c r="E345" s="853">
        <v>3</v>
      </c>
      <c r="F345" s="850">
        <v>0</v>
      </c>
      <c r="G345" s="853">
        <v>2</v>
      </c>
      <c r="H345" s="850">
        <v>3</v>
      </c>
      <c r="I345" s="853">
        <v>10</v>
      </c>
      <c r="J345" s="850">
        <v>2</v>
      </c>
      <c r="K345" s="853">
        <v>6</v>
      </c>
      <c r="L345" s="850">
        <v>1</v>
      </c>
      <c r="M345" s="853">
        <v>1</v>
      </c>
      <c r="N345" s="850">
        <v>4</v>
      </c>
      <c r="O345" s="852">
        <v>7</v>
      </c>
      <c r="Q345" s="133"/>
    </row>
    <row r="346" spans="1:17" ht="12.75" customHeight="1">
      <c r="A346" s="882" t="s">
        <v>110</v>
      </c>
      <c r="B346" s="913">
        <f t="shared" si="43"/>
        <v>29</v>
      </c>
      <c r="C346" s="914">
        <f t="shared" si="43"/>
        <v>60</v>
      </c>
      <c r="D346" s="850">
        <v>1</v>
      </c>
      <c r="E346" s="853">
        <v>2</v>
      </c>
      <c r="F346" s="850">
        <v>1</v>
      </c>
      <c r="G346" s="853">
        <v>0</v>
      </c>
      <c r="H346" s="850">
        <v>1</v>
      </c>
      <c r="I346" s="853">
        <v>0</v>
      </c>
      <c r="J346" s="850">
        <v>4</v>
      </c>
      <c r="K346" s="853">
        <v>2</v>
      </c>
      <c r="L346" s="850">
        <v>0</v>
      </c>
      <c r="M346" s="853">
        <v>1</v>
      </c>
      <c r="N346" s="850">
        <v>3</v>
      </c>
      <c r="O346" s="852">
        <v>3</v>
      </c>
      <c r="Q346" s="133"/>
    </row>
    <row r="347" spans="1:17" ht="12.75" customHeight="1">
      <c r="A347" s="882" t="s">
        <v>111</v>
      </c>
      <c r="B347" s="913">
        <f t="shared" si="43"/>
        <v>3</v>
      </c>
      <c r="C347" s="914">
        <f t="shared" si="43"/>
        <v>19</v>
      </c>
      <c r="D347" s="850">
        <v>0</v>
      </c>
      <c r="E347" s="853">
        <v>2</v>
      </c>
      <c r="F347" s="850">
        <v>0</v>
      </c>
      <c r="G347" s="853">
        <v>0</v>
      </c>
      <c r="H347" s="850">
        <v>0</v>
      </c>
      <c r="I347" s="853">
        <v>2</v>
      </c>
      <c r="J347" s="850">
        <v>0</v>
      </c>
      <c r="K347" s="853">
        <v>2</v>
      </c>
      <c r="L347" s="850">
        <v>0</v>
      </c>
      <c r="M347" s="853">
        <v>2</v>
      </c>
      <c r="N347" s="850">
        <v>0</v>
      </c>
      <c r="O347" s="852">
        <v>0</v>
      </c>
      <c r="Q347" s="133"/>
    </row>
    <row r="348" spans="1:17" ht="12.75" customHeight="1" thickBot="1">
      <c r="A348" s="883" t="s">
        <v>232</v>
      </c>
      <c r="B348" s="913">
        <f t="shared" si="43"/>
        <v>0</v>
      </c>
      <c r="C348" s="914">
        <f t="shared" si="43"/>
        <v>0</v>
      </c>
      <c r="D348" s="850">
        <v>0</v>
      </c>
      <c r="E348" s="884">
        <v>0</v>
      </c>
      <c r="F348" s="850">
        <v>0</v>
      </c>
      <c r="G348" s="884">
        <v>0</v>
      </c>
      <c r="H348" s="850">
        <v>0</v>
      </c>
      <c r="I348" s="884">
        <v>0</v>
      </c>
      <c r="J348" s="850">
        <v>0</v>
      </c>
      <c r="K348" s="884">
        <v>0</v>
      </c>
      <c r="L348" s="850">
        <v>0</v>
      </c>
      <c r="M348" s="884">
        <v>1</v>
      </c>
      <c r="N348" s="850">
        <v>0</v>
      </c>
      <c r="O348" s="855">
        <v>1</v>
      </c>
      <c r="Q348" s="133"/>
    </row>
    <row r="349" spans="1:17" ht="12.75" customHeight="1">
      <c r="A349" s="991"/>
      <c r="B349" s="992"/>
      <c r="C349" s="992"/>
      <c r="D349" s="992"/>
      <c r="E349" s="992"/>
      <c r="F349" s="992"/>
      <c r="G349" s="992"/>
      <c r="H349" s="992"/>
      <c r="I349" s="992"/>
      <c r="J349" s="992"/>
      <c r="K349" s="992"/>
      <c r="L349" s="992"/>
      <c r="M349" s="992"/>
      <c r="N349" s="992"/>
      <c r="O349" s="920"/>
      <c r="P349" s="887"/>
      <c r="Q349" s="887"/>
    </row>
    <row r="350" spans="1:17" ht="12.75" customHeight="1" thickBot="1">
      <c r="A350" s="854"/>
      <c r="B350" s="922"/>
      <c r="C350" s="922"/>
      <c r="D350" s="922"/>
      <c r="E350" s="922"/>
      <c r="F350" s="922"/>
      <c r="G350" s="922"/>
      <c r="H350" s="922"/>
      <c r="I350" s="922"/>
      <c r="J350" s="922"/>
      <c r="K350" s="922"/>
      <c r="L350" s="922"/>
      <c r="M350" s="922"/>
      <c r="N350" s="922"/>
      <c r="O350" s="858"/>
      <c r="P350" s="887"/>
      <c r="Q350" s="887"/>
    </row>
    <row r="351" spans="1:17" s="850" customFormat="1" ht="19.5" customHeight="1">
      <c r="A351" s="860" t="s">
        <v>218</v>
      </c>
      <c r="B351" s="863" t="s">
        <v>325</v>
      </c>
      <c r="C351" s="862"/>
      <c r="D351" s="923" t="s">
        <v>326</v>
      </c>
      <c r="E351" s="986"/>
      <c r="F351" s="924" t="s">
        <v>327</v>
      </c>
      <c r="G351" s="866"/>
      <c r="H351" s="861" t="s">
        <v>328</v>
      </c>
      <c r="I351" s="862"/>
      <c r="J351" s="861" t="s">
        <v>329</v>
      </c>
      <c r="K351" s="888"/>
      <c r="L351" s="923" t="s">
        <v>330</v>
      </c>
      <c r="M351" s="866"/>
      <c r="N351" s="923" t="s">
        <v>331</v>
      </c>
      <c r="O351" s="924"/>
      <c r="P351" s="852"/>
    </row>
    <row r="352" spans="1:17" ht="13.5" customHeight="1">
      <c r="A352" s="867" t="s">
        <v>226</v>
      </c>
      <c r="B352" s="868">
        <v>96</v>
      </c>
      <c r="C352" s="868"/>
      <c r="D352" s="868">
        <v>66</v>
      </c>
      <c r="E352" s="868"/>
      <c r="F352" s="868">
        <v>45</v>
      </c>
      <c r="G352" s="868"/>
      <c r="H352" s="868">
        <v>163</v>
      </c>
      <c r="I352" s="868"/>
      <c r="J352" s="868">
        <v>71</v>
      </c>
      <c r="K352" s="868"/>
      <c r="L352" s="868">
        <v>83</v>
      </c>
      <c r="M352" s="868"/>
      <c r="N352" s="868">
        <v>41</v>
      </c>
      <c r="O352" s="869"/>
      <c r="Q352" s="133"/>
    </row>
    <row r="353" spans="1:17" ht="13.5" customHeight="1">
      <c r="A353" s="867" t="s">
        <v>227</v>
      </c>
      <c r="B353" s="868">
        <f>SUM(B357:C377)</f>
        <v>274</v>
      </c>
      <c r="C353" s="868"/>
      <c r="D353" s="868">
        <f>SUM(D357:E377)</f>
        <v>211</v>
      </c>
      <c r="E353" s="868"/>
      <c r="F353" s="868">
        <f>SUM(F357:G377)</f>
        <v>156</v>
      </c>
      <c r="G353" s="868"/>
      <c r="H353" s="868">
        <f>SUM(H357:I377)</f>
        <v>399</v>
      </c>
      <c r="I353" s="868"/>
      <c r="J353" s="868">
        <f>SUM(J357:K377)</f>
        <v>233</v>
      </c>
      <c r="K353" s="868"/>
      <c r="L353" s="868">
        <f>SUM(L357:M377)</f>
        <v>270</v>
      </c>
      <c r="M353" s="868"/>
      <c r="N353" s="868">
        <f>SUM(N357:O377)</f>
        <v>110</v>
      </c>
      <c r="O353" s="869"/>
      <c r="Q353" s="133"/>
    </row>
    <row r="354" spans="1:17" ht="13.5" customHeight="1">
      <c r="A354" s="870"/>
      <c r="B354" s="904" t="s">
        <v>89</v>
      </c>
      <c r="C354" s="905" t="s">
        <v>90</v>
      </c>
      <c r="D354" s="904" t="s">
        <v>89</v>
      </c>
      <c r="E354" s="905" t="s">
        <v>90</v>
      </c>
      <c r="F354" s="904" t="s">
        <v>89</v>
      </c>
      <c r="G354" s="905" t="s">
        <v>90</v>
      </c>
      <c r="H354" s="904" t="s">
        <v>89</v>
      </c>
      <c r="I354" s="900" t="s">
        <v>90</v>
      </c>
      <c r="J354" s="900" t="s">
        <v>89</v>
      </c>
      <c r="K354" s="905" t="s">
        <v>90</v>
      </c>
      <c r="L354" s="904" t="s">
        <v>89</v>
      </c>
      <c r="M354" s="905" t="s">
        <v>90</v>
      </c>
      <c r="N354" s="904" t="s">
        <v>89</v>
      </c>
      <c r="O354" s="900" t="s">
        <v>90</v>
      </c>
      <c r="Q354" s="133"/>
    </row>
    <row r="355" spans="1:17" ht="13.5" customHeight="1">
      <c r="A355" s="897" t="s">
        <v>332</v>
      </c>
      <c r="B355" s="952">
        <f t="shared" ref="B355:O355" si="44">SUM(B361:B377)</f>
        <v>107</v>
      </c>
      <c r="C355" s="953">
        <f t="shared" si="44"/>
        <v>119</v>
      </c>
      <c r="D355" s="954">
        <f t="shared" si="44"/>
        <v>87</v>
      </c>
      <c r="E355" s="953">
        <f t="shared" si="44"/>
        <v>93</v>
      </c>
      <c r="F355" s="954">
        <f t="shared" si="44"/>
        <v>70</v>
      </c>
      <c r="G355" s="953">
        <f t="shared" si="44"/>
        <v>61</v>
      </c>
      <c r="H355" s="954">
        <f t="shared" si="44"/>
        <v>166</v>
      </c>
      <c r="I355" s="953">
        <f t="shared" si="44"/>
        <v>164</v>
      </c>
      <c r="J355" s="954">
        <f t="shared" si="44"/>
        <v>91</v>
      </c>
      <c r="K355" s="953">
        <f t="shared" si="44"/>
        <v>89</v>
      </c>
      <c r="L355" s="954">
        <f t="shared" si="44"/>
        <v>100</v>
      </c>
      <c r="M355" s="953">
        <f t="shared" si="44"/>
        <v>100</v>
      </c>
      <c r="N355" s="954">
        <f t="shared" si="44"/>
        <v>46</v>
      </c>
      <c r="O355" s="954">
        <f t="shared" si="44"/>
        <v>49</v>
      </c>
      <c r="Q355" s="133"/>
    </row>
    <row r="356" spans="1:17" ht="15" customHeight="1">
      <c r="A356" s="964" t="s">
        <v>229</v>
      </c>
      <c r="B356" s="880">
        <f t="shared" ref="B356:O356" si="45">SUM(B357:B377)</f>
        <v>130</v>
      </c>
      <c r="C356" s="958">
        <f t="shared" si="45"/>
        <v>144</v>
      </c>
      <c r="D356" s="881">
        <f t="shared" si="45"/>
        <v>99</v>
      </c>
      <c r="E356" s="958">
        <f t="shared" si="45"/>
        <v>112</v>
      </c>
      <c r="F356" s="881">
        <f t="shared" si="45"/>
        <v>78</v>
      </c>
      <c r="G356" s="958">
        <f t="shared" si="45"/>
        <v>78</v>
      </c>
      <c r="H356" s="881">
        <f t="shared" si="45"/>
        <v>195</v>
      </c>
      <c r="I356" s="958">
        <f t="shared" si="45"/>
        <v>204</v>
      </c>
      <c r="J356" s="881">
        <f t="shared" si="45"/>
        <v>122</v>
      </c>
      <c r="K356" s="958">
        <f t="shared" si="45"/>
        <v>111</v>
      </c>
      <c r="L356" s="881">
        <f t="shared" si="45"/>
        <v>135</v>
      </c>
      <c r="M356" s="958">
        <f t="shared" si="45"/>
        <v>135</v>
      </c>
      <c r="N356" s="881">
        <f t="shared" si="45"/>
        <v>52</v>
      </c>
      <c r="O356" s="881">
        <f t="shared" si="45"/>
        <v>58</v>
      </c>
      <c r="Q356" s="133"/>
    </row>
    <row r="357" spans="1:17" ht="12.75" customHeight="1">
      <c r="A357" s="882" t="s">
        <v>333</v>
      </c>
      <c r="B357" s="850">
        <v>4</v>
      </c>
      <c r="C357" s="853">
        <v>5</v>
      </c>
      <c r="D357" s="850">
        <v>3</v>
      </c>
      <c r="E357" s="853">
        <v>1</v>
      </c>
      <c r="F357" s="850">
        <v>3</v>
      </c>
      <c r="G357" s="853">
        <v>4</v>
      </c>
      <c r="H357" s="850">
        <v>10</v>
      </c>
      <c r="I357" s="853">
        <v>20</v>
      </c>
      <c r="J357" s="850">
        <v>7</v>
      </c>
      <c r="K357" s="853">
        <v>5</v>
      </c>
      <c r="L357" s="850">
        <v>10</v>
      </c>
      <c r="M357" s="853">
        <v>2</v>
      </c>
      <c r="N357" s="850">
        <v>2</v>
      </c>
      <c r="O357" s="852">
        <v>3</v>
      </c>
      <c r="Q357" s="133"/>
    </row>
    <row r="358" spans="1:17" ht="12.75" customHeight="1">
      <c r="A358" s="882" t="s">
        <v>334</v>
      </c>
      <c r="B358" s="850">
        <v>5</v>
      </c>
      <c r="C358" s="853">
        <v>5</v>
      </c>
      <c r="D358" s="850">
        <v>5</v>
      </c>
      <c r="E358" s="853">
        <v>6</v>
      </c>
      <c r="F358" s="850">
        <v>1</v>
      </c>
      <c r="G358" s="853">
        <v>4</v>
      </c>
      <c r="H358" s="850">
        <v>8</v>
      </c>
      <c r="I358" s="853">
        <v>11</v>
      </c>
      <c r="J358" s="850">
        <v>8</v>
      </c>
      <c r="K358" s="853">
        <v>4</v>
      </c>
      <c r="L358" s="850">
        <v>7</v>
      </c>
      <c r="M358" s="853">
        <v>13</v>
      </c>
      <c r="N358" s="850">
        <v>3</v>
      </c>
      <c r="O358" s="852">
        <v>0</v>
      </c>
      <c r="Q358" s="133"/>
    </row>
    <row r="359" spans="1:17" ht="12.75" customHeight="1">
      <c r="A359" s="882" t="s">
        <v>93</v>
      </c>
      <c r="B359" s="850">
        <v>5</v>
      </c>
      <c r="C359" s="853">
        <v>10</v>
      </c>
      <c r="D359" s="850">
        <v>1</v>
      </c>
      <c r="E359" s="853">
        <v>3</v>
      </c>
      <c r="F359" s="850">
        <v>2</v>
      </c>
      <c r="G359" s="853">
        <v>5</v>
      </c>
      <c r="H359" s="850">
        <v>9</v>
      </c>
      <c r="I359" s="853">
        <v>6</v>
      </c>
      <c r="J359" s="850">
        <v>5</v>
      </c>
      <c r="K359" s="853">
        <v>7</v>
      </c>
      <c r="L359" s="850">
        <v>12</v>
      </c>
      <c r="M359" s="853">
        <v>11</v>
      </c>
      <c r="N359" s="850">
        <v>1</v>
      </c>
      <c r="O359" s="852">
        <v>3</v>
      </c>
      <c r="Q359" s="133"/>
    </row>
    <row r="360" spans="1:17" ht="12.75" customHeight="1">
      <c r="A360" s="882" t="s">
        <v>94</v>
      </c>
      <c r="B360" s="850">
        <v>9</v>
      </c>
      <c r="C360" s="853">
        <v>5</v>
      </c>
      <c r="D360" s="850">
        <v>3</v>
      </c>
      <c r="E360" s="853">
        <v>9</v>
      </c>
      <c r="F360" s="850">
        <v>2</v>
      </c>
      <c r="G360" s="853">
        <v>4</v>
      </c>
      <c r="H360" s="850">
        <v>2</v>
      </c>
      <c r="I360" s="853">
        <v>3</v>
      </c>
      <c r="J360" s="850">
        <v>11</v>
      </c>
      <c r="K360" s="853">
        <v>6</v>
      </c>
      <c r="L360" s="850">
        <v>6</v>
      </c>
      <c r="M360" s="853">
        <v>9</v>
      </c>
      <c r="N360" s="850">
        <v>0</v>
      </c>
      <c r="O360" s="852">
        <v>3</v>
      </c>
      <c r="Q360" s="133"/>
    </row>
    <row r="361" spans="1:17" ht="12.75" customHeight="1">
      <c r="A361" s="882" t="s">
        <v>95</v>
      </c>
      <c r="B361" s="850">
        <v>3</v>
      </c>
      <c r="C361" s="853">
        <v>6</v>
      </c>
      <c r="D361" s="850">
        <v>3</v>
      </c>
      <c r="E361" s="853">
        <v>4</v>
      </c>
      <c r="F361" s="850">
        <v>5</v>
      </c>
      <c r="G361" s="853">
        <v>0</v>
      </c>
      <c r="H361" s="850">
        <v>12</v>
      </c>
      <c r="I361" s="853">
        <v>8</v>
      </c>
      <c r="J361" s="850">
        <v>10</v>
      </c>
      <c r="K361" s="853">
        <v>5</v>
      </c>
      <c r="L361" s="850">
        <v>2</v>
      </c>
      <c r="M361" s="853">
        <v>3</v>
      </c>
      <c r="N361" s="850">
        <v>1</v>
      </c>
      <c r="O361" s="852">
        <v>2</v>
      </c>
      <c r="Q361" s="133"/>
    </row>
    <row r="362" spans="1:17" ht="12.75" customHeight="1">
      <c r="A362" s="882" t="s">
        <v>96</v>
      </c>
      <c r="B362" s="850">
        <v>5</v>
      </c>
      <c r="C362" s="853">
        <v>6</v>
      </c>
      <c r="D362" s="850">
        <v>7</v>
      </c>
      <c r="E362" s="853">
        <v>8</v>
      </c>
      <c r="F362" s="850">
        <v>6</v>
      </c>
      <c r="G362" s="853">
        <v>2</v>
      </c>
      <c r="H362" s="850">
        <v>20</v>
      </c>
      <c r="I362" s="853">
        <v>23</v>
      </c>
      <c r="J362" s="850">
        <v>6</v>
      </c>
      <c r="K362" s="853">
        <v>3</v>
      </c>
      <c r="L362" s="850">
        <v>7</v>
      </c>
      <c r="M362" s="853">
        <v>6</v>
      </c>
      <c r="N362" s="850">
        <v>4</v>
      </c>
      <c r="O362" s="852">
        <v>3</v>
      </c>
      <c r="Q362" s="133"/>
    </row>
    <row r="363" spans="1:17" ht="12.75" customHeight="1">
      <c r="A363" s="882" t="s">
        <v>97</v>
      </c>
      <c r="B363" s="850">
        <v>8</v>
      </c>
      <c r="C363" s="853">
        <v>9</v>
      </c>
      <c r="D363" s="850">
        <v>8</v>
      </c>
      <c r="E363" s="853">
        <v>4</v>
      </c>
      <c r="F363" s="850">
        <v>2</v>
      </c>
      <c r="G363" s="853">
        <v>2</v>
      </c>
      <c r="H363" s="850">
        <v>21</v>
      </c>
      <c r="I363" s="853">
        <v>17</v>
      </c>
      <c r="J363" s="850">
        <v>6</v>
      </c>
      <c r="K363" s="853">
        <v>7</v>
      </c>
      <c r="L363" s="850">
        <v>15</v>
      </c>
      <c r="M363" s="853">
        <v>13</v>
      </c>
      <c r="N363" s="850">
        <v>2</v>
      </c>
      <c r="O363" s="852">
        <v>0</v>
      </c>
      <c r="Q363" s="133"/>
    </row>
    <row r="364" spans="1:17" ht="12.75" customHeight="1">
      <c r="A364" s="882" t="s">
        <v>99</v>
      </c>
      <c r="B364" s="850">
        <v>4</v>
      </c>
      <c r="C364" s="853">
        <v>8</v>
      </c>
      <c r="D364" s="850">
        <v>4</v>
      </c>
      <c r="E364" s="853">
        <v>7</v>
      </c>
      <c r="F364" s="850">
        <v>4</v>
      </c>
      <c r="G364" s="853">
        <v>5</v>
      </c>
      <c r="H364" s="850">
        <v>21</v>
      </c>
      <c r="I364" s="853">
        <v>23</v>
      </c>
      <c r="J364" s="850">
        <v>7</v>
      </c>
      <c r="K364" s="853">
        <v>8</v>
      </c>
      <c r="L364" s="850">
        <v>10</v>
      </c>
      <c r="M364" s="853">
        <v>12</v>
      </c>
      <c r="N364" s="850">
        <v>5</v>
      </c>
      <c r="O364" s="852">
        <v>6</v>
      </c>
      <c r="Q364" s="133"/>
    </row>
    <row r="365" spans="1:17" ht="12.75" customHeight="1">
      <c r="A365" s="882" t="s">
        <v>100</v>
      </c>
      <c r="B365" s="850">
        <v>5</v>
      </c>
      <c r="C365" s="853">
        <v>7</v>
      </c>
      <c r="D365" s="850">
        <v>5</v>
      </c>
      <c r="E365" s="853">
        <v>4</v>
      </c>
      <c r="F365" s="850">
        <v>4</v>
      </c>
      <c r="G365" s="853">
        <v>4</v>
      </c>
      <c r="H365" s="850">
        <v>18</v>
      </c>
      <c r="I365" s="853">
        <v>11</v>
      </c>
      <c r="J365" s="850">
        <v>6</v>
      </c>
      <c r="K365" s="853">
        <v>8</v>
      </c>
      <c r="L365" s="850">
        <v>9</v>
      </c>
      <c r="M365" s="853">
        <v>7</v>
      </c>
      <c r="N365" s="850">
        <v>5</v>
      </c>
      <c r="O365" s="852">
        <v>4</v>
      </c>
      <c r="Q365" s="133"/>
    </row>
    <row r="366" spans="1:17" ht="12.75" customHeight="1">
      <c r="A366" s="882" t="s">
        <v>101</v>
      </c>
      <c r="B366" s="850">
        <v>8</v>
      </c>
      <c r="C366" s="853">
        <v>9</v>
      </c>
      <c r="D366" s="850">
        <v>5</v>
      </c>
      <c r="E366" s="853">
        <v>4</v>
      </c>
      <c r="F366" s="850">
        <v>6</v>
      </c>
      <c r="G366" s="853">
        <v>4</v>
      </c>
      <c r="H366" s="850">
        <v>6</v>
      </c>
      <c r="I366" s="853">
        <v>7</v>
      </c>
      <c r="J366" s="850">
        <v>9</v>
      </c>
      <c r="K366" s="853">
        <v>8</v>
      </c>
      <c r="L366" s="850">
        <v>8</v>
      </c>
      <c r="M366" s="853">
        <v>8</v>
      </c>
      <c r="N366" s="850">
        <v>1</v>
      </c>
      <c r="O366" s="852">
        <v>2</v>
      </c>
      <c r="Q366" s="133"/>
    </row>
    <row r="367" spans="1:17" ht="12.75" customHeight="1">
      <c r="A367" s="882" t="s">
        <v>102</v>
      </c>
      <c r="B367" s="850">
        <v>13</v>
      </c>
      <c r="C367" s="853">
        <v>11</v>
      </c>
      <c r="D367" s="850">
        <v>10</v>
      </c>
      <c r="E367" s="853">
        <v>9</v>
      </c>
      <c r="F367" s="850">
        <v>3</v>
      </c>
      <c r="G367" s="853">
        <v>4</v>
      </c>
      <c r="H367" s="850">
        <v>12</v>
      </c>
      <c r="I367" s="853">
        <v>9</v>
      </c>
      <c r="J367" s="850">
        <v>6</v>
      </c>
      <c r="K367" s="853">
        <v>8</v>
      </c>
      <c r="L367" s="850">
        <v>7</v>
      </c>
      <c r="M367" s="853">
        <v>4</v>
      </c>
      <c r="N367" s="850">
        <v>3</v>
      </c>
      <c r="O367" s="852">
        <v>0</v>
      </c>
      <c r="Q367" s="133"/>
    </row>
    <row r="368" spans="1:17" ht="12.75" customHeight="1">
      <c r="A368" s="882" t="s">
        <v>103</v>
      </c>
      <c r="B368" s="850">
        <v>11</v>
      </c>
      <c r="C368" s="853">
        <v>7</v>
      </c>
      <c r="D368" s="850">
        <v>12</v>
      </c>
      <c r="E368" s="853">
        <v>13</v>
      </c>
      <c r="F368" s="850">
        <v>6</v>
      </c>
      <c r="G368" s="853">
        <v>6</v>
      </c>
      <c r="H368" s="850">
        <v>14</v>
      </c>
      <c r="I368" s="853">
        <v>12</v>
      </c>
      <c r="J368" s="850">
        <v>8</v>
      </c>
      <c r="K368" s="853">
        <v>7</v>
      </c>
      <c r="L368" s="850">
        <v>3</v>
      </c>
      <c r="M368" s="853">
        <v>6</v>
      </c>
      <c r="N368" s="850">
        <v>2</v>
      </c>
      <c r="O368" s="852">
        <v>2</v>
      </c>
      <c r="Q368" s="133"/>
    </row>
    <row r="369" spans="1:17" ht="12.75" customHeight="1">
      <c r="A369" s="882" t="s">
        <v>104</v>
      </c>
      <c r="B369" s="850">
        <v>11</v>
      </c>
      <c r="C369" s="853">
        <v>7</v>
      </c>
      <c r="D369" s="850">
        <v>10</v>
      </c>
      <c r="E369" s="853">
        <v>9</v>
      </c>
      <c r="F369" s="850">
        <v>8</v>
      </c>
      <c r="G369" s="853">
        <v>6</v>
      </c>
      <c r="H369" s="850">
        <v>9</v>
      </c>
      <c r="I369" s="853">
        <v>13</v>
      </c>
      <c r="J369" s="850">
        <v>9</v>
      </c>
      <c r="K369" s="853">
        <v>7</v>
      </c>
      <c r="L369" s="850">
        <v>8</v>
      </c>
      <c r="M369" s="853">
        <v>11</v>
      </c>
      <c r="N369" s="850">
        <v>1</v>
      </c>
      <c r="O369" s="852">
        <v>5</v>
      </c>
      <c r="Q369" s="133"/>
    </row>
    <row r="370" spans="1:17" ht="12.75" customHeight="1">
      <c r="A370" s="882" t="s">
        <v>105</v>
      </c>
      <c r="B370" s="850">
        <v>11</v>
      </c>
      <c r="C370" s="853">
        <v>13</v>
      </c>
      <c r="D370" s="850">
        <v>8</v>
      </c>
      <c r="E370" s="853">
        <v>5</v>
      </c>
      <c r="F370" s="850">
        <v>6</v>
      </c>
      <c r="G370" s="853">
        <v>4</v>
      </c>
      <c r="H370" s="850">
        <v>13</v>
      </c>
      <c r="I370" s="853">
        <v>16</v>
      </c>
      <c r="J370" s="850">
        <v>14</v>
      </c>
      <c r="K370" s="853">
        <v>8</v>
      </c>
      <c r="L370" s="850">
        <v>15</v>
      </c>
      <c r="M370" s="853">
        <v>9</v>
      </c>
      <c r="N370" s="850">
        <v>10</v>
      </c>
      <c r="O370" s="852">
        <v>8</v>
      </c>
      <c r="Q370" s="133"/>
    </row>
    <row r="371" spans="1:17" ht="12.75" customHeight="1">
      <c r="A371" s="882" t="s">
        <v>106</v>
      </c>
      <c r="B371" s="850">
        <v>10</v>
      </c>
      <c r="C371" s="853">
        <v>10</v>
      </c>
      <c r="D371" s="850">
        <v>3</v>
      </c>
      <c r="E371" s="853">
        <v>7</v>
      </c>
      <c r="F371" s="850">
        <v>6</v>
      </c>
      <c r="G371" s="853">
        <v>9</v>
      </c>
      <c r="H371" s="850">
        <v>4</v>
      </c>
      <c r="I371" s="853">
        <v>10</v>
      </c>
      <c r="J371" s="850">
        <v>5</v>
      </c>
      <c r="K371" s="853">
        <v>7</v>
      </c>
      <c r="L371" s="850">
        <v>7</v>
      </c>
      <c r="M371" s="853">
        <v>3</v>
      </c>
      <c r="N371" s="850">
        <v>2</v>
      </c>
      <c r="O371" s="852">
        <v>5</v>
      </c>
      <c r="Q371" s="133"/>
    </row>
    <row r="372" spans="1:17" ht="12.75" customHeight="1">
      <c r="A372" s="882" t="s">
        <v>107</v>
      </c>
      <c r="B372" s="850">
        <v>6</v>
      </c>
      <c r="C372" s="853">
        <v>5</v>
      </c>
      <c r="D372" s="850">
        <v>3</v>
      </c>
      <c r="E372" s="853">
        <v>8</v>
      </c>
      <c r="F372" s="850">
        <v>5</v>
      </c>
      <c r="G372" s="853">
        <v>4</v>
      </c>
      <c r="H372" s="850">
        <v>7</v>
      </c>
      <c r="I372" s="853">
        <v>4</v>
      </c>
      <c r="J372" s="850">
        <v>2</v>
      </c>
      <c r="K372" s="853">
        <v>5</v>
      </c>
      <c r="L372" s="850">
        <v>4</v>
      </c>
      <c r="M372" s="853">
        <v>4</v>
      </c>
      <c r="N372" s="850">
        <v>5</v>
      </c>
      <c r="O372" s="852">
        <v>2</v>
      </c>
      <c r="Q372" s="133"/>
    </row>
    <row r="373" spans="1:17" ht="12.75" customHeight="1">
      <c r="A373" s="882" t="s">
        <v>108</v>
      </c>
      <c r="B373" s="850">
        <v>4</v>
      </c>
      <c r="C373" s="853">
        <v>7</v>
      </c>
      <c r="D373" s="850">
        <v>7</v>
      </c>
      <c r="E373" s="853">
        <v>4</v>
      </c>
      <c r="F373" s="850">
        <v>4</v>
      </c>
      <c r="G373" s="853">
        <v>5</v>
      </c>
      <c r="H373" s="850">
        <v>7</v>
      </c>
      <c r="I373" s="853">
        <v>7</v>
      </c>
      <c r="J373" s="850">
        <v>1</v>
      </c>
      <c r="K373" s="853">
        <v>3</v>
      </c>
      <c r="L373" s="850">
        <v>4</v>
      </c>
      <c r="M373" s="853">
        <v>2</v>
      </c>
      <c r="N373" s="850">
        <v>0</v>
      </c>
      <c r="O373" s="852">
        <v>2</v>
      </c>
      <c r="Q373" s="133"/>
    </row>
    <row r="374" spans="1:17" ht="12.75" customHeight="1">
      <c r="A374" s="882" t="s">
        <v>109</v>
      </c>
      <c r="B374" s="850">
        <v>7</v>
      </c>
      <c r="C374" s="853">
        <v>9</v>
      </c>
      <c r="D374" s="850">
        <v>2</v>
      </c>
      <c r="E374" s="853">
        <v>6</v>
      </c>
      <c r="F374" s="850">
        <v>3</v>
      </c>
      <c r="G374" s="853">
        <v>3</v>
      </c>
      <c r="H374" s="850">
        <v>2</v>
      </c>
      <c r="I374" s="853">
        <v>2</v>
      </c>
      <c r="J374" s="850">
        <v>1</v>
      </c>
      <c r="K374" s="853">
        <v>3</v>
      </c>
      <c r="L374" s="850">
        <v>1</v>
      </c>
      <c r="M374" s="853">
        <v>7</v>
      </c>
      <c r="N374" s="850">
        <v>4</v>
      </c>
      <c r="O374" s="852">
        <v>5</v>
      </c>
      <c r="Q374" s="133"/>
    </row>
    <row r="375" spans="1:17" ht="12.75" customHeight="1">
      <c r="A375" s="882" t="s">
        <v>110</v>
      </c>
      <c r="B375" s="850">
        <v>1</v>
      </c>
      <c r="C375" s="853">
        <v>3</v>
      </c>
      <c r="D375" s="850">
        <v>0</v>
      </c>
      <c r="E375" s="853">
        <v>1</v>
      </c>
      <c r="F375" s="850">
        <v>1</v>
      </c>
      <c r="G375" s="853">
        <v>2</v>
      </c>
      <c r="H375" s="850">
        <v>0</v>
      </c>
      <c r="I375" s="853">
        <v>2</v>
      </c>
      <c r="J375" s="850">
        <v>1</v>
      </c>
      <c r="K375" s="853">
        <v>1</v>
      </c>
      <c r="L375" s="850">
        <v>0</v>
      </c>
      <c r="M375" s="853">
        <v>5</v>
      </c>
      <c r="N375" s="850">
        <v>1</v>
      </c>
      <c r="O375" s="852">
        <v>2</v>
      </c>
      <c r="Q375" s="133"/>
    </row>
    <row r="376" spans="1:17" ht="12.75" customHeight="1">
      <c r="A376" s="882" t="s">
        <v>111</v>
      </c>
      <c r="B376" s="850">
        <v>0</v>
      </c>
      <c r="C376" s="853">
        <v>1</v>
      </c>
      <c r="D376" s="850">
        <v>0</v>
      </c>
      <c r="E376" s="853">
        <v>0</v>
      </c>
      <c r="F376" s="850">
        <v>1</v>
      </c>
      <c r="G376" s="853">
        <v>1</v>
      </c>
      <c r="H376" s="850">
        <v>0</v>
      </c>
      <c r="I376" s="853">
        <v>0</v>
      </c>
      <c r="J376" s="850">
        <v>0</v>
      </c>
      <c r="K376" s="853">
        <v>1</v>
      </c>
      <c r="L376" s="850">
        <v>0</v>
      </c>
      <c r="M376" s="853">
        <v>0</v>
      </c>
      <c r="N376" s="850">
        <v>0</v>
      </c>
      <c r="O376" s="852">
        <v>1</v>
      </c>
      <c r="Q376" s="133"/>
    </row>
    <row r="377" spans="1:17" ht="12.75" customHeight="1" thickBot="1">
      <c r="A377" s="883" t="s">
        <v>232</v>
      </c>
      <c r="B377" s="915">
        <v>0</v>
      </c>
      <c r="C377" s="884">
        <v>1</v>
      </c>
      <c r="D377" s="855">
        <v>0</v>
      </c>
      <c r="E377" s="884">
        <v>0</v>
      </c>
      <c r="F377" s="855">
        <v>0</v>
      </c>
      <c r="G377" s="884">
        <v>0</v>
      </c>
      <c r="H377" s="855">
        <v>0</v>
      </c>
      <c r="I377" s="884">
        <v>0</v>
      </c>
      <c r="J377" s="855">
        <v>0</v>
      </c>
      <c r="K377" s="884">
        <v>0</v>
      </c>
      <c r="L377" s="855">
        <v>0</v>
      </c>
      <c r="M377" s="884">
        <v>0</v>
      </c>
      <c r="N377" s="855">
        <v>0</v>
      </c>
      <c r="O377" s="855">
        <v>0</v>
      </c>
      <c r="Q377" s="133"/>
    </row>
    <row r="378" spans="1:17" ht="9.9499999999999993" customHeight="1">
      <c r="A378" s="885"/>
      <c r="B378" s="852"/>
      <c r="C378" s="852"/>
      <c r="D378" s="852"/>
      <c r="E378" s="852"/>
      <c r="F378" s="852"/>
      <c r="G378" s="852"/>
      <c r="H378" s="852"/>
      <c r="I378" s="852"/>
      <c r="J378" s="850"/>
      <c r="K378" s="852"/>
      <c r="L378" s="850"/>
      <c r="M378" s="852"/>
      <c r="N378" s="850"/>
      <c r="O378" s="852"/>
      <c r="Q378" s="921"/>
    </row>
    <row r="379" spans="1:17" ht="9.9499999999999993" customHeight="1" thickBot="1">
      <c r="A379" s="854"/>
      <c r="B379" s="855"/>
      <c r="C379" s="855"/>
      <c r="D379" s="855"/>
      <c r="E379" s="855"/>
      <c r="F379" s="855"/>
      <c r="G379" s="855"/>
      <c r="H379" s="855"/>
      <c r="I379" s="855"/>
      <c r="J379" s="855"/>
      <c r="K379" s="855"/>
      <c r="L379" s="855"/>
      <c r="M379" s="855"/>
      <c r="N379" s="855"/>
      <c r="O379" s="855"/>
    </row>
    <row r="380" spans="1:17" s="850" customFormat="1" ht="20.100000000000001" customHeight="1">
      <c r="A380" s="969" t="s">
        <v>218</v>
      </c>
      <c r="B380" s="861" t="s">
        <v>335</v>
      </c>
      <c r="C380" s="888"/>
      <c r="D380" s="998" t="s">
        <v>336</v>
      </c>
      <c r="E380" s="999"/>
      <c r="F380" s="983" t="s">
        <v>189</v>
      </c>
      <c r="G380" s="984"/>
      <c r="H380" s="985" t="s">
        <v>337</v>
      </c>
      <c r="I380" s="866"/>
      <c r="J380" s="923" t="s">
        <v>338</v>
      </c>
      <c r="K380" s="866"/>
      <c r="L380" s="923" t="s">
        <v>339</v>
      </c>
      <c r="M380" s="866"/>
      <c r="N380" s="923" t="s">
        <v>340</v>
      </c>
      <c r="O380" s="924"/>
      <c r="P380" s="852"/>
    </row>
    <row r="381" spans="1:17" ht="13.5" customHeight="1">
      <c r="A381" s="867" t="s">
        <v>226</v>
      </c>
      <c r="B381" s="868">
        <v>27</v>
      </c>
      <c r="C381" s="868"/>
      <c r="D381" s="928">
        <v>9</v>
      </c>
      <c r="E381" s="892"/>
      <c r="F381" s="893">
        <f>SUM(D323:O323)+SUM(B352:O352)+B381+D381</f>
        <v>941</v>
      </c>
      <c r="G381" s="894"/>
      <c r="H381" s="928">
        <v>41</v>
      </c>
      <c r="I381" s="868"/>
      <c r="J381" s="868">
        <v>38</v>
      </c>
      <c r="K381" s="868"/>
      <c r="L381" s="868">
        <v>35</v>
      </c>
      <c r="M381" s="868"/>
      <c r="N381" s="868">
        <v>5</v>
      </c>
      <c r="O381" s="869"/>
      <c r="Q381" s="133"/>
    </row>
    <row r="382" spans="1:17" ht="13.5" customHeight="1">
      <c r="A382" s="867" t="s">
        <v>227</v>
      </c>
      <c r="B382" s="868">
        <f>SUM(B386:C406)</f>
        <v>111</v>
      </c>
      <c r="C382" s="868"/>
      <c r="D382" s="928">
        <f>SUM(D386:E406)</f>
        <v>15</v>
      </c>
      <c r="E382" s="892"/>
      <c r="F382" s="893">
        <f>SUM(F386:G406)</f>
        <v>2875</v>
      </c>
      <c r="G382" s="894"/>
      <c r="H382" s="928">
        <f>SUM(H386:I406)</f>
        <v>114</v>
      </c>
      <c r="I382" s="868"/>
      <c r="J382" s="868">
        <f>SUM(J386:K406)</f>
        <v>111</v>
      </c>
      <c r="K382" s="868"/>
      <c r="L382" s="868">
        <f>SUM(L386:M406)</f>
        <v>111</v>
      </c>
      <c r="M382" s="868"/>
      <c r="N382" s="868">
        <f>SUM(N386:O406)</f>
        <v>11</v>
      </c>
      <c r="O382" s="869"/>
      <c r="Q382" s="133"/>
    </row>
    <row r="383" spans="1:17" ht="13.5" customHeight="1">
      <c r="A383" s="867"/>
      <c r="B383" s="1000" t="s">
        <v>89</v>
      </c>
      <c r="C383" s="971" t="s">
        <v>90</v>
      </c>
      <c r="D383" s="1001" t="s">
        <v>89</v>
      </c>
      <c r="E383" s="972" t="s">
        <v>90</v>
      </c>
      <c r="F383" s="1002" t="s">
        <v>89</v>
      </c>
      <c r="G383" s="974" t="s">
        <v>90</v>
      </c>
      <c r="H383" s="1001" t="s">
        <v>89</v>
      </c>
      <c r="I383" s="971" t="s">
        <v>90</v>
      </c>
      <c r="J383" s="1001" t="s">
        <v>89</v>
      </c>
      <c r="K383" s="1003" t="s">
        <v>90</v>
      </c>
      <c r="L383" s="1003" t="s">
        <v>89</v>
      </c>
      <c r="M383" s="971" t="s">
        <v>90</v>
      </c>
      <c r="N383" s="1001" t="s">
        <v>89</v>
      </c>
      <c r="O383" s="1003" t="s">
        <v>90</v>
      </c>
      <c r="Q383" s="133"/>
    </row>
    <row r="384" spans="1:17" ht="13.5" customHeight="1">
      <c r="A384" s="897" t="s">
        <v>332</v>
      </c>
      <c r="B384" s="952">
        <f>SUM(B390:B406)</f>
        <v>43</v>
      </c>
      <c r="C384" s="953">
        <f>SUM(C390:C406)</f>
        <v>49</v>
      </c>
      <c r="D384" s="954">
        <f>SUM(D390:D406)</f>
        <v>8</v>
      </c>
      <c r="E384" s="906">
        <f>SUM(E390:E406)</f>
        <v>5</v>
      </c>
      <c r="F384" s="955">
        <f t="shared" ref="F384:G399" si="46">D326+F326+H326+J326+L326+N326+B355+D355+F355+H355+J355+L355+N355+B384+D384</f>
        <v>1169</v>
      </c>
      <c r="G384" s="956">
        <f t="shared" si="46"/>
        <v>1207</v>
      </c>
      <c r="H384" s="954">
        <f t="shared" ref="H384:O384" si="47">SUM(H390:H406)</f>
        <v>53</v>
      </c>
      <c r="I384" s="953">
        <f t="shared" si="47"/>
        <v>52</v>
      </c>
      <c r="J384" s="954">
        <f t="shared" si="47"/>
        <v>47</v>
      </c>
      <c r="K384" s="953">
        <f t="shared" si="47"/>
        <v>52</v>
      </c>
      <c r="L384" s="954">
        <f t="shared" si="47"/>
        <v>52</v>
      </c>
      <c r="M384" s="953">
        <f t="shared" si="47"/>
        <v>41</v>
      </c>
      <c r="N384" s="954">
        <f t="shared" si="47"/>
        <v>6</v>
      </c>
      <c r="O384" s="954">
        <f t="shared" si="47"/>
        <v>5</v>
      </c>
      <c r="Q384" s="133"/>
    </row>
    <row r="385" spans="1:96" ht="15" customHeight="1">
      <c r="A385" s="964" t="s">
        <v>229</v>
      </c>
      <c r="B385" s="880">
        <f>SUM(B386:B406)</f>
        <v>54</v>
      </c>
      <c r="C385" s="958">
        <f>SUM(C386:C406)</f>
        <v>57</v>
      </c>
      <c r="D385" s="881">
        <f>SUM(D386:D406)</f>
        <v>10</v>
      </c>
      <c r="E385" s="909">
        <f>SUM(E386:E406)</f>
        <v>5</v>
      </c>
      <c r="F385" s="959">
        <f t="shared" si="46"/>
        <v>1409</v>
      </c>
      <c r="G385" s="960">
        <f t="shared" si="46"/>
        <v>1466</v>
      </c>
      <c r="H385" s="881">
        <f t="shared" ref="H385:O385" si="48">SUM(H386:H406)</f>
        <v>57</v>
      </c>
      <c r="I385" s="958">
        <f t="shared" si="48"/>
        <v>57</v>
      </c>
      <c r="J385" s="881">
        <f t="shared" si="48"/>
        <v>53</v>
      </c>
      <c r="K385" s="958">
        <f t="shared" si="48"/>
        <v>58</v>
      </c>
      <c r="L385" s="881">
        <f t="shared" si="48"/>
        <v>59</v>
      </c>
      <c r="M385" s="958">
        <f t="shared" si="48"/>
        <v>52</v>
      </c>
      <c r="N385" s="881">
        <f t="shared" si="48"/>
        <v>6</v>
      </c>
      <c r="O385" s="881">
        <f t="shared" si="48"/>
        <v>5</v>
      </c>
      <c r="Q385" s="133"/>
    </row>
    <row r="386" spans="1:96" ht="12.75" customHeight="1">
      <c r="A386" s="882" t="s">
        <v>333</v>
      </c>
      <c r="B386" s="850">
        <v>2</v>
      </c>
      <c r="C386" s="853">
        <v>5</v>
      </c>
      <c r="D386" s="850">
        <v>1</v>
      </c>
      <c r="E386" s="912">
        <v>0</v>
      </c>
      <c r="F386" s="913">
        <f t="shared" si="46"/>
        <v>58</v>
      </c>
      <c r="G386" s="914">
        <f t="shared" si="46"/>
        <v>68</v>
      </c>
      <c r="H386" s="850">
        <v>1</v>
      </c>
      <c r="I386" s="853">
        <v>2</v>
      </c>
      <c r="J386" s="850">
        <v>1</v>
      </c>
      <c r="K386" s="853">
        <v>3</v>
      </c>
      <c r="L386" s="850">
        <v>1</v>
      </c>
      <c r="M386" s="853">
        <v>4</v>
      </c>
      <c r="N386" s="850">
        <v>0</v>
      </c>
      <c r="O386" s="852">
        <v>0</v>
      </c>
      <c r="Q386" s="133"/>
    </row>
    <row r="387" spans="1:96" ht="12.75" customHeight="1">
      <c r="A387" s="882" t="s">
        <v>334</v>
      </c>
      <c r="B387" s="850">
        <v>6</v>
      </c>
      <c r="C387" s="853">
        <v>2</v>
      </c>
      <c r="D387" s="850">
        <v>0</v>
      </c>
      <c r="E387" s="912">
        <v>0</v>
      </c>
      <c r="F387" s="913">
        <f t="shared" si="46"/>
        <v>66</v>
      </c>
      <c r="G387" s="914">
        <f t="shared" si="46"/>
        <v>61</v>
      </c>
      <c r="H387" s="850">
        <v>1</v>
      </c>
      <c r="I387" s="853">
        <v>1</v>
      </c>
      <c r="J387" s="850">
        <v>3</v>
      </c>
      <c r="K387" s="853">
        <v>3</v>
      </c>
      <c r="L387" s="850">
        <v>3</v>
      </c>
      <c r="M387" s="853">
        <v>3</v>
      </c>
      <c r="N387" s="850">
        <v>0</v>
      </c>
      <c r="O387" s="852">
        <v>0</v>
      </c>
      <c r="Q387" s="133"/>
    </row>
    <row r="388" spans="1:96" ht="12.75" customHeight="1">
      <c r="A388" s="882" t="s">
        <v>93</v>
      </c>
      <c r="B388" s="850">
        <v>3</v>
      </c>
      <c r="C388" s="853">
        <v>0</v>
      </c>
      <c r="D388" s="850">
        <v>0</v>
      </c>
      <c r="E388" s="912">
        <v>0</v>
      </c>
      <c r="F388" s="913">
        <f t="shared" si="46"/>
        <v>63</v>
      </c>
      <c r="G388" s="914">
        <f t="shared" si="46"/>
        <v>65</v>
      </c>
      <c r="H388" s="850">
        <v>0</v>
      </c>
      <c r="I388" s="853">
        <v>0</v>
      </c>
      <c r="J388" s="850">
        <v>1</v>
      </c>
      <c r="K388" s="853">
        <v>0</v>
      </c>
      <c r="L388" s="850">
        <v>1</v>
      </c>
      <c r="M388" s="853">
        <v>1</v>
      </c>
      <c r="N388" s="850">
        <v>0</v>
      </c>
      <c r="O388" s="852">
        <v>0</v>
      </c>
      <c r="AJ388" s="132"/>
      <c r="AK388" s="132"/>
      <c r="AL388" s="132"/>
      <c r="AM388" s="132"/>
      <c r="AN388" s="132"/>
      <c r="AO388" s="132"/>
      <c r="AP388" s="132"/>
      <c r="AQ388" s="132"/>
      <c r="AR388" s="132"/>
      <c r="AS388" s="132"/>
      <c r="AT388" s="132"/>
      <c r="AU388" s="132"/>
      <c r="AV388" s="132"/>
      <c r="AW388" s="132"/>
      <c r="AX388" s="132"/>
      <c r="AY388" s="132"/>
      <c r="AZ388" s="132"/>
      <c r="BA388" s="132"/>
      <c r="BB388" s="132"/>
      <c r="BC388" s="132"/>
      <c r="BD388" s="132"/>
      <c r="BE388" s="132"/>
      <c r="BF388" s="132"/>
      <c r="BG388" s="132"/>
      <c r="BH388" s="132"/>
      <c r="BI388" s="132"/>
      <c r="BJ388" s="132"/>
      <c r="BK388" s="132"/>
      <c r="BL388" s="132"/>
      <c r="BM388" s="132"/>
      <c r="BN388" s="132"/>
      <c r="BO388" s="132"/>
      <c r="BP388" s="132"/>
      <c r="BQ388" s="132"/>
      <c r="BR388" s="132"/>
      <c r="BS388" s="132"/>
      <c r="BT388" s="132"/>
      <c r="BU388" s="132"/>
      <c r="BV388" s="132"/>
      <c r="BW388" s="132"/>
      <c r="BX388" s="132"/>
      <c r="BY388" s="132"/>
      <c r="BZ388" s="132"/>
      <c r="CA388" s="132"/>
      <c r="CB388" s="132"/>
      <c r="CC388" s="132"/>
      <c r="CD388" s="132"/>
      <c r="CE388" s="132"/>
      <c r="CF388" s="132"/>
      <c r="CG388" s="132"/>
      <c r="CH388" s="132"/>
      <c r="CI388" s="132"/>
      <c r="CJ388" s="132"/>
      <c r="CK388" s="132"/>
      <c r="CL388" s="132"/>
      <c r="CM388" s="132"/>
      <c r="CN388" s="132"/>
      <c r="CO388" s="132"/>
      <c r="CP388" s="132"/>
      <c r="CQ388" s="132"/>
      <c r="CR388" s="132"/>
    </row>
    <row r="389" spans="1:96" ht="12.75" customHeight="1">
      <c r="A389" s="882" t="s">
        <v>94</v>
      </c>
      <c r="B389" s="850">
        <v>0</v>
      </c>
      <c r="C389" s="853">
        <v>1</v>
      </c>
      <c r="D389" s="850">
        <v>1</v>
      </c>
      <c r="E389" s="912">
        <v>0</v>
      </c>
      <c r="F389" s="913">
        <f t="shared" si="46"/>
        <v>53</v>
      </c>
      <c r="G389" s="914">
        <f t="shared" si="46"/>
        <v>65</v>
      </c>
      <c r="H389" s="850">
        <v>2</v>
      </c>
      <c r="I389" s="853">
        <v>2</v>
      </c>
      <c r="J389" s="850">
        <v>1</v>
      </c>
      <c r="K389" s="853">
        <v>0</v>
      </c>
      <c r="L389" s="850">
        <v>2</v>
      </c>
      <c r="M389" s="853">
        <v>3</v>
      </c>
      <c r="N389" s="850">
        <v>0</v>
      </c>
      <c r="O389" s="852">
        <v>0</v>
      </c>
      <c r="AJ389" s="132"/>
      <c r="AK389" s="132"/>
      <c r="AL389" s="132"/>
      <c r="AM389" s="132"/>
      <c r="AN389" s="132"/>
      <c r="AO389" s="132"/>
      <c r="AP389" s="132"/>
      <c r="AQ389" s="132"/>
      <c r="AR389" s="132"/>
      <c r="AS389" s="132"/>
      <c r="AT389" s="132"/>
      <c r="AU389" s="132"/>
      <c r="AV389" s="132"/>
      <c r="AW389" s="132"/>
      <c r="AX389" s="132"/>
      <c r="AY389" s="132"/>
      <c r="AZ389" s="132"/>
      <c r="BA389" s="132"/>
      <c r="BB389" s="132"/>
      <c r="BC389" s="132"/>
      <c r="BD389" s="132"/>
      <c r="BE389" s="132"/>
      <c r="BF389" s="132"/>
      <c r="BG389" s="132"/>
      <c r="BH389" s="132"/>
      <c r="BI389" s="132"/>
      <c r="BJ389" s="132"/>
      <c r="BK389" s="132"/>
      <c r="BL389" s="132"/>
      <c r="BM389" s="132"/>
      <c r="BN389" s="132"/>
      <c r="BO389" s="132"/>
      <c r="BP389" s="132"/>
      <c r="BQ389" s="132"/>
      <c r="BR389" s="132"/>
      <c r="BS389" s="132"/>
      <c r="BT389" s="132"/>
      <c r="BU389" s="132"/>
      <c r="BV389" s="132"/>
      <c r="BW389" s="132"/>
      <c r="BX389" s="132"/>
      <c r="BY389" s="132"/>
      <c r="BZ389" s="132"/>
      <c r="CA389" s="132"/>
      <c r="CB389" s="132"/>
      <c r="CC389" s="132"/>
      <c r="CD389" s="132"/>
      <c r="CE389" s="132"/>
      <c r="CF389" s="132"/>
      <c r="CG389" s="132"/>
      <c r="CH389" s="132"/>
      <c r="CI389" s="132"/>
      <c r="CJ389" s="132"/>
      <c r="CK389" s="132"/>
      <c r="CL389" s="132"/>
      <c r="CM389" s="132"/>
      <c r="CN389" s="132"/>
      <c r="CO389" s="132"/>
      <c r="CP389" s="132"/>
      <c r="CQ389" s="132"/>
      <c r="CR389" s="132"/>
    </row>
    <row r="390" spans="1:96" ht="12.75" customHeight="1">
      <c r="A390" s="882" t="s">
        <v>95</v>
      </c>
      <c r="B390" s="850">
        <v>3</v>
      </c>
      <c r="C390" s="853">
        <v>2</v>
      </c>
      <c r="D390" s="850">
        <v>1</v>
      </c>
      <c r="E390" s="912">
        <v>0</v>
      </c>
      <c r="F390" s="913">
        <f t="shared" si="46"/>
        <v>64</v>
      </c>
      <c r="G390" s="914">
        <f t="shared" si="46"/>
        <v>49</v>
      </c>
      <c r="H390" s="850">
        <v>6</v>
      </c>
      <c r="I390" s="853">
        <v>2</v>
      </c>
      <c r="J390" s="850">
        <v>1</v>
      </c>
      <c r="K390" s="853">
        <v>3</v>
      </c>
      <c r="L390" s="850">
        <v>7</v>
      </c>
      <c r="M390" s="853">
        <v>1</v>
      </c>
      <c r="N390" s="850">
        <v>0</v>
      </c>
      <c r="O390" s="852">
        <v>0</v>
      </c>
      <c r="AJ390" s="132"/>
      <c r="AK390" s="132"/>
      <c r="AL390" s="132"/>
      <c r="AM390" s="132"/>
      <c r="AN390" s="132"/>
      <c r="AO390" s="132"/>
      <c r="AP390" s="132"/>
      <c r="AQ390" s="132"/>
      <c r="AR390" s="132"/>
      <c r="AS390" s="132"/>
      <c r="AT390" s="132"/>
      <c r="AU390" s="132"/>
      <c r="AV390" s="132"/>
      <c r="AW390" s="132"/>
      <c r="AX390" s="132"/>
      <c r="AY390" s="132"/>
      <c r="AZ390" s="132"/>
      <c r="BA390" s="132"/>
      <c r="BB390" s="132"/>
      <c r="BC390" s="132"/>
      <c r="BD390" s="132"/>
      <c r="BE390" s="132"/>
      <c r="BF390" s="132"/>
      <c r="BG390" s="132"/>
      <c r="BH390" s="132"/>
      <c r="BI390" s="132"/>
      <c r="BJ390" s="132"/>
      <c r="BK390" s="132"/>
      <c r="BL390" s="132"/>
      <c r="BM390" s="132"/>
      <c r="BN390" s="132"/>
      <c r="BO390" s="132"/>
      <c r="BP390" s="132"/>
      <c r="BQ390" s="132"/>
      <c r="BR390" s="132"/>
      <c r="BS390" s="132"/>
      <c r="BT390" s="132"/>
      <c r="BU390" s="132"/>
      <c r="BV390" s="132"/>
      <c r="BW390" s="132"/>
      <c r="BX390" s="132"/>
      <c r="BY390" s="132"/>
      <c r="BZ390" s="132"/>
      <c r="CA390" s="132"/>
      <c r="CB390" s="132"/>
      <c r="CC390" s="132"/>
      <c r="CD390" s="132"/>
      <c r="CE390" s="132"/>
      <c r="CF390" s="132"/>
      <c r="CG390" s="132"/>
      <c r="CH390" s="132"/>
      <c r="CI390" s="132"/>
      <c r="CJ390" s="132"/>
      <c r="CK390" s="132"/>
      <c r="CL390" s="132"/>
      <c r="CM390" s="132"/>
      <c r="CN390" s="132"/>
      <c r="CO390" s="132"/>
      <c r="CP390" s="132"/>
      <c r="CQ390" s="132"/>
      <c r="CR390" s="132"/>
    </row>
    <row r="391" spans="1:96" ht="12.75" customHeight="1">
      <c r="A391" s="882" t="s">
        <v>96</v>
      </c>
      <c r="B391" s="850">
        <v>1</v>
      </c>
      <c r="C391" s="853">
        <v>1</v>
      </c>
      <c r="D391" s="850">
        <v>0</v>
      </c>
      <c r="E391" s="912">
        <v>0</v>
      </c>
      <c r="F391" s="913">
        <f t="shared" si="46"/>
        <v>73</v>
      </c>
      <c r="G391" s="914">
        <f t="shared" si="46"/>
        <v>75</v>
      </c>
      <c r="H391" s="850">
        <v>1</v>
      </c>
      <c r="I391" s="853">
        <v>3</v>
      </c>
      <c r="J391" s="850">
        <v>4</v>
      </c>
      <c r="K391" s="853">
        <v>1</v>
      </c>
      <c r="L391" s="850">
        <v>5</v>
      </c>
      <c r="M391" s="853">
        <v>1</v>
      </c>
      <c r="N391" s="850">
        <v>0</v>
      </c>
      <c r="O391" s="852">
        <v>0</v>
      </c>
      <c r="AJ391" s="132"/>
      <c r="AK391" s="132"/>
      <c r="AL391" s="132"/>
      <c r="AM391" s="132"/>
      <c r="AN391" s="132"/>
      <c r="AO391" s="132"/>
      <c r="AP391" s="132"/>
      <c r="AQ391" s="132"/>
      <c r="AR391" s="132"/>
      <c r="AS391" s="132"/>
      <c r="AT391" s="132"/>
      <c r="AU391" s="132"/>
      <c r="AV391" s="132"/>
      <c r="AW391" s="132"/>
      <c r="AX391" s="132"/>
      <c r="AY391" s="132"/>
      <c r="AZ391" s="132"/>
      <c r="BA391" s="132"/>
      <c r="BB391" s="132"/>
      <c r="BC391" s="132"/>
      <c r="BD391" s="132"/>
      <c r="BE391" s="132"/>
      <c r="BF391" s="132"/>
      <c r="BG391" s="132"/>
      <c r="BH391" s="132"/>
      <c r="BI391" s="132"/>
      <c r="BJ391" s="132"/>
      <c r="BK391" s="132"/>
      <c r="BL391" s="132"/>
      <c r="BM391" s="132"/>
      <c r="BN391" s="132"/>
      <c r="BO391" s="132"/>
      <c r="BP391" s="132"/>
      <c r="BQ391" s="132"/>
      <c r="BR391" s="132"/>
      <c r="BS391" s="132"/>
      <c r="BT391" s="132"/>
      <c r="BU391" s="132"/>
      <c r="BV391" s="132"/>
      <c r="BW391" s="132"/>
      <c r="BX391" s="132"/>
      <c r="BY391" s="132"/>
      <c r="BZ391" s="132"/>
      <c r="CA391" s="132"/>
      <c r="CB391" s="132"/>
      <c r="CC391" s="132"/>
      <c r="CD391" s="132"/>
      <c r="CE391" s="132"/>
      <c r="CF391" s="132"/>
      <c r="CG391" s="132"/>
      <c r="CH391" s="132"/>
      <c r="CI391" s="132"/>
      <c r="CJ391" s="132"/>
      <c r="CK391" s="132"/>
      <c r="CL391" s="132"/>
      <c r="CM391" s="132"/>
      <c r="CN391" s="132"/>
      <c r="CO391" s="132"/>
      <c r="CP391" s="132"/>
      <c r="CQ391" s="132"/>
      <c r="CR391" s="132"/>
    </row>
    <row r="392" spans="1:96" ht="12.75" customHeight="1">
      <c r="A392" s="882" t="s">
        <v>97</v>
      </c>
      <c r="B392" s="850">
        <v>2</v>
      </c>
      <c r="C392" s="853">
        <v>6</v>
      </c>
      <c r="D392" s="850">
        <v>0</v>
      </c>
      <c r="E392" s="912">
        <v>0</v>
      </c>
      <c r="F392" s="913">
        <f t="shared" si="46"/>
        <v>93</v>
      </c>
      <c r="G392" s="914">
        <f t="shared" si="46"/>
        <v>92</v>
      </c>
      <c r="H392" s="850">
        <v>3</v>
      </c>
      <c r="I392" s="853">
        <v>2</v>
      </c>
      <c r="J392" s="850">
        <v>3</v>
      </c>
      <c r="K392" s="853">
        <v>3</v>
      </c>
      <c r="L392" s="850">
        <v>4</v>
      </c>
      <c r="M392" s="853">
        <v>4</v>
      </c>
      <c r="N392" s="850">
        <v>0</v>
      </c>
      <c r="O392" s="852">
        <v>0</v>
      </c>
      <c r="AJ392" s="132"/>
      <c r="AK392" s="132"/>
      <c r="AL392" s="132"/>
      <c r="AM392" s="132"/>
      <c r="AN392" s="132"/>
      <c r="AO392" s="132"/>
      <c r="AP392" s="132"/>
      <c r="AQ392" s="132"/>
      <c r="AR392" s="132"/>
      <c r="AS392" s="132"/>
      <c r="AT392" s="132"/>
      <c r="AU392" s="132"/>
      <c r="AV392" s="132"/>
      <c r="AW392" s="132"/>
      <c r="AX392" s="132"/>
      <c r="AY392" s="132"/>
      <c r="AZ392" s="132"/>
      <c r="BA392" s="132"/>
      <c r="BB392" s="132"/>
      <c r="BC392" s="132"/>
      <c r="BD392" s="132"/>
      <c r="BE392" s="132"/>
      <c r="BF392" s="132"/>
      <c r="BG392" s="132"/>
      <c r="BH392" s="132"/>
      <c r="BI392" s="132"/>
      <c r="BJ392" s="132"/>
      <c r="BK392" s="132"/>
      <c r="BL392" s="132"/>
      <c r="BM392" s="132"/>
      <c r="BN392" s="132"/>
      <c r="BO392" s="132"/>
      <c r="BP392" s="132"/>
      <c r="BQ392" s="132"/>
      <c r="BR392" s="132"/>
      <c r="BS392" s="132"/>
      <c r="BT392" s="132"/>
      <c r="BU392" s="132"/>
      <c r="BV392" s="132"/>
      <c r="BW392" s="132"/>
      <c r="BX392" s="132"/>
      <c r="BY392" s="132"/>
      <c r="BZ392" s="132"/>
      <c r="CA392" s="132"/>
      <c r="CB392" s="132"/>
      <c r="CC392" s="132"/>
      <c r="CD392" s="132"/>
      <c r="CE392" s="132"/>
      <c r="CF392" s="132"/>
      <c r="CG392" s="132"/>
      <c r="CH392" s="132"/>
      <c r="CI392" s="132"/>
      <c r="CJ392" s="132"/>
      <c r="CK392" s="132"/>
      <c r="CL392" s="132"/>
      <c r="CM392" s="132"/>
      <c r="CN392" s="132"/>
      <c r="CO392" s="132"/>
      <c r="CP392" s="132"/>
      <c r="CQ392" s="132"/>
      <c r="CR392" s="132"/>
    </row>
    <row r="393" spans="1:96" ht="12.75" customHeight="1">
      <c r="A393" s="882" t="s">
        <v>99</v>
      </c>
      <c r="B393" s="850">
        <v>9</v>
      </c>
      <c r="C393" s="853">
        <v>8</v>
      </c>
      <c r="D393" s="850">
        <v>0</v>
      </c>
      <c r="E393" s="912">
        <v>1</v>
      </c>
      <c r="F393" s="913">
        <f t="shared" si="46"/>
        <v>107</v>
      </c>
      <c r="G393" s="914">
        <f t="shared" si="46"/>
        <v>106</v>
      </c>
      <c r="H393" s="850">
        <v>2</v>
      </c>
      <c r="I393" s="853">
        <v>2</v>
      </c>
      <c r="J393" s="850">
        <v>3</v>
      </c>
      <c r="K393" s="853">
        <v>2</v>
      </c>
      <c r="L393" s="850">
        <v>4</v>
      </c>
      <c r="M393" s="853">
        <v>1</v>
      </c>
      <c r="N393" s="850">
        <v>1</v>
      </c>
      <c r="O393" s="852">
        <v>0</v>
      </c>
      <c r="AJ393" s="132"/>
      <c r="AK393" s="132"/>
      <c r="AL393" s="132"/>
      <c r="AM393" s="132"/>
      <c r="AN393" s="132"/>
      <c r="AO393" s="132"/>
      <c r="AP393" s="132"/>
      <c r="AQ393" s="132"/>
      <c r="AR393" s="132"/>
      <c r="AS393" s="132"/>
      <c r="AT393" s="132"/>
      <c r="AU393" s="132"/>
      <c r="AV393" s="132"/>
      <c r="AW393" s="132"/>
      <c r="AX393" s="132"/>
      <c r="AY393" s="132"/>
      <c r="AZ393" s="132"/>
      <c r="BA393" s="132"/>
      <c r="BB393" s="132"/>
      <c r="BC393" s="132"/>
      <c r="BD393" s="132"/>
      <c r="BE393" s="132"/>
      <c r="BF393" s="132"/>
      <c r="BG393" s="132"/>
      <c r="BH393" s="132"/>
      <c r="BI393" s="132"/>
      <c r="BJ393" s="132"/>
      <c r="BK393" s="132"/>
      <c r="BL393" s="132"/>
      <c r="BM393" s="132"/>
      <c r="BN393" s="132"/>
      <c r="BO393" s="132"/>
      <c r="BP393" s="132"/>
      <c r="BQ393" s="132"/>
      <c r="BR393" s="132"/>
      <c r="BS393" s="132"/>
      <c r="BT393" s="132"/>
      <c r="BU393" s="132"/>
      <c r="BV393" s="132"/>
      <c r="BW393" s="132"/>
      <c r="BX393" s="132"/>
      <c r="BY393" s="132"/>
      <c r="BZ393" s="132"/>
      <c r="CA393" s="132"/>
      <c r="CB393" s="132"/>
      <c r="CC393" s="132"/>
      <c r="CD393" s="132"/>
      <c r="CE393" s="132"/>
      <c r="CF393" s="132"/>
      <c r="CG393" s="132"/>
      <c r="CH393" s="132"/>
      <c r="CI393" s="132"/>
      <c r="CJ393" s="132"/>
      <c r="CK393" s="132"/>
      <c r="CL393" s="132"/>
      <c r="CM393" s="132"/>
      <c r="CN393" s="132"/>
      <c r="CO393" s="132"/>
      <c r="CP393" s="132"/>
      <c r="CQ393" s="132"/>
      <c r="CR393" s="132"/>
    </row>
    <row r="394" spans="1:96" ht="12.75" customHeight="1">
      <c r="A394" s="882" t="s">
        <v>100</v>
      </c>
      <c r="B394" s="850">
        <v>1</v>
      </c>
      <c r="C394" s="853">
        <v>1</v>
      </c>
      <c r="D394" s="850">
        <v>1</v>
      </c>
      <c r="E394" s="912">
        <v>0</v>
      </c>
      <c r="F394" s="913">
        <f t="shared" si="46"/>
        <v>77</v>
      </c>
      <c r="G394" s="914">
        <f t="shared" si="46"/>
        <v>71</v>
      </c>
      <c r="H394" s="850">
        <v>1</v>
      </c>
      <c r="I394" s="853">
        <v>1</v>
      </c>
      <c r="J394" s="850">
        <v>2</v>
      </c>
      <c r="K394" s="853">
        <v>3</v>
      </c>
      <c r="L394" s="850">
        <v>2</v>
      </c>
      <c r="M394" s="853">
        <v>1</v>
      </c>
      <c r="N394" s="850">
        <v>0</v>
      </c>
      <c r="O394" s="852">
        <v>0</v>
      </c>
      <c r="AJ394" s="132"/>
      <c r="AK394" s="132"/>
      <c r="AL394" s="132"/>
      <c r="AM394" s="132"/>
      <c r="AN394" s="132"/>
      <c r="AO394" s="132"/>
      <c r="AP394" s="132"/>
      <c r="AQ394" s="132"/>
      <c r="AR394" s="132"/>
      <c r="AS394" s="132"/>
      <c r="AT394" s="132"/>
      <c r="AU394" s="132"/>
      <c r="AV394" s="132"/>
      <c r="AW394" s="132"/>
      <c r="AX394" s="132"/>
      <c r="AY394" s="132"/>
      <c r="AZ394" s="132"/>
      <c r="BA394" s="132"/>
      <c r="BB394" s="132"/>
      <c r="BC394" s="132"/>
      <c r="BD394" s="132"/>
      <c r="BE394" s="132"/>
      <c r="BF394" s="132"/>
      <c r="BG394" s="132"/>
      <c r="BH394" s="132"/>
      <c r="BI394" s="132"/>
      <c r="BJ394" s="132"/>
      <c r="BK394" s="132"/>
      <c r="BL394" s="132"/>
      <c r="BM394" s="132"/>
      <c r="BN394" s="132"/>
      <c r="BO394" s="132"/>
      <c r="BP394" s="132"/>
      <c r="BQ394" s="132"/>
      <c r="BR394" s="132"/>
      <c r="BS394" s="132"/>
      <c r="BT394" s="132"/>
      <c r="BU394" s="132"/>
      <c r="BV394" s="132"/>
      <c r="BW394" s="132"/>
      <c r="BX394" s="132"/>
      <c r="BY394" s="132"/>
      <c r="BZ394" s="132"/>
      <c r="CA394" s="132"/>
      <c r="CB394" s="132"/>
      <c r="CC394" s="132"/>
      <c r="CD394" s="132"/>
      <c r="CE394" s="132"/>
      <c r="CF394" s="132"/>
      <c r="CG394" s="132"/>
      <c r="CH394" s="132"/>
      <c r="CI394" s="132"/>
      <c r="CJ394" s="132"/>
      <c r="CK394" s="132"/>
      <c r="CL394" s="132"/>
      <c r="CM394" s="132"/>
      <c r="CN394" s="132"/>
      <c r="CO394" s="132"/>
      <c r="CP394" s="132"/>
      <c r="CQ394" s="132"/>
      <c r="CR394" s="132"/>
    </row>
    <row r="395" spans="1:96" ht="12.75" customHeight="1">
      <c r="A395" s="882" t="s">
        <v>101</v>
      </c>
      <c r="B395" s="850">
        <v>1</v>
      </c>
      <c r="C395" s="853">
        <v>3</v>
      </c>
      <c r="D395" s="850">
        <v>1</v>
      </c>
      <c r="E395" s="912">
        <v>1</v>
      </c>
      <c r="F395" s="913">
        <f t="shared" si="46"/>
        <v>82</v>
      </c>
      <c r="G395" s="914">
        <f t="shared" si="46"/>
        <v>84</v>
      </c>
      <c r="H395" s="852">
        <v>4</v>
      </c>
      <c r="I395" s="853">
        <v>2</v>
      </c>
      <c r="J395" s="850">
        <v>2</v>
      </c>
      <c r="K395" s="853">
        <v>2</v>
      </c>
      <c r="L395" s="850">
        <v>2</v>
      </c>
      <c r="M395" s="853">
        <v>2</v>
      </c>
      <c r="N395" s="850">
        <v>0</v>
      </c>
      <c r="O395" s="852">
        <v>0</v>
      </c>
      <c r="AJ395" s="132"/>
      <c r="AK395" s="132"/>
      <c r="AL395" s="132"/>
      <c r="AM395" s="132"/>
      <c r="AN395" s="132"/>
      <c r="AO395" s="132"/>
      <c r="AP395" s="132"/>
      <c r="AQ395" s="132"/>
      <c r="AR395" s="132"/>
      <c r="AS395" s="132"/>
      <c r="AT395" s="132"/>
      <c r="AU395" s="132"/>
      <c r="AV395" s="132"/>
      <c r="AW395" s="132"/>
      <c r="AX395" s="132"/>
      <c r="AY395" s="132"/>
      <c r="AZ395" s="132"/>
      <c r="BA395" s="132"/>
      <c r="BB395" s="132"/>
      <c r="BC395" s="132"/>
      <c r="BD395" s="132"/>
      <c r="BE395" s="132"/>
      <c r="BF395" s="132"/>
      <c r="BG395" s="132"/>
      <c r="BH395" s="132"/>
      <c r="BI395" s="132"/>
      <c r="BJ395" s="132"/>
      <c r="BK395" s="132"/>
      <c r="BL395" s="132"/>
      <c r="BM395" s="132"/>
      <c r="BN395" s="132"/>
      <c r="BO395" s="132"/>
      <c r="BP395" s="132"/>
      <c r="BQ395" s="132"/>
      <c r="BR395" s="132"/>
      <c r="BS395" s="132"/>
      <c r="BT395" s="132"/>
      <c r="BU395" s="132"/>
      <c r="BV395" s="132"/>
      <c r="BW395" s="132"/>
      <c r="BX395" s="132"/>
      <c r="BY395" s="132"/>
      <c r="BZ395" s="132"/>
      <c r="CA395" s="132"/>
      <c r="CB395" s="132"/>
      <c r="CC395" s="132"/>
      <c r="CD395" s="132"/>
      <c r="CE395" s="132"/>
      <c r="CF395" s="132"/>
      <c r="CG395" s="132"/>
      <c r="CH395" s="132"/>
      <c r="CI395" s="132"/>
      <c r="CJ395" s="132"/>
      <c r="CK395" s="132"/>
      <c r="CL395" s="132"/>
      <c r="CM395" s="132"/>
      <c r="CN395" s="132"/>
      <c r="CO395" s="132"/>
      <c r="CP395" s="132"/>
      <c r="CQ395" s="132"/>
      <c r="CR395" s="132"/>
    </row>
    <row r="396" spans="1:96" ht="12.75" customHeight="1">
      <c r="A396" s="882" t="s">
        <v>102</v>
      </c>
      <c r="B396" s="850">
        <v>4</v>
      </c>
      <c r="C396" s="853">
        <v>1</v>
      </c>
      <c r="D396" s="850">
        <v>1</v>
      </c>
      <c r="E396" s="912">
        <v>1</v>
      </c>
      <c r="F396" s="913">
        <f t="shared" si="46"/>
        <v>92</v>
      </c>
      <c r="G396" s="914">
        <f t="shared" si="46"/>
        <v>76</v>
      </c>
      <c r="H396" s="850">
        <v>4</v>
      </c>
      <c r="I396" s="853">
        <v>6</v>
      </c>
      <c r="J396" s="850">
        <v>7</v>
      </c>
      <c r="K396" s="853">
        <v>3</v>
      </c>
      <c r="L396" s="850">
        <v>3</v>
      </c>
      <c r="M396" s="853">
        <v>3</v>
      </c>
      <c r="N396" s="850">
        <v>0</v>
      </c>
      <c r="O396" s="852">
        <v>0</v>
      </c>
      <c r="AJ396" s="132"/>
      <c r="AK396" s="132"/>
      <c r="AL396" s="132"/>
      <c r="AM396" s="132"/>
      <c r="AN396" s="132"/>
      <c r="AO396" s="132"/>
      <c r="AP396" s="132"/>
      <c r="AQ396" s="132"/>
      <c r="AR396" s="132"/>
      <c r="AS396" s="132"/>
      <c r="AT396" s="132"/>
      <c r="AU396" s="132"/>
      <c r="AV396" s="132"/>
      <c r="AW396" s="132"/>
      <c r="AX396" s="132"/>
      <c r="AY396" s="132"/>
      <c r="AZ396" s="132"/>
      <c r="BA396" s="132"/>
      <c r="BB396" s="132"/>
      <c r="BC396" s="132"/>
      <c r="BD396" s="132"/>
      <c r="BE396" s="132"/>
      <c r="BF396" s="132"/>
      <c r="BG396" s="132"/>
      <c r="BH396" s="132"/>
      <c r="BI396" s="132"/>
      <c r="BJ396" s="132"/>
      <c r="BK396" s="132"/>
      <c r="BL396" s="132"/>
      <c r="BM396" s="132"/>
      <c r="BN396" s="132"/>
      <c r="BO396" s="132"/>
      <c r="BP396" s="132"/>
      <c r="BQ396" s="132"/>
      <c r="BR396" s="132"/>
      <c r="BS396" s="132"/>
      <c r="BT396" s="132"/>
      <c r="BU396" s="132"/>
      <c r="BV396" s="132"/>
      <c r="BW396" s="132"/>
      <c r="BX396" s="132"/>
      <c r="BY396" s="132"/>
      <c r="BZ396" s="132"/>
      <c r="CA396" s="132"/>
      <c r="CB396" s="132"/>
      <c r="CC396" s="132"/>
      <c r="CD396" s="132"/>
      <c r="CE396" s="132"/>
      <c r="CF396" s="132"/>
      <c r="CG396" s="132"/>
      <c r="CH396" s="132"/>
      <c r="CI396" s="132"/>
      <c r="CJ396" s="132"/>
      <c r="CK396" s="132"/>
      <c r="CL396" s="132"/>
      <c r="CM396" s="132"/>
      <c r="CN396" s="132"/>
      <c r="CO396" s="132"/>
      <c r="CP396" s="132"/>
      <c r="CQ396" s="132"/>
      <c r="CR396" s="132"/>
    </row>
    <row r="397" spans="1:96" ht="12.75" customHeight="1">
      <c r="A397" s="882" t="s">
        <v>103</v>
      </c>
      <c r="B397" s="850">
        <v>3</v>
      </c>
      <c r="C397" s="853">
        <v>3</v>
      </c>
      <c r="D397" s="850">
        <v>3</v>
      </c>
      <c r="E397" s="912">
        <v>1</v>
      </c>
      <c r="F397" s="913">
        <f t="shared" si="46"/>
        <v>98</v>
      </c>
      <c r="G397" s="914">
        <f t="shared" si="46"/>
        <v>91</v>
      </c>
      <c r="H397" s="850">
        <v>5</v>
      </c>
      <c r="I397" s="853">
        <v>4</v>
      </c>
      <c r="J397" s="850">
        <v>5</v>
      </c>
      <c r="K397" s="853">
        <v>2</v>
      </c>
      <c r="L397" s="850">
        <v>5</v>
      </c>
      <c r="M397" s="853">
        <v>3</v>
      </c>
      <c r="N397" s="850">
        <v>0</v>
      </c>
      <c r="O397" s="852">
        <v>0</v>
      </c>
      <c r="AJ397" s="132"/>
      <c r="AK397" s="132"/>
      <c r="AL397" s="132"/>
      <c r="AM397" s="132"/>
      <c r="AN397" s="132"/>
      <c r="AO397" s="132"/>
      <c r="AP397" s="132"/>
      <c r="AQ397" s="132"/>
      <c r="AR397" s="132"/>
      <c r="AS397" s="132"/>
      <c r="AT397" s="132"/>
      <c r="AU397" s="132"/>
      <c r="AV397" s="132"/>
      <c r="AW397" s="132"/>
      <c r="AX397" s="132"/>
      <c r="AY397" s="132"/>
      <c r="AZ397" s="132"/>
      <c r="BA397" s="132"/>
      <c r="BB397" s="132"/>
      <c r="BC397" s="132"/>
      <c r="BD397" s="132"/>
      <c r="BE397" s="132"/>
      <c r="BF397" s="132"/>
      <c r="BG397" s="132"/>
      <c r="BH397" s="132"/>
      <c r="BI397" s="132"/>
      <c r="BJ397" s="132"/>
      <c r="BK397" s="132"/>
      <c r="BL397" s="132"/>
      <c r="BM397" s="132"/>
      <c r="BN397" s="132"/>
      <c r="BO397" s="132"/>
      <c r="BP397" s="132"/>
      <c r="BQ397" s="132"/>
      <c r="BR397" s="132"/>
      <c r="BS397" s="132"/>
      <c r="BT397" s="132"/>
      <c r="BU397" s="132"/>
      <c r="BV397" s="132"/>
      <c r="BW397" s="132"/>
      <c r="BX397" s="132"/>
      <c r="BY397" s="132"/>
      <c r="BZ397" s="132"/>
      <c r="CA397" s="132"/>
      <c r="CB397" s="132"/>
      <c r="CC397" s="132"/>
      <c r="CD397" s="132"/>
      <c r="CE397" s="132"/>
      <c r="CF397" s="132"/>
      <c r="CG397" s="132"/>
      <c r="CH397" s="132"/>
      <c r="CI397" s="132"/>
      <c r="CJ397" s="132"/>
      <c r="CK397" s="132"/>
      <c r="CL397" s="132"/>
      <c r="CM397" s="132"/>
      <c r="CN397" s="132"/>
      <c r="CO397" s="132"/>
      <c r="CP397" s="132"/>
      <c r="CQ397" s="132"/>
      <c r="CR397" s="132"/>
    </row>
    <row r="398" spans="1:96" ht="12.75" customHeight="1">
      <c r="A398" s="882" t="s">
        <v>104</v>
      </c>
      <c r="B398" s="850">
        <v>6</v>
      </c>
      <c r="C398" s="853">
        <v>7</v>
      </c>
      <c r="D398" s="850">
        <v>1</v>
      </c>
      <c r="E398" s="912">
        <v>0</v>
      </c>
      <c r="F398" s="913">
        <f t="shared" si="46"/>
        <v>106</v>
      </c>
      <c r="G398" s="914">
        <f t="shared" si="46"/>
        <v>116</v>
      </c>
      <c r="H398" s="850">
        <v>8</v>
      </c>
      <c r="I398" s="853">
        <v>3</v>
      </c>
      <c r="J398" s="850">
        <v>3</v>
      </c>
      <c r="K398" s="853">
        <v>6</v>
      </c>
      <c r="L398" s="850">
        <v>4</v>
      </c>
      <c r="M398" s="853">
        <v>5</v>
      </c>
      <c r="N398" s="850">
        <v>0</v>
      </c>
      <c r="O398" s="852">
        <v>0</v>
      </c>
      <c r="AJ398" s="132"/>
      <c r="AK398" s="132"/>
      <c r="AL398" s="132"/>
      <c r="AM398" s="132"/>
      <c r="AN398" s="132"/>
      <c r="AO398" s="132"/>
      <c r="AP398" s="132"/>
      <c r="AQ398" s="132"/>
      <c r="AR398" s="132"/>
      <c r="AS398" s="132"/>
      <c r="AT398" s="132"/>
      <c r="AU398" s="132"/>
      <c r="AV398" s="132"/>
      <c r="AW398" s="132"/>
      <c r="AX398" s="132"/>
      <c r="AY398" s="132"/>
      <c r="AZ398" s="132"/>
      <c r="BA398" s="132"/>
      <c r="BB398" s="132"/>
      <c r="BC398" s="132"/>
      <c r="BD398" s="132"/>
      <c r="BE398" s="132"/>
      <c r="BF398" s="132"/>
      <c r="BG398" s="132"/>
      <c r="BH398" s="132"/>
      <c r="BI398" s="132"/>
      <c r="BJ398" s="132"/>
      <c r="BK398" s="132"/>
      <c r="BL398" s="132"/>
      <c r="BM398" s="132"/>
      <c r="BN398" s="132"/>
      <c r="BO398" s="132"/>
      <c r="BP398" s="132"/>
      <c r="BQ398" s="132"/>
      <c r="BR398" s="132"/>
      <c r="BS398" s="132"/>
      <c r="BT398" s="132"/>
      <c r="BU398" s="132"/>
      <c r="BV398" s="132"/>
      <c r="BW398" s="132"/>
      <c r="BX398" s="132"/>
      <c r="BY398" s="132"/>
      <c r="BZ398" s="132"/>
      <c r="CA398" s="132"/>
      <c r="CB398" s="132"/>
      <c r="CC398" s="132"/>
      <c r="CD398" s="132"/>
      <c r="CE398" s="132"/>
      <c r="CF398" s="132"/>
      <c r="CG398" s="132"/>
      <c r="CH398" s="132"/>
      <c r="CI398" s="132"/>
      <c r="CJ398" s="132"/>
      <c r="CK398" s="132"/>
      <c r="CL398" s="132"/>
      <c r="CM398" s="132"/>
      <c r="CN398" s="132"/>
      <c r="CO398" s="132"/>
      <c r="CP398" s="132"/>
      <c r="CQ398" s="132"/>
      <c r="CR398" s="132"/>
    </row>
    <row r="399" spans="1:96" ht="12.75" customHeight="1">
      <c r="A399" s="882" t="s">
        <v>105</v>
      </c>
      <c r="B399" s="850">
        <v>5</v>
      </c>
      <c r="C399" s="853">
        <v>5</v>
      </c>
      <c r="D399" s="850">
        <v>0</v>
      </c>
      <c r="E399" s="912">
        <v>0</v>
      </c>
      <c r="F399" s="913">
        <f t="shared" si="46"/>
        <v>137</v>
      </c>
      <c r="G399" s="914">
        <f t="shared" si="46"/>
        <v>107</v>
      </c>
      <c r="H399" s="850">
        <v>7</v>
      </c>
      <c r="I399" s="853">
        <v>4</v>
      </c>
      <c r="J399" s="850">
        <v>5</v>
      </c>
      <c r="K399" s="853">
        <v>7</v>
      </c>
      <c r="L399" s="850">
        <v>4</v>
      </c>
      <c r="M399" s="853">
        <v>6</v>
      </c>
      <c r="N399" s="850">
        <v>2</v>
      </c>
      <c r="O399" s="852">
        <v>2</v>
      </c>
      <c r="AJ399" s="132"/>
      <c r="AK399" s="132"/>
      <c r="AL399" s="132"/>
      <c r="AM399" s="132"/>
      <c r="AN399" s="132"/>
      <c r="AO399" s="132"/>
      <c r="AP399" s="132"/>
      <c r="AQ399" s="132"/>
      <c r="AR399" s="132"/>
      <c r="AS399" s="132"/>
      <c r="AT399" s="132"/>
      <c r="AU399" s="132"/>
      <c r="AV399" s="132"/>
      <c r="AW399" s="132"/>
      <c r="AX399" s="132"/>
      <c r="AY399" s="132"/>
      <c r="AZ399" s="132"/>
      <c r="BA399" s="132"/>
      <c r="BB399" s="132"/>
      <c r="BC399" s="132"/>
      <c r="BD399" s="132"/>
      <c r="BE399" s="132"/>
      <c r="BF399" s="132"/>
      <c r="BG399" s="132"/>
      <c r="BH399" s="132"/>
      <c r="BI399" s="132"/>
      <c r="BJ399" s="132"/>
      <c r="BK399" s="132"/>
      <c r="BL399" s="132"/>
      <c r="BM399" s="132"/>
      <c r="BN399" s="132"/>
      <c r="BO399" s="132"/>
      <c r="BP399" s="132"/>
      <c r="BQ399" s="132"/>
      <c r="BR399" s="132"/>
      <c r="BS399" s="132"/>
      <c r="BT399" s="132"/>
      <c r="BU399" s="132"/>
      <c r="BV399" s="132"/>
      <c r="BW399" s="132"/>
      <c r="BX399" s="132"/>
      <c r="BY399" s="132"/>
      <c r="BZ399" s="132"/>
      <c r="CA399" s="132"/>
      <c r="CB399" s="132"/>
      <c r="CC399" s="132"/>
      <c r="CD399" s="132"/>
      <c r="CE399" s="132"/>
      <c r="CF399" s="132"/>
      <c r="CG399" s="132"/>
      <c r="CH399" s="132"/>
      <c r="CI399" s="132"/>
      <c r="CJ399" s="132"/>
      <c r="CK399" s="132"/>
      <c r="CL399" s="132"/>
      <c r="CM399" s="132"/>
      <c r="CN399" s="132"/>
      <c r="CO399" s="132"/>
      <c r="CP399" s="132"/>
      <c r="CQ399" s="132"/>
      <c r="CR399" s="132"/>
    </row>
    <row r="400" spans="1:96" ht="12.75" customHeight="1">
      <c r="A400" s="882" t="s">
        <v>106</v>
      </c>
      <c r="B400" s="850">
        <v>1</v>
      </c>
      <c r="C400" s="853">
        <v>3</v>
      </c>
      <c r="D400" s="850">
        <v>0</v>
      </c>
      <c r="E400" s="912">
        <v>0</v>
      </c>
      <c r="F400" s="913">
        <f t="shared" ref="F400:G406" si="49">D342+F342+H342+J342+L342+N342+B371+D371+F371+H371+J371+L371+N371+B400+D400</f>
        <v>75</v>
      </c>
      <c r="G400" s="914">
        <f t="shared" si="49"/>
        <v>94</v>
      </c>
      <c r="H400" s="850">
        <v>4</v>
      </c>
      <c r="I400" s="853">
        <v>2</v>
      </c>
      <c r="J400" s="850">
        <v>2</v>
      </c>
      <c r="K400" s="853">
        <v>1</v>
      </c>
      <c r="L400" s="850">
        <v>5</v>
      </c>
      <c r="M400" s="853">
        <v>2</v>
      </c>
      <c r="N400" s="850">
        <v>0</v>
      </c>
      <c r="O400" s="852">
        <v>0</v>
      </c>
      <c r="AJ400" s="132"/>
      <c r="AK400" s="132"/>
      <c r="AL400" s="132"/>
      <c r="AM400" s="132"/>
      <c r="AN400" s="132"/>
      <c r="AO400" s="132"/>
      <c r="AP400" s="132"/>
      <c r="AQ400" s="132"/>
      <c r="AR400" s="132"/>
      <c r="AS400" s="132"/>
      <c r="AT400" s="132"/>
      <c r="AU400" s="132"/>
      <c r="AV400" s="132"/>
      <c r="AW400" s="132"/>
      <c r="AX400" s="132"/>
      <c r="AY400" s="132"/>
      <c r="AZ400" s="132"/>
      <c r="BA400" s="132"/>
      <c r="BB400" s="132"/>
      <c r="BC400" s="132"/>
      <c r="BD400" s="132"/>
      <c r="BE400" s="132"/>
      <c r="BF400" s="132"/>
      <c r="BG400" s="132"/>
      <c r="BH400" s="132"/>
      <c r="BI400" s="132"/>
      <c r="BJ400" s="132"/>
      <c r="BK400" s="132"/>
      <c r="BL400" s="132"/>
      <c r="BM400" s="132"/>
      <c r="BN400" s="132"/>
      <c r="BO400" s="132"/>
      <c r="BP400" s="132"/>
      <c r="BQ400" s="132"/>
      <c r="BR400" s="132"/>
      <c r="BS400" s="132"/>
      <c r="BT400" s="132"/>
      <c r="BU400" s="132"/>
      <c r="BV400" s="132"/>
      <c r="BW400" s="132"/>
      <c r="BX400" s="132"/>
      <c r="BY400" s="132"/>
      <c r="BZ400" s="132"/>
      <c r="CA400" s="132"/>
      <c r="CB400" s="132"/>
      <c r="CC400" s="132"/>
      <c r="CD400" s="132"/>
      <c r="CE400" s="132"/>
      <c r="CF400" s="132"/>
      <c r="CG400" s="132"/>
      <c r="CH400" s="132"/>
      <c r="CI400" s="132"/>
      <c r="CJ400" s="132"/>
      <c r="CK400" s="132"/>
      <c r="CL400" s="132"/>
      <c r="CM400" s="132"/>
      <c r="CN400" s="132"/>
      <c r="CO400" s="132"/>
      <c r="CP400" s="132"/>
      <c r="CQ400" s="132"/>
      <c r="CR400" s="132"/>
    </row>
    <row r="401" spans="1:108" ht="12.75" customHeight="1">
      <c r="A401" s="882" t="s">
        <v>107</v>
      </c>
      <c r="B401" s="850">
        <v>2</v>
      </c>
      <c r="C401" s="853">
        <v>2</v>
      </c>
      <c r="D401" s="850">
        <v>0</v>
      </c>
      <c r="E401" s="912">
        <v>0</v>
      </c>
      <c r="F401" s="913">
        <f t="shared" si="49"/>
        <v>58</v>
      </c>
      <c r="G401" s="914">
        <f t="shared" si="49"/>
        <v>70</v>
      </c>
      <c r="H401" s="850">
        <v>2</v>
      </c>
      <c r="I401" s="853">
        <v>7</v>
      </c>
      <c r="J401" s="850">
        <v>2</v>
      </c>
      <c r="K401" s="853">
        <v>5</v>
      </c>
      <c r="L401" s="850">
        <v>2</v>
      </c>
      <c r="M401" s="853">
        <v>3</v>
      </c>
      <c r="N401" s="850">
        <v>1</v>
      </c>
      <c r="O401" s="852">
        <v>1</v>
      </c>
      <c r="AJ401" s="132"/>
      <c r="AK401" s="132"/>
      <c r="AL401" s="132"/>
      <c r="AM401" s="132"/>
      <c r="AN401" s="132"/>
      <c r="AO401" s="132"/>
      <c r="AP401" s="132"/>
      <c r="AQ401" s="132"/>
      <c r="AR401" s="132"/>
      <c r="AS401" s="132"/>
      <c r="AT401" s="132"/>
      <c r="AU401" s="132"/>
      <c r="AV401" s="132"/>
      <c r="AW401" s="132"/>
      <c r="AX401" s="132"/>
      <c r="AY401" s="132"/>
      <c r="AZ401" s="132"/>
      <c r="BA401" s="132"/>
      <c r="BB401" s="132"/>
      <c r="BC401" s="132"/>
      <c r="BD401" s="132"/>
      <c r="BE401" s="132"/>
      <c r="BF401" s="132"/>
      <c r="BG401" s="132"/>
      <c r="BH401" s="132"/>
      <c r="BI401" s="132"/>
      <c r="BJ401" s="132"/>
      <c r="BK401" s="132"/>
      <c r="BL401" s="132"/>
      <c r="BM401" s="132"/>
      <c r="BN401" s="132"/>
      <c r="BO401" s="132"/>
      <c r="BP401" s="132"/>
      <c r="BQ401" s="132"/>
      <c r="BR401" s="132"/>
      <c r="BS401" s="132"/>
      <c r="BT401" s="132"/>
      <c r="BU401" s="132"/>
      <c r="BV401" s="132"/>
      <c r="BW401" s="132"/>
      <c r="BX401" s="132"/>
      <c r="BY401" s="132"/>
      <c r="BZ401" s="132"/>
      <c r="CA401" s="132"/>
      <c r="CB401" s="132"/>
      <c r="CC401" s="132"/>
      <c r="CD401" s="132"/>
      <c r="CE401" s="132"/>
      <c r="CF401" s="132"/>
      <c r="CG401" s="132"/>
      <c r="CH401" s="132"/>
      <c r="CI401" s="132"/>
      <c r="CJ401" s="132"/>
      <c r="CK401" s="132"/>
      <c r="CL401" s="132"/>
      <c r="CM401" s="132"/>
      <c r="CN401" s="132"/>
      <c r="CO401" s="132"/>
      <c r="CP401" s="132"/>
      <c r="CQ401" s="132"/>
      <c r="CR401" s="132"/>
    </row>
    <row r="402" spans="1:108" ht="12.75" customHeight="1">
      <c r="A402" s="882" t="s">
        <v>108</v>
      </c>
      <c r="B402" s="850">
        <v>2</v>
      </c>
      <c r="C402" s="853">
        <v>3</v>
      </c>
      <c r="D402" s="850">
        <v>0</v>
      </c>
      <c r="E402" s="912">
        <v>0</v>
      </c>
      <c r="F402" s="913">
        <f t="shared" si="49"/>
        <v>54</v>
      </c>
      <c r="G402" s="914">
        <f t="shared" si="49"/>
        <v>68</v>
      </c>
      <c r="H402" s="850">
        <v>5</v>
      </c>
      <c r="I402" s="853">
        <v>7</v>
      </c>
      <c r="J402" s="850">
        <v>3</v>
      </c>
      <c r="K402" s="853">
        <v>4</v>
      </c>
      <c r="L402" s="850">
        <v>5</v>
      </c>
      <c r="M402" s="853">
        <v>5</v>
      </c>
      <c r="N402" s="850">
        <v>0</v>
      </c>
      <c r="O402" s="852">
        <v>0</v>
      </c>
      <c r="AJ402" s="132"/>
      <c r="AK402" s="132"/>
      <c r="AL402" s="132"/>
      <c r="AM402" s="132"/>
      <c r="AN402" s="132"/>
      <c r="AO402" s="132"/>
      <c r="AP402" s="132"/>
      <c r="AQ402" s="132"/>
      <c r="AR402" s="132"/>
      <c r="AS402" s="132"/>
      <c r="AT402" s="132"/>
      <c r="AU402" s="132"/>
      <c r="AV402" s="132"/>
      <c r="AW402" s="132"/>
      <c r="AX402" s="132"/>
      <c r="AY402" s="132"/>
      <c r="AZ402" s="132"/>
      <c r="BA402" s="132"/>
      <c r="BB402" s="132"/>
      <c r="BC402" s="132"/>
      <c r="BD402" s="132"/>
      <c r="BE402" s="132"/>
      <c r="BF402" s="132"/>
      <c r="BG402" s="132"/>
      <c r="BH402" s="132"/>
      <c r="BI402" s="132"/>
      <c r="BJ402" s="132"/>
      <c r="BK402" s="132"/>
      <c r="BL402" s="132"/>
      <c r="BM402" s="132"/>
      <c r="BN402" s="132"/>
      <c r="BO402" s="132"/>
      <c r="BP402" s="132"/>
      <c r="BQ402" s="132"/>
      <c r="BR402" s="132"/>
      <c r="BS402" s="132"/>
      <c r="BT402" s="132"/>
      <c r="BU402" s="132"/>
      <c r="BV402" s="132"/>
      <c r="BW402" s="132"/>
      <c r="BX402" s="132"/>
      <c r="BY402" s="132"/>
      <c r="BZ402" s="132"/>
      <c r="CA402" s="132"/>
      <c r="CB402" s="132"/>
      <c r="CC402" s="132"/>
      <c r="CD402" s="132"/>
      <c r="CE402" s="132"/>
      <c r="CF402" s="132"/>
      <c r="CG402" s="132"/>
      <c r="CH402" s="132"/>
      <c r="CI402" s="132"/>
      <c r="CJ402" s="132"/>
      <c r="CK402" s="132"/>
      <c r="CL402" s="132"/>
      <c r="CM402" s="132"/>
      <c r="CN402" s="132"/>
      <c r="CO402" s="132"/>
      <c r="CP402" s="132"/>
      <c r="CQ402" s="132"/>
      <c r="CR402" s="132"/>
    </row>
    <row r="403" spans="1:108" ht="12.75" customHeight="1">
      <c r="A403" s="882" t="s">
        <v>109</v>
      </c>
      <c r="B403" s="850">
        <v>3</v>
      </c>
      <c r="C403" s="853">
        <v>3</v>
      </c>
      <c r="D403" s="850">
        <v>0</v>
      </c>
      <c r="E403" s="912">
        <v>1</v>
      </c>
      <c r="F403" s="913">
        <f t="shared" si="49"/>
        <v>38</v>
      </c>
      <c r="G403" s="914">
        <f t="shared" si="49"/>
        <v>68</v>
      </c>
      <c r="H403" s="850">
        <v>1</v>
      </c>
      <c r="I403" s="853">
        <v>3</v>
      </c>
      <c r="J403" s="850">
        <v>3</v>
      </c>
      <c r="K403" s="853">
        <v>3</v>
      </c>
      <c r="L403" s="850">
        <v>0</v>
      </c>
      <c r="M403" s="853">
        <v>2</v>
      </c>
      <c r="N403" s="850">
        <v>2</v>
      </c>
      <c r="O403" s="852">
        <v>2</v>
      </c>
      <c r="AJ403" s="132"/>
      <c r="AK403" s="132"/>
      <c r="AL403" s="132"/>
      <c r="AM403" s="132"/>
      <c r="AN403" s="132"/>
      <c r="AO403" s="132"/>
      <c r="AP403" s="132"/>
      <c r="AQ403" s="132"/>
      <c r="AR403" s="132"/>
      <c r="AS403" s="132"/>
      <c r="AT403" s="132"/>
      <c r="AU403" s="132"/>
      <c r="AV403" s="132"/>
      <c r="AW403" s="132"/>
      <c r="AX403" s="132"/>
      <c r="AY403" s="132"/>
      <c r="AZ403" s="132"/>
      <c r="BA403" s="132"/>
      <c r="BB403" s="132"/>
      <c r="BC403" s="132"/>
      <c r="BD403" s="132"/>
      <c r="BE403" s="132"/>
      <c r="BF403" s="132"/>
      <c r="BG403" s="132"/>
      <c r="BH403" s="132"/>
      <c r="BI403" s="132"/>
      <c r="BJ403" s="132"/>
      <c r="BK403" s="132"/>
      <c r="BL403" s="132"/>
      <c r="BM403" s="132"/>
      <c r="BN403" s="132"/>
      <c r="BO403" s="132"/>
      <c r="BP403" s="132"/>
      <c r="BQ403" s="132"/>
      <c r="BR403" s="132"/>
      <c r="BS403" s="132"/>
      <c r="BT403" s="132"/>
      <c r="BU403" s="132"/>
      <c r="BV403" s="132"/>
      <c r="BW403" s="132"/>
      <c r="BX403" s="132"/>
      <c r="BY403" s="132"/>
      <c r="BZ403" s="132"/>
      <c r="CA403" s="132"/>
      <c r="CB403" s="132"/>
      <c r="CC403" s="132"/>
      <c r="CD403" s="132"/>
      <c r="CE403" s="132"/>
      <c r="CF403" s="132"/>
      <c r="CG403" s="132"/>
      <c r="CH403" s="132"/>
      <c r="CI403" s="132"/>
      <c r="CJ403" s="132"/>
      <c r="CK403" s="132"/>
      <c r="CL403" s="132"/>
      <c r="CM403" s="132"/>
      <c r="CN403" s="132"/>
      <c r="CO403" s="132"/>
      <c r="CP403" s="132"/>
      <c r="CQ403" s="132"/>
      <c r="CR403" s="132"/>
    </row>
    <row r="404" spans="1:108" ht="12.75" customHeight="1">
      <c r="A404" s="882" t="s">
        <v>110</v>
      </c>
      <c r="B404" s="850">
        <v>0</v>
      </c>
      <c r="C404" s="853">
        <v>1</v>
      </c>
      <c r="D404" s="850">
        <v>0</v>
      </c>
      <c r="E404" s="912">
        <v>0</v>
      </c>
      <c r="F404" s="913">
        <f t="shared" si="49"/>
        <v>14</v>
      </c>
      <c r="G404" s="914">
        <f t="shared" si="49"/>
        <v>25</v>
      </c>
      <c r="H404" s="850">
        <v>0</v>
      </c>
      <c r="I404" s="853">
        <v>4</v>
      </c>
      <c r="J404" s="850">
        <v>2</v>
      </c>
      <c r="K404" s="853">
        <v>4</v>
      </c>
      <c r="L404" s="850">
        <v>0</v>
      </c>
      <c r="M404" s="853">
        <v>2</v>
      </c>
      <c r="N404" s="850">
        <v>0</v>
      </c>
      <c r="O404" s="852">
        <v>0</v>
      </c>
      <c r="AJ404" s="132"/>
      <c r="AK404" s="132"/>
      <c r="AL404" s="132"/>
      <c r="AM404" s="132"/>
      <c r="AN404" s="132"/>
      <c r="AO404" s="132"/>
      <c r="AP404" s="132"/>
      <c r="AQ404" s="132"/>
      <c r="AR404" s="132"/>
      <c r="AS404" s="132"/>
      <c r="AT404" s="132"/>
      <c r="AU404" s="132"/>
      <c r="AV404" s="132"/>
      <c r="AW404" s="132"/>
      <c r="AX404" s="132"/>
      <c r="AY404" s="132"/>
      <c r="AZ404" s="132"/>
      <c r="BA404" s="132"/>
      <c r="BB404" s="132"/>
      <c r="BC404" s="132"/>
      <c r="BD404" s="132"/>
      <c r="BE404" s="132"/>
      <c r="BF404" s="132"/>
      <c r="BG404" s="132"/>
      <c r="BH404" s="132"/>
      <c r="BI404" s="132"/>
      <c r="BJ404" s="132"/>
      <c r="BK404" s="132"/>
      <c r="BL404" s="132"/>
      <c r="BM404" s="132"/>
      <c r="BN404" s="132"/>
      <c r="BO404" s="132"/>
      <c r="BP404" s="132"/>
      <c r="BQ404" s="132"/>
      <c r="BR404" s="132"/>
      <c r="BS404" s="132"/>
      <c r="BT404" s="132"/>
      <c r="BU404" s="132"/>
      <c r="BV404" s="132"/>
      <c r="BW404" s="132"/>
      <c r="BX404" s="132"/>
      <c r="BY404" s="132"/>
      <c r="BZ404" s="132"/>
      <c r="CA404" s="132"/>
      <c r="CB404" s="132"/>
      <c r="CC404" s="132"/>
      <c r="CD404" s="132"/>
      <c r="CE404" s="132"/>
      <c r="CF404" s="132"/>
      <c r="CG404" s="132"/>
      <c r="CH404" s="132"/>
      <c r="CI404" s="132"/>
      <c r="CJ404" s="132"/>
      <c r="CK404" s="132"/>
      <c r="CL404" s="132"/>
      <c r="CM404" s="132"/>
      <c r="CN404" s="132"/>
      <c r="CO404" s="132"/>
      <c r="CP404" s="132"/>
      <c r="CQ404" s="132"/>
      <c r="CR404" s="132"/>
    </row>
    <row r="405" spans="1:108" ht="12.75" customHeight="1">
      <c r="A405" s="882" t="s">
        <v>111</v>
      </c>
      <c r="B405" s="850">
        <v>0</v>
      </c>
      <c r="C405" s="853">
        <v>0</v>
      </c>
      <c r="D405" s="850">
        <v>0</v>
      </c>
      <c r="E405" s="912">
        <v>0</v>
      </c>
      <c r="F405" s="913">
        <f t="shared" si="49"/>
        <v>1</v>
      </c>
      <c r="G405" s="914">
        <f t="shared" si="49"/>
        <v>12</v>
      </c>
      <c r="H405" s="850">
        <v>0</v>
      </c>
      <c r="I405" s="853">
        <v>0</v>
      </c>
      <c r="J405" s="850">
        <v>0</v>
      </c>
      <c r="K405" s="853">
        <v>3</v>
      </c>
      <c r="L405" s="850">
        <v>0</v>
      </c>
      <c r="M405" s="853">
        <v>0</v>
      </c>
      <c r="N405" s="850">
        <v>0</v>
      </c>
      <c r="O405" s="852">
        <v>0</v>
      </c>
      <c r="AR405" s="132"/>
      <c r="AS405" s="132"/>
      <c r="AT405" s="132"/>
      <c r="AU405" s="132"/>
      <c r="AV405" s="132"/>
      <c r="AW405" s="132"/>
      <c r="AX405" s="132"/>
      <c r="AY405" s="132"/>
      <c r="AZ405" s="132"/>
      <c r="BA405" s="132"/>
      <c r="BB405" s="132"/>
      <c r="BC405" s="132"/>
      <c r="BD405" s="132"/>
      <c r="BE405" s="132"/>
      <c r="BF405" s="132"/>
      <c r="BG405" s="132"/>
      <c r="BH405" s="132"/>
      <c r="BI405" s="132"/>
      <c r="BJ405" s="132"/>
      <c r="BK405" s="132"/>
      <c r="BL405" s="132"/>
      <c r="BM405" s="132"/>
      <c r="BN405" s="132"/>
      <c r="BO405" s="132"/>
      <c r="BP405" s="132"/>
      <c r="BQ405" s="132"/>
      <c r="BR405" s="132"/>
      <c r="BS405" s="132"/>
      <c r="BT405" s="132"/>
      <c r="BU405" s="132"/>
      <c r="BV405" s="132"/>
      <c r="BW405" s="132"/>
      <c r="BX405" s="132"/>
      <c r="BY405" s="132"/>
      <c r="BZ405" s="132"/>
      <c r="CA405" s="132"/>
      <c r="CB405" s="132"/>
      <c r="CC405" s="132"/>
      <c r="CD405" s="132"/>
      <c r="CE405" s="132"/>
      <c r="CF405" s="132"/>
      <c r="CG405" s="132"/>
      <c r="CH405" s="132"/>
      <c r="CI405" s="132"/>
      <c r="CJ405" s="132"/>
      <c r="CK405" s="132"/>
      <c r="CL405" s="132"/>
      <c r="CM405" s="132"/>
      <c r="CN405" s="132"/>
      <c r="CO405" s="132"/>
      <c r="CP405" s="132"/>
      <c r="CQ405" s="132"/>
      <c r="CR405" s="132"/>
      <c r="CS405" s="132"/>
      <c r="CT405" s="132"/>
      <c r="CU405" s="132"/>
      <c r="CV405" s="132"/>
      <c r="CW405" s="132"/>
      <c r="CX405" s="132"/>
      <c r="CY405" s="132"/>
      <c r="CZ405" s="132"/>
    </row>
    <row r="406" spans="1:108" ht="12.75" customHeight="1" thickBot="1">
      <c r="A406" s="883" t="s">
        <v>232</v>
      </c>
      <c r="B406" s="850">
        <v>0</v>
      </c>
      <c r="C406" s="853">
        <v>0</v>
      </c>
      <c r="D406" s="850">
        <v>0</v>
      </c>
      <c r="E406" s="916">
        <v>0</v>
      </c>
      <c r="F406" s="913">
        <f t="shared" si="49"/>
        <v>0</v>
      </c>
      <c r="G406" s="918">
        <f t="shared" si="49"/>
        <v>3</v>
      </c>
      <c r="H406" s="850">
        <v>0</v>
      </c>
      <c r="I406" s="884">
        <v>0</v>
      </c>
      <c r="J406" s="850">
        <v>0</v>
      </c>
      <c r="K406" s="884">
        <v>0</v>
      </c>
      <c r="L406" s="850">
        <v>0</v>
      </c>
      <c r="M406" s="884">
        <v>0</v>
      </c>
      <c r="N406" s="850">
        <v>0</v>
      </c>
      <c r="O406" s="855">
        <v>0</v>
      </c>
      <c r="AR406" s="132"/>
      <c r="AS406" s="132"/>
      <c r="AT406" s="132"/>
      <c r="AU406" s="132"/>
      <c r="AV406" s="132"/>
      <c r="AW406" s="132"/>
      <c r="AX406" s="132"/>
      <c r="AY406" s="132"/>
      <c r="AZ406" s="132"/>
      <c r="BA406" s="132"/>
      <c r="BB406" s="132"/>
      <c r="BC406" s="132"/>
      <c r="BD406" s="132"/>
      <c r="BE406" s="132"/>
      <c r="BF406" s="132"/>
      <c r="BG406" s="132"/>
      <c r="BH406" s="132"/>
      <c r="BI406" s="132"/>
      <c r="BJ406" s="132"/>
      <c r="BK406" s="132"/>
      <c r="BL406" s="132"/>
      <c r="BM406" s="132"/>
      <c r="BN406" s="132"/>
      <c r="BO406" s="132"/>
      <c r="BP406" s="132"/>
      <c r="BQ406" s="132"/>
      <c r="BR406" s="132"/>
      <c r="BS406" s="132"/>
      <c r="BT406" s="132"/>
      <c r="BU406" s="132"/>
      <c r="BV406" s="132"/>
      <c r="BW406" s="132"/>
      <c r="BX406" s="132"/>
      <c r="BY406" s="132"/>
      <c r="BZ406" s="132"/>
      <c r="CA406" s="132"/>
      <c r="CB406" s="132"/>
      <c r="CC406" s="132"/>
      <c r="CD406" s="132"/>
      <c r="CE406" s="132"/>
      <c r="CF406" s="132"/>
      <c r="CG406" s="132"/>
      <c r="CH406" s="132"/>
      <c r="CI406" s="132"/>
      <c r="CJ406" s="132"/>
      <c r="CK406" s="132"/>
      <c r="CL406" s="132"/>
      <c r="CM406" s="132"/>
      <c r="CN406" s="132"/>
      <c r="CO406" s="132"/>
      <c r="CP406" s="132"/>
      <c r="CQ406" s="132"/>
      <c r="CR406" s="132"/>
      <c r="CS406" s="132"/>
      <c r="CT406" s="132"/>
      <c r="CU406" s="132"/>
      <c r="CV406" s="132"/>
      <c r="CW406" s="132"/>
      <c r="CX406" s="132"/>
      <c r="CY406" s="132"/>
      <c r="CZ406" s="132"/>
    </row>
    <row r="407" spans="1:108" ht="12.75" customHeight="1">
      <c r="A407" s="991"/>
      <c r="B407" s="967"/>
      <c r="C407" s="967"/>
      <c r="D407" s="967"/>
      <c r="E407" s="967"/>
      <c r="F407" s="967"/>
      <c r="G407" s="967"/>
      <c r="H407" s="967"/>
      <c r="I407" s="967"/>
      <c r="J407" s="967"/>
      <c r="K407" s="967"/>
      <c r="L407" s="967"/>
      <c r="M407" s="967"/>
      <c r="N407" s="967"/>
      <c r="O407" s="920"/>
      <c r="AR407" s="132"/>
      <c r="AS407" s="132"/>
      <c r="AT407" s="132"/>
      <c r="AU407" s="132"/>
      <c r="AV407" s="132"/>
      <c r="AW407" s="132"/>
      <c r="AX407" s="132"/>
      <c r="AY407" s="132"/>
      <c r="AZ407" s="132"/>
      <c r="BA407" s="132"/>
      <c r="BB407" s="132"/>
      <c r="BC407" s="132"/>
      <c r="BD407" s="132"/>
      <c r="BE407" s="132"/>
      <c r="BF407" s="132"/>
      <c r="BG407" s="132"/>
      <c r="BH407" s="132"/>
      <c r="BI407" s="132"/>
      <c r="BJ407" s="132"/>
      <c r="BK407" s="132"/>
      <c r="BL407" s="132"/>
      <c r="BM407" s="132"/>
      <c r="BN407" s="132"/>
      <c r="BO407" s="132"/>
      <c r="BP407" s="132"/>
      <c r="BQ407" s="132"/>
      <c r="BR407" s="132"/>
      <c r="BS407" s="132"/>
      <c r="BT407" s="132"/>
      <c r="BU407" s="132"/>
      <c r="BV407" s="132"/>
      <c r="BW407" s="132"/>
      <c r="BX407" s="132"/>
      <c r="BY407" s="132"/>
      <c r="BZ407" s="132"/>
      <c r="CA407" s="132"/>
      <c r="CB407" s="132"/>
      <c r="CC407" s="132"/>
      <c r="CD407" s="132"/>
      <c r="CE407" s="132"/>
      <c r="CF407" s="132"/>
      <c r="CG407" s="132"/>
      <c r="CH407" s="132"/>
      <c r="CI407" s="132"/>
      <c r="CJ407" s="132"/>
      <c r="CK407" s="132"/>
      <c r="CL407" s="132"/>
      <c r="CM407" s="132"/>
      <c r="CN407" s="132"/>
      <c r="CO407" s="132"/>
      <c r="CP407" s="132"/>
    </row>
    <row r="408" spans="1:108" ht="12.75" customHeight="1" thickBot="1">
      <c r="A408" s="854"/>
      <c r="B408" s="855"/>
      <c r="C408" s="855"/>
      <c r="D408" s="855"/>
      <c r="E408" s="855"/>
      <c r="F408" s="855"/>
      <c r="G408" s="855"/>
      <c r="H408" s="855"/>
      <c r="I408" s="855"/>
      <c r="J408" s="855"/>
      <c r="K408" s="855"/>
      <c r="L408" s="855"/>
      <c r="M408" s="855"/>
      <c r="N408" s="855"/>
      <c r="O408" s="858"/>
      <c r="AR408" s="132"/>
      <c r="AS408" s="132"/>
      <c r="AT408" s="132"/>
      <c r="AU408" s="132"/>
      <c r="AV408" s="132"/>
      <c r="AW408" s="132"/>
      <c r="AX408" s="132"/>
      <c r="AY408" s="132"/>
      <c r="AZ408" s="132"/>
      <c r="BA408" s="132"/>
      <c r="BB408" s="132"/>
      <c r="BC408" s="132"/>
      <c r="BD408" s="132"/>
      <c r="BE408" s="132"/>
      <c r="BF408" s="132"/>
      <c r="BG408" s="132"/>
      <c r="BH408" s="132"/>
      <c r="BI408" s="132"/>
      <c r="BJ408" s="132"/>
      <c r="BK408" s="132"/>
      <c r="BL408" s="132"/>
      <c r="BM408" s="132"/>
      <c r="BN408" s="132"/>
      <c r="BO408" s="132"/>
      <c r="BP408" s="132"/>
      <c r="BQ408" s="132"/>
      <c r="BR408" s="132"/>
      <c r="BS408" s="132"/>
      <c r="BT408" s="132"/>
      <c r="BU408" s="132"/>
      <c r="BV408" s="132"/>
      <c r="BW408" s="132"/>
      <c r="BX408" s="132"/>
      <c r="BY408" s="132"/>
      <c r="BZ408" s="132"/>
      <c r="CA408" s="132"/>
      <c r="CB408" s="132"/>
      <c r="CC408" s="132"/>
      <c r="CD408" s="132"/>
      <c r="CE408" s="132"/>
      <c r="CF408" s="132"/>
      <c r="CG408" s="132"/>
      <c r="CH408" s="132"/>
      <c r="CI408" s="132"/>
      <c r="CJ408" s="132"/>
      <c r="CK408" s="132"/>
      <c r="CL408" s="132"/>
      <c r="CM408" s="132"/>
      <c r="CN408" s="132"/>
      <c r="CO408" s="132"/>
      <c r="CP408" s="132"/>
    </row>
    <row r="409" spans="1:108" ht="17.25" customHeight="1">
      <c r="A409" s="969" t="s">
        <v>218</v>
      </c>
      <c r="B409" s="861" t="s">
        <v>341</v>
      </c>
      <c r="C409" s="862"/>
      <c r="D409" s="863" t="s">
        <v>342</v>
      </c>
      <c r="E409" s="864"/>
      <c r="F409" s="865" t="s">
        <v>343</v>
      </c>
      <c r="G409" s="986"/>
      <c r="H409" s="924" t="s">
        <v>344</v>
      </c>
      <c r="I409" s="925"/>
      <c r="J409" s="1004" t="s">
        <v>190</v>
      </c>
      <c r="K409" s="1005"/>
      <c r="L409" s="985" t="s">
        <v>345</v>
      </c>
      <c r="M409" s="925"/>
      <c r="N409" s="1004" t="s">
        <v>191</v>
      </c>
      <c r="O409" s="1006"/>
      <c r="W409" s="850"/>
      <c r="X409" s="850"/>
      <c r="Y409" s="850"/>
      <c r="Z409" s="850"/>
      <c r="AA409" s="850"/>
      <c r="AB409" s="850"/>
      <c r="AC409" s="850"/>
      <c r="AE409" s="850"/>
      <c r="AF409" s="850"/>
      <c r="AG409" s="850"/>
      <c r="AH409" s="850"/>
      <c r="AI409" s="850"/>
      <c r="AJ409" s="850"/>
      <c r="AK409" s="850"/>
      <c r="AL409" s="850"/>
      <c r="AM409" s="850"/>
      <c r="AN409" s="850"/>
      <c r="AO409" s="850"/>
      <c r="AP409" s="850"/>
      <c r="AQ409" s="850"/>
      <c r="AR409" s="132"/>
      <c r="AS409" s="132"/>
      <c r="AT409" s="132"/>
      <c r="AU409" s="132"/>
      <c r="AV409" s="132"/>
      <c r="AW409" s="132"/>
      <c r="AX409" s="132"/>
      <c r="AY409" s="132"/>
      <c r="AZ409" s="132"/>
      <c r="BA409" s="132"/>
      <c r="BB409" s="132"/>
      <c r="BC409" s="132"/>
      <c r="BD409" s="132"/>
      <c r="BE409" s="132"/>
      <c r="BF409" s="132"/>
      <c r="BG409" s="132"/>
      <c r="BH409" s="132"/>
      <c r="BI409" s="132"/>
      <c r="BJ409" s="132"/>
      <c r="BK409" s="132"/>
      <c r="BL409" s="132"/>
      <c r="BM409" s="132"/>
      <c r="BN409" s="132"/>
      <c r="BO409" s="132"/>
      <c r="BP409" s="132"/>
      <c r="BQ409" s="132"/>
      <c r="BR409" s="132"/>
      <c r="BS409" s="132"/>
      <c r="BT409" s="132"/>
      <c r="BU409" s="132"/>
      <c r="BV409" s="132"/>
      <c r="BW409" s="132"/>
      <c r="BX409" s="132"/>
      <c r="BY409" s="132"/>
      <c r="BZ409" s="132"/>
      <c r="CA409" s="132"/>
      <c r="CB409" s="132"/>
      <c r="CC409" s="132"/>
      <c r="CD409" s="132"/>
      <c r="CE409" s="132"/>
      <c r="CF409" s="132"/>
      <c r="CG409" s="132"/>
      <c r="CH409" s="132"/>
      <c r="CI409" s="132"/>
      <c r="CJ409" s="132"/>
      <c r="CK409" s="132"/>
      <c r="CL409" s="132"/>
      <c r="CM409" s="132"/>
      <c r="CN409" s="132"/>
      <c r="CO409" s="132"/>
      <c r="CP409" s="132"/>
    </row>
    <row r="410" spans="1:108" ht="12.75" customHeight="1">
      <c r="A410" s="867" t="s">
        <v>226</v>
      </c>
      <c r="B410" s="868">
        <v>14</v>
      </c>
      <c r="C410" s="868"/>
      <c r="D410" s="868">
        <v>25</v>
      </c>
      <c r="E410" s="868"/>
      <c r="F410" s="868">
        <v>159</v>
      </c>
      <c r="G410" s="868"/>
      <c r="H410" s="928">
        <v>33</v>
      </c>
      <c r="I410" s="892"/>
      <c r="J410" s="893">
        <f>SUM(H381:O381)+SUM(B410:I410)</f>
        <v>350</v>
      </c>
      <c r="K410" s="894"/>
      <c r="L410" s="928">
        <v>125</v>
      </c>
      <c r="M410" s="892"/>
      <c r="N410" s="893">
        <f>L410</f>
        <v>125</v>
      </c>
      <c r="O410" s="988"/>
      <c r="V410" s="850"/>
      <c r="AD410" s="850"/>
      <c r="AR410" s="132"/>
      <c r="AS410" s="132"/>
      <c r="AT410" s="132"/>
      <c r="AU410" s="132"/>
      <c r="AV410" s="132"/>
      <c r="AW410" s="132"/>
      <c r="AX410" s="132"/>
      <c r="AY410" s="132"/>
      <c r="AZ410" s="132"/>
      <c r="BA410" s="132"/>
      <c r="BB410" s="132"/>
      <c r="BC410" s="132"/>
      <c r="BD410" s="132"/>
      <c r="BE410" s="132"/>
      <c r="BF410" s="132"/>
      <c r="BG410" s="132"/>
      <c r="BH410" s="132"/>
      <c r="BI410" s="132"/>
      <c r="BJ410" s="132"/>
      <c r="BK410" s="132"/>
      <c r="BL410" s="132"/>
      <c r="BM410" s="132"/>
      <c r="BN410" s="132"/>
      <c r="BO410" s="132"/>
      <c r="BP410" s="132"/>
      <c r="BQ410" s="132"/>
      <c r="BR410" s="132"/>
      <c r="BS410" s="132"/>
      <c r="BT410" s="132"/>
      <c r="BU410" s="132"/>
      <c r="BV410" s="132"/>
      <c r="BW410" s="132"/>
      <c r="BX410" s="132"/>
      <c r="BY410" s="132"/>
      <c r="BZ410" s="132"/>
      <c r="CA410" s="132"/>
      <c r="CB410" s="132"/>
      <c r="CC410" s="132"/>
      <c r="CD410" s="132"/>
      <c r="CE410" s="132"/>
      <c r="CF410" s="132"/>
      <c r="CG410" s="132"/>
      <c r="CH410" s="132"/>
      <c r="CI410" s="132"/>
      <c r="CJ410" s="132"/>
      <c r="CK410" s="132"/>
      <c r="CL410" s="132"/>
      <c r="CM410" s="132"/>
      <c r="CN410" s="132"/>
      <c r="CO410" s="132"/>
      <c r="CP410" s="132"/>
      <c r="CQ410" s="132"/>
      <c r="CR410" s="132"/>
      <c r="CS410" s="132"/>
      <c r="CT410" s="132"/>
      <c r="CU410" s="132"/>
      <c r="CV410" s="132"/>
      <c r="CW410" s="132"/>
      <c r="CX410" s="132"/>
      <c r="CY410" s="132"/>
      <c r="CZ410" s="132"/>
      <c r="DA410" s="132"/>
      <c r="DB410" s="132"/>
      <c r="DC410" s="132"/>
      <c r="DD410" s="132"/>
    </row>
    <row r="411" spans="1:108" ht="12.75" customHeight="1">
      <c r="A411" s="867" t="s">
        <v>227</v>
      </c>
      <c r="B411" s="868">
        <f>SUM(B415:C435)</f>
        <v>35</v>
      </c>
      <c r="C411" s="868"/>
      <c r="D411" s="868">
        <f>SUM(D415:E435)</f>
        <v>75</v>
      </c>
      <c r="E411" s="868"/>
      <c r="F411" s="868">
        <f>SUM(F415:G435)</f>
        <v>562</v>
      </c>
      <c r="G411" s="868"/>
      <c r="H411" s="928">
        <f>SUM(H415:I435)</f>
        <v>112</v>
      </c>
      <c r="I411" s="892"/>
      <c r="J411" s="893">
        <f>SUM(J415:K435)</f>
        <v>1131</v>
      </c>
      <c r="K411" s="894"/>
      <c r="L411" s="928">
        <f>SUM(L415:M435)</f>
        <v>466</v>
      </c>
      <c r="M411" s="892"/>
      <c r="N411" s="893">
        <f>SUM(N415:O435)</f>
        <v>466</v>
      </c>
      <c r="O411" s="988"/>
      <c r="AR411" s="132"/>
      <c r="AS411" s="132"/>
      <c r="AT411" s="132"/>
      <c r="AU411" s="132"/>
      <c r="AV411" s="132"/>
      <c r="AW411" s="132"/>
      <c r="AX411" s="132"/>
      <c r="AY411" s="132"/>
      <c r="AZ411" s="132"/>
      <c r="BA411" s="132"/>
      <c r="BB411" s="132"/>
      <c r="BC411" s="132"/>
      <c r="BD411" s="132"/>
      <c r="BE411" s="132"/>
      <c r="BF411" s="132"/>
      <c r="BG411" s="132"/>
      <c r="BH411" s="132"/>
      <c r="BI411" s="132"/>
      <c r="BJ411" s="132"/>
      <c r="BK411" s="132"/>
      <c r="BL411" s="132"/>
      <c r="BM411" s="132"/>
      <c r="BN411" s="132"/>
      <c r="BO411" s="132"/>
      <c r="BP411" s="132"/>
      <c r="BQ411" s="132"/>
      <c r="BR411" s="132"/>
      <c r="BS411" s="132"/>
      <c r="BT411" s="132"/>
      <c r="BU411" s="132"/>
      <c r="BV411" s="132"/>
      <c r="BW411" s="132"/>
      <c r="BX411" s="132"/>
      <c r="BY411" s="132"/>
      <c r="BZ411" s="132"/>
      <c r="CA411" s="132"/>
      <c r="CB411" s="132"/>
      <c r="CC411" s="132"/>
      <c r="CD411" s="132"/>
      <c r="CE411" s="132"/>
      <c r="CF411" s="132"/>
      <c r="CG411" s="132"/>
      <c r="CH411" s="132"/>
      <c r="CI411" s="132"/>
      <c r="CJ411" s="132"/>
      <c r="CK411" s="132"/>
      <c r="CL411" s="132"/>
      <c r="CM411" s="132"/>
      <c r="CN411" s="132"/>
      <c r="CO411" s="132"/>
      <c r="CP411" s="132"/>
      <c r="CQ411" s="132"/>
      <c r="CR411" s="132"/>
      <c r="CS411" s="132"/>
      <c r="CT411" s="132"/>
      <c r="CU411" s="132"/>
      <c r="CV411" s="132"/>
      <c r="CW411" s="132"/>
      <c r="CX411" s="132"/>
      <c r="CY411" s="132"/>
      <c r="CZ411" s="132"/>
      <c r="DA411" s="132"/>
      <c r="DB411" s="132"/>
      <c r="DC411" s="132"/>
      <c r="DD411" s="132"/>
    </row>
    <row r="412" spans="1:108" ht="12.75" customHeight="1">
      <c r="A412" s="897"/>
      <c r="B412" s="1000" t="s">
        <v>89</v>
      </c>
      <c r="C412" s="971" t="s">
        <v>90</v>
      </c>
      <c r="D412" s="1001" t="s">
        <v>89</v>
      </c>
      <c r="E412" s="971" t="s">
        <v>90</v>
      </c>
      <c r="F412" s="1001" t="s">
        <v>89</v>
      </c>
      <c r="G412" s="971" t="s">
        <v>90</v>
      </c>
      <c r="H412" s="1001" t="s">
        <v>89</v>
      </c>
      <c r="I412" s="972" t="s">
        <v>90</v>
      </c>
      <c r="J412" s="1002" t="s">
        <v>89</v>
      </c>
      <c r="K412" s="974" t="s">
        <v>90</v>
      </c>
      <c r="L412" s="1001" t="s">
        <v>89</v>
      </c>
      <c r="M412" s="972" t="s">
        <v>90</v>
      </c>
      <c r="N412" s="1002" t="s">
        <v>89</v>
      </c>
      <c r="O412" s="1007" t="s">
        <v>90</v>
      </c>
      <c r="AR412" s="132"/>
      <c r="AS412" s="132"/>
      <c r="AT412" s="132"/>
      <c r="AU412" s="132"/>
      <c r="AV412" s="132"/>
      <c r="AW412" s="132"/>
      <c r="AX412" s="132"/>
      <c r="AY412" s="132"/>
      <c r="AZ412" s="132"/>
      <c r="BA412" s="132"/>
      <c r="BB412" s="132"/>
      <c r="BC412" s="132"/>
      <c r="BD412" s="132"/>
      <c r="BE412" s="132"/>
      <c r="BF412" s="132"/>
      <c r="BG412" s="132"/>
      <c r="BH412" s="132"/>
      <c r="BI412" s="132"/>
      <c r="BJ412" s="132"/>
      <c r="BK412" s="132"/>
      <c r="BL412" s="132"/>
      <c r="BM412" s="132"/>
      <c r="BN412" s="132"/>
      <c r="BO412" s="132"/>
      <c r="BP412" s="132"/>
      <c r="BQ412" s="132"/>
      <c r="BR412" s="132"/>
      <c r="BS412" s="132"/>
      <c r="BT412" s="132"/>
      <c r="BU412" s="132"/>
      <c r="BV412" s="132"/>
      <c r="BW412" s="132"/>
      <c r="BX412" s="132"/>
      <c r="BY412" s="132"/>
      <c r="BZ412" s="132"/>
      <c r="CA412" s="132"/>
      <c r="CB412" s="132"/>
      <c r="CC412" s="132"/>
      <c r="CD412" s="132"/>
      <c r="CE412" s="132"/>
      <c r="CF412" s="132"/>
      <c r="CG412" s="132"/>
      <c r="CH412" s="132"/>
      <c r="CI412" s="132"/>
      <c r="CJ412" s="132"/>
      <c r="CK412" s="132"/>
      <c r="CL412" s="132"/>
      <c r="CM412" s="132"/>
      <c r="CN412" s="132"/>
      <c r="CO412" s="132"/>
      <c r="CP412" s="132"/>
      <c r="CQ412" s="132"/>
      <c r="CR412" s="132"/>
      <c r="CS412" s="132"/>
      <c r="CT412" s="132"/>
      <c r="CU412" s="132"/>
      <c r="CV412" s="132"/>
      <c r="CW412" s="132"/>
      <c r="CX412" s="132"/>
      <c r="CY412" s="132"/>
      <c r="CZ412" s="132"/>
      <c r="DA412" s="132"/>
      <c r="DB412" s="132"/>
      <c r="DC412" s="132"/>
      <c r="DD412" s="132"/>
    </row>
    <row r="413" spans="1:108" ht="12.75" customHeight="1">
      <c r="A413" s="1008" t="s">
        <v>332</v>
      </c>
      <c r="B413" s="952">
        <f t="shared" ref="B413:I413" si="50">SUM(B419:B435)</f>
        <v>14</v>
      </c>
      <c r="C413" s="953">
        <f t="shared" si="50"/>
        <v>18</v>
      </c>
      <c r="D413" s="954">
        <f t="shared" si="50"/>
        <v>33</v>
      </c>
      <c r="E413" s="953">
        <f t="shared" si="50"/>
        <v>31</v>
      </c>
      <c r="F413" s="954">
        <f t="shared" si="50"/>
        <v>227</v>
      </c>
      <c r="G413" s="953">
        <f t="shared" si="50"/>
        <v>242</v>
      </c>
      <c r="H413" s="954">
        <f t="shared" si="50"/>
        <v>47</v>
      </c>
      <c r="I413" s="906">
        <f t="shared" si="50"/>
        <v>45</v>
      </c>
      <c r="J413" s="955">
        <f t="shared" ref="J413:K428" si="51">H384+J384+L384+N384+B413+D413+F413+H413</f>
        <v>479</v>
      </c>
      <c r="K413" s="956">
        <f t="shared" si="51"/>
        <v>486</v>
      </c>
      <c r="L413" s="954">
        <f>SUM(L419:L435)</f>
        <v>187</v>
      </c>
      <c r="M413" s="906">
        <f>SUM(M419:M435)</f>
        <v>197</v>
      </c>
      <c r="N413" s="955">
        <f>L413</f>
        <v>187</v>
      </c>
      <c r="O413" s="955">
        <f>M413</f>
        <v>197</v>
      </c>
      <c r="AR413" s="132"/>
      <c r="AS413" s="132"/>
      <c r="AT413" s="132"/>
      <c r="AU413" s="132"/>
      <c r="AV413" s="132"/>
      <c r="AW413" s="132"/>
      <c r="AX413" s="132"/>
      <c r="AY413" s="132"/>
      <c r="AZ413" s="132"/>
      <c r="BA413" s="132"/>
      <c r="BB413" s="132"/>
      <c r="BC413" s="132"/>
      <c r="BD413" s="132"/>
      <c r="BE413" s="132"/>
      <c r="BF413" s="132"/>
      <c r="BG413" s="132"/>
      <c r="BH413" s="132"/>
      <c r="BI413" s="132"/>
      <c r="BJ413" s="132"/>
      <c r="BK413" s="132"/>
      <c r="BL413" s="132"/>
      <c r="BM413" s="132"/>
      <c r="BN413" s="132"/>
      <c r="BO413" s="132"/>
      <c r="BP413" s="132"/>
      <c r="BQ413" s="132"/>
      <c r="BR413" s="132"/>
      <c r="BS413" s="132"/>
      <c r="BT413" s="132"/>
      <c r="BU413" s="132"/>
      <c r="BV413" s="132"/>
      <c r="BW413" s="132"/>
      <c r="BX413" s="132"/>
      <c r="BY413" s="132"/>
      <c r="BZ413" s="132"/>
      <c r="CA413" s="132"/>
      <c r="CB413" s="132"/>
      <c r="CC413" s="132"/>
      <c r="CD413" s="132"/>
      <c r="CE413" s="132"/>
      <c r="CF413" s="132"/>
      <c r="CG413" s="132"/>
      <c r="CH413" s="132"/>
      <c r="CI413" s="132"/>
      <c r="CJ413" s="132"/>
      <c r="CK413" s="132"/>
      <c r="CL413" s="132"/>
      <c r="CM413" s="132"/>
      <c r="CN413" s="132"/>
      <c r="CO413" s="132"/>
      <c r="CP413" s="132"/>
      <c r="CQ413" s="132"/>
      <c r="CR413" s="132"/>
      <c r="CS413" s="132"/>
      <c r="CT413" s="132"/>
      <c r="CU413" s="132"/>
      <c r="CV413" s="132"/>
      <c r="CW413" s="132"/>
      <c r="CX413" s="132"/>
      <c r="CY413" s="132"/>
      <c r="CZ413" s="132"/>
      <c r="DA413" s="132"/>
      <c r="DB413" s="132"/>
      <c r="DC413" s="132"/>
      <c r="DD413" s="132"/>
    </row>
    <row r="414" spans="1:108" ht="12.75" customHeight="1">
      <c r="A414" s="957" t="s">
        <v>229</v>
      </c>
      <c r="B414" s="880">
        <f t="shared" ref="B414:I414" si="52">SUM(B415:B435)</f>
        <v>15</v>
      </c>
      <c r="C414" s="958">
        <f t="shared" si="52"/>
        <v>20</v>
      </c>
      <c r="D414" s="881">
        <f t="shared" si="52"/>
        <v>37</v>
      </c>
      <c r="E414" s="958">
        <f t="shared" si="52"/>
        <v>38</v>
      </c>
      <c r="F414" s="881">
        <f t="shared" si="52"/>
        <v>280</v>
      </c>
      <c r="G414" s="958">
        <f t="shared" si="52"/>
        <v>282</v>
      </c>
      <c r="H414" s="881">
        <f t="shared" si="52"/>
        <v>59</v>
      </c>
      <c r="I414" s="909">
        <f t="shared" si="52"/>
        <v>53</v>
      </c>
      <c r="J414" s="959">
        <f t="shared" si="51"/>
        <v>566</v>
      </c>
      <c r="K414" s="960">
        <f t="shared" si="51"/>
        <v>565</v>
      </c>
      <c r="L414" s="881">
        <f>SUM(L415:L435)</f>
        <v>235</v>
      </c>
      <c r="M414" s="909">
        <f>SUM(M415:M435)</f>
        <v>231</v>
      </c>
      <c r="N414" s="959">
        <f t="shared" ref="N414:O435" si="53">L414</f>
        <v>235</v>
      </c>
      <c r="O414" s="959">
        <f t="shared" si="53"/>
        <v>231</v>
      </c>
      <c r="AR414" s="132"/>
      <c r="AS414" s="132"/>
      <c r="AT414" s="132"/>
      <c r="AU414" s="132"/>
      <c r="AV414" s="132"/>
      <c r="AW414" s="132"/>
      <c r="AX414" s="132"/>
      <c r="AY414" s="132"/>
      <c r="AZ414" s="132"/>
      <c r="BA414" s="132"/>
      <c r="BB414" s="132"/>
      <c r="BC414" s="132"/>
      <c r="BD414" s="132"/>
      <c r="BE414" s="132"/>
      <c r="BF414" s="132"/>
      <c r="BG414" s="132"/>
      <c r="BH414" s="132"/>
      <c r="BI414" s="132"/>
      <c r="BJ414" s="132"/>
      <c r="BK414" s="132"/>
      <c r="BL414" s="132"/>
      <c r="BM414" s="132"/>
      <c r="BN414" s="132"/>
      <c r="BO414" s="132"/>
      <c r="BP414" s="132"/>
      <c r="BQ414" s="132"/>
      <c r="BR414" s="132"/>
      <c r="BS414" s="132"/>
      <c r="BT414" s="132"/>
      <c r="BU414" s="132"/>
      <c r="BV414" s="132"/>
      <c r="BW414" s="132"/>
      <c r="BX414" s="132"/>
      <c r="BY414" s="132"/>
      <c r="BZ414" s="132"/>
      <c r="CA414" s="132"/>
      <c r="CB414" s="132"/>
      <c r="CC414" s="132"/>
      <c r="CD414" s="132"/>
      <c r="CE414" s="132"/>
      <c r="CF414" s="132"/>
      <c r="CG414" s="132"/>
      <c r="CH414" s="132"/>
      <c r="CI414" s="132"/>
      <c r="CJ414" s="132"/>
      <c r="CK414" s="132"/>
      <c r="CL414" s="132"/>
      <c r="CM414" s="132"/>
      <c r="CN414" s="132"/>
      <c r="CO414" s="132"/>
      <c r="CP414" s="132"/>
      <c r="CQ414" s="132"/>
      <c r="CR414" s="132"/>
      <c r="CS414" s="132"/>
      <c r="CT414" s="132"/>
      <c r="CU414" s="132"/>
      <c r="CV414" s="132"/>
      <c r="CW414" s="132"/>
      <c r="CX414" s="132"/>
      <c r="CY414" s="132"/>
      <c r="CZ414" s="132"/>
      <c r="DA414" s="132"/>
      <c r="DB414" s="132"/>
      <c r="DC414" s="132"/>
      <c r="DD414" s="132"/>
    </row>
    <row r="415" spans="1:108" ht="12.75" customHeight="1">
      <c r="A415" s="882" t="s">
        <v>230</v>
      </c>
      <c r="B415" s="850">
        <v>0</v>
      </c>
      <c r="C415" s="853">
        <v>0</v>
      </c>
      <c r="D415" s="850">
        <v>2</v>
      </c>
      <c r="E415" s="853">
        <v>5</v>
      </c>
      <c r="F415" s="850">
        <v>12</v>
      </c>
      <c r="G415" s="853">
        <v>7</v>
      </c>
      <c r="H415" s="850">
        <v>4</v>
      </c>
      <c r="I415" s="912">
        <v>2</v>
      </c>
      <c r="J415" s="913">
        <f t="shared" si="51"/>
        <v>21</v>
      </c>
      <c r="K415" s="914">
        <f t="shared" si="51"/>
        <v>23</v>
      </c>
      <c r="L415" s="850">
        <v>9</v>
      </c>
      <c r="M415" s="912">
        <v>7</v>
      </c>
      <c r="N415" s="913">
        <f t="shared" si="53"/>
        <v>9</v>
      </c>
      <c r="O415" s="990">
        <f t="shared" si="53"/>
        <v>7</v>
      </c>
      <c r="AR415" s="132"/>
      <c r="AS415" s="132"/>
      <c r="AT415" s="132"/>
      <c r="AU415" s="132"/>
      <c r="AV415" s="132"/>
      <c r="AW415" s="132"/>
      <c r="AX415" s="132"/>
      <c r="AY415" s="132"/>
      <c r="AZ415" s="132"/>
      <c r="BA415" s="132"/>
      <c r="BB415" s="132"/>
      <c r="BC415" s="132"/>
      <c r="BD415" s="132"/>
      <c r="BE415" s="132"/>
      <c r="BF415" s="132"/>
      <c r="BG415" s="132"/>
      <c r="BH415" s="132"/>
      <c r="BI415" s="132"/>
      <c r="BJ415" s="132"/>
      <c r="BK415" s="132"/>
      <c r="BL415" s="132"/>
      <c r="BM415" s="132"/>
      <c r="BN415" s="132"/>
      <c r="BO415" s="132"/>
      <c r="BP415" s="132"/>
      <c r="BQ415" s="132"/>
      <c r="BR415" s="132"/>
      <c r="BS415" s="132"/>
      <c r="BT415" s="132"/>
      <c r="BU415" s="132"/>
      <c r="BV415" s="132"/>
      <c r="BW415" s="132"/>
      <c r="BX415" s="132"/>
      <c r="BY415" s="132"/>
      <c r="BZ415" s="132"/>
      <c r="CA415" s="132"/>
      <c r="CB415" s="132"/>
      <c r="CC415" s="132"/>
      <c r="CD415" s="132"/>
      <c r="CE415" s="132"/>
      <c r="CF415" s="132"/>
      <c r="CG415" s="132"/>
      <c r="CH415" s="132"/>
      <c r="CI415" s="132"/>
      <c r="CJ415" s="132"/>
      <c r="CK415" s="132"/>
      <c r="CL415" s="132"/>
      <c r="CM415" s="132"/>
      <c r="CN415" s="132"/>
      <c r="CO415" s="132"/>
      <c r="CP415" s="132"/>
      <c r="CQ415" s="132"/>
      <c r="CR415" s="132"/>
      <c r="CS415" s="132"/>
      <c r="CT415" s="132"/>
      <c r="CU415" s="132"/>
      <c r="CV415" s="132"/>
      <c r="CW415" s="132"/>
      <c r="CX415" s="132"/>
      <c r="CY415" s="132"/>
      <c r="CZ415" s="132"/>
      <c r="DA415" s="132"/>
      <c r="DB415" s="132"/>
      <c r="DC415" s="132"/>
      <c r="DD415" s="132"/>
    </row>
    <row r="416" spans="1:108" ht="12.75" customHeight="1">
      <c r="A416" s="882" t="s">
        <v>231</v>
      </c>
      <c r="B416" s="850">
        <v>0</v>
      </c>
      <c r="C416" s="853">
        <v>0</v>
      </c>
      <c r="D416" s="850">
        <v>0</v>
      </c>
      <c r="E416" s="853">
        <v>1</v>
      </c>
      <c r="F416" s="850">
        <v>16</v>
      </c>
      <c r="G416" s="853">
        <v>9</v>
      </c>
      <c r="H416" s="850">
        <v>5</v>
      </c>
      <c r="I416" s="912">
        <v>3</v>
      </c>
      <c r="J416" s="913">
        <f t="shared" si="51"/>
        <v>28</v>
      </c>
      <c r="K416" s="914">
        <f t="shared" si="51"/>
        <v>20</v>
      </c>
      <c r="L416" s="850">
        <v>12</v>
      </c>
      <c r="M416" s="912">
        <v>11</v>
      </c>
      <c r="N416" s="913">
        <f t="shared" si="53"/>
        <v>12</v>
      </c>
      <c r="O416" s="990">
        <f t="shared" si="53"/>
        <v>11</v>
      </c>
      <c r="AR416" s="132"/>
      <c r="AS416" s="132"/>
      <c r="AT416" s="132"/>
      <c r="AU416" s="132"/>
      <c r="AV416" s="132"/>
      <c r="AW416" s="132"/>
      <c r="AX416" s="132"/>
      <c r="AY416" s="132"/>
      <c r="AZ416" s="132"/>
      <c r="BA416" s="132"/>
      <c r="BB416" s="132"/>
      <c r="BC416" s="132"/>
      <c r="BD416" s="132"/>
      <c r="BE416" s="132"/>
      <c r="BF416" s="132"/>
      <c r="BG416" s="132"/>
      <c r="BH416" s="132"/>
      <c r="BI416" s="132"/>
      <c r="BJ416" s="132"/>
      <c r="BK416" s="132"/>
      <c r="BL416" s="132"/>
      <c r="BM416" s="132"/>
      <c r="BN416" s="132"/>
      <c r="BO416" s="132"/>
      <c r="BP416" s="132"/>
      <c r="BQ416" s="132"/>
      <c r="BR416" s="132"/>
      <c r="BS416" s="132"/>
      <c r="BT416" s="132"/>
      <c r="BU416" s="132"/>
      <c r="BV416" s="132"/>
      <c r="BW416" s="132"/>
      <c r="BX416" s="132"/>
      <c r="BY416" s="132"/>
      <c r="BZ416" s="132"/>
      <c r="CA416" s="132"/>
      <c r="CB416" s="132"/>
      <c r="CC416" s="132"/>
      <c r="CD416" s="132"/>
      <c r="CE416" s="132"/>
      <c r="CF416" s="132"/>
      <c r="CG416" s="132"/>
      <c r="CH416" s="132"/>
      <c r="CI416" s="132"/>
      <c r="CJ416" s="132"/>
      <c r="CK416" s="132"/>
      <c r="CL416" s="132"/>
      <c r="CM416" s="132"/>
      <c r="CN416" s="132"/>
      <c r="CO416" s="132"/>
      <c r="CP416" s="132"/>
      <c r="CQ416" s="132"/>
      <c r="CR416" s="132"/>
      <c r="CS416" s="132"/>
      <c r="CT416" s="132"/>
      <c r="CU416" s="132"/>
      <c r="CV416" s="132"/>
      <c r="CW416" s="132"/>
      <c r="CX416" s="132"/>
      <c r="CY416" s="132"/>
      <c r="CZ416" s="132"/>
      <c r="DA416" s="132"/>
      <c r="DB416" s="132"/>
      <c r="DC416" s="132"/>
      <c r="DD416" s="132"/>
    </row>
    <row r="417" spans="1:108" ht="12.75" customHeight="1">
      <c r="A417" s="882" t="s">
        <v>93</v>
      </c>
      <c r="B417" s="850">
        <v>0</v>
      </c>
      <c r="C417" s="853">
        <v>1</v>
      </c>
      <c r="D417" s="850">
        <v>0</v>
      </c>
      <c r="E417" s="853">
        <v>1</v>
      </c>
      <c r="F417" s="850">
        <v>11</v>
      </c>
      <c r="G417" s="853">
        <v>12</v>
      </c>
      <c r="H417" s="850">
        <v>1</v>
      </c>
      <c r="I417" s="912">
        <v>2</v>
      </c>
      <c r="J417" s="913">
        <f t="shared" si="51"/>
        <v>14</v>
      </c>
      <c r="K417" s="914">
        <f t="shared" si="51"/>
        <v>17</v>
      </c>
      <c r="L417" s="850">
        <v>13</v>
      </c>
      <c r="M417" s="912">
        <v>12</v>
      </c>
      <c r="N417" s="913">
        <f t="shared" si="53"/>
        <v>13</v>
      </c>
      <c r="O417" s="990">
        <f t="shared" si="53"/>
        <v>12</v>
      </c>
      <c r="AI417" s="132"/>
      <c r="AJ417" s="132"/>
      <c r="AK417" s="132"/>
      <c r="AL417" s="132"/>
      <c r="AM417" s="132"/>
      <c r="AN417" s="132"/>
      <c r="AO417" s="132"/>
      <c r="AP417" s="132"/>
      <c r="AQ417" s="132"/>
      <c r="AR417" s="132"/>
      <c r="AS417" s="132"/>
      <c r="AT417" s="132"/>
      <c r="AU417" s="132"/>
      <c r="AV417" s="132"/>
      <c r="AW417" s="132"/>
      <c r="AX417" s="132"/>
      <c r="AY417" s="132"/>
      <c r="AZ417" s="132"/>
      <c r="BA417" s="132"/>
      <c r="BB417" s="132"/>
      <c r="BC417" s="132"/>
      <c r="BD417" s="132"/>
      <c r="BE417" s="132"/>
      <c r="BF417" s="132"/>
      <c r="BG417" s="132"/>
      <c r="BH417" s="132"/>
      <c r="BI417" s="132"/>
      <c r="BJ417" s="132"/>
      <c r="BK417" s="132"/>
      <c r="BL417" s="132"/>
      <c r="BM417" s="132"/>
      <c r="BN417" s="132"/>
      <c r="BO417" s="132"/>
      <c r="BP417" s="132"/>
      <c r="BQ417" s="132"/>
      <c r="BR417" s="132"/>
      <c r="BS417" s="132"/>
      <c r="BT417" s="132"/>
      <c r="BU417" s="132"/>
      <c r="BV417" s="132"/>
      <c r="BW417" s="132"/>
      <c r="BX417" s="132"/>
      <c r="BY417" s="132"/>
      <c r="BZ417" s="132"/>
      <c r="CA417" s="132"/>
      <c r="CB417" s="132"/>
      <c r="CC417" s="132"/>
      <c r="CD417" s="132"/>
      <c r="CE417" s="132"/>
      <c r="CF417" s="132"/>
      <c r="CG417" s="132"/>
      <c r="CH417" s="132"/>
      <c r="CI417" s="132"/>
      <c r="CJ417" s="132"/>
      <c r="CK417" s="132"/>
      <c r="CL417" s="132"/>
      <c r="CM417" s="132"/>
      <c r="CN417" s="132"/>
      <c r="CO417" s="132"/>
      <c r="CP417" s="132"/>
      <c r="CQ417" s="132"/>
      <c r="CR417" s="132"/>
      <c r="CS417" s="132"/>
      <c r="CT417" s="132"/>
      <c r="CU417" s="132"/>
      <c r="CV417" s="132"/>
      <c r="CW417" s="132"/>
      <c r="CX417" s="132"/>
      <c r="CY417" s="132"/>
      <c r="CZ417" s="132"/>
      <c r="DA417" s="132"/>
      <c r="DB417" s="132"/>
      <c r="DC417" s="132"/>
      <c r="DD417" s="132"/>
    </row>
    <row r="418" spans="1:108" ht="12.75" customHeight="1">
      <c r="A418" s="882" t="s">
        <v>94</v>
      </c>
      <c r="B418" s="850">
        <v>1</v>
      </c>
      <c r="C418" s="853">
        <v>1</v>
      </c>
      <c r="D418" s="850">
        <v>2</v>
      </c>
      <c r="E418" s="853">
        <v>0</v>
      </c>
      <c r="F418" s="850">
        <v>14</v>
      </c>
      <c r="G418" s="853">
        <v>12</v>
      </c>
      <c r="H418" s="850">
        <v>2</v>
      </c>
      <c r="I418" s="912">
        <v>1</v>
      </c>
      <c r="J418" s="913">
        <f t="shared" si="51"/>
        <v>24</v>
      </c>
      <c r="K418" s="914">
        <f t="shared" si="51"/>
        <v>19</v>
      </c>
      <c r="L418" s="850">
        <v>14</v>
      </c>
      <c r="M418" s="912">
        <v>4</v>
      </c>
      <c r="N418" s="913">
        <f t="shared" si="53"/>
        <v>14</v>
      </c>
      <c r="O418" s="990">
        <f t="shared" si="53"/>
        <v>4</v>
      </c>
      <c r="AI418" s="132"/>
      <c r="AJ418" s="132"/>
      <c r="AK418" s="132"/>
      <c r="AL418" s="132"/>
      <c r="AM418" s="132"/>
      <c r="AN418" s="132"/>
      <c r="AO418" s="132"/>
      <c r="AP418" s="132"/>
      <c r="AQ418" s="132"/>
      <c r="AR418" s="132"/>
      <c r="AS418" s="132"/>
      <c r="AT418" s="132"/>
      <c r="AU418" s="132"/>
      <c r="AV418" s="132"/>
      <c r="AW418" s="132"/>
      <c r="AX418" s="132"/>
      <c r="AY418" s="132"/>
      <c r="AZ418" s="132"/>
      <c r="BA418" s="132"/>
      <c r="BB418" s="132"/>
      <c r="BC418" s="132"/>
      <c r="BD418" s="132"/>
      <c r="BE418" s="132"/>
      <c r="BF418" s="132"/>
      <c r="BG418" s="132"/>
      <c r="BH418" s="132"/>
      <c r="BI418" s="132"/>
      <c r="BJ418" s="132"/>
      <c r="BK418" s="132"/>
      <c r="BL418" s="132"/>
      <c r="BM418" s="132"/>
      <c r="BN418" s="132"/>
      <c r="BO418" s="132"/>
      <c r="BP418" s="132"/>
      <c r="BQ418" s="132"/>
      <c r="BR418" s="132"/>
      <c r="BS418" s="132"/>
      <c r="BT418" s="132"/>
      <c r="BU418" s="132"/>
      <c r="BV418" s="132"/>
      <c r="BW418" s="132"/>
      <c r="BX418" s="132"/>
      <c r="BY418" s="132"/>
      <c r="BZ418" s="132"/>
      <c r="CA418" s="132"/>
      <c r="CB418" s="132"/>
      <c r="CC418" s="132"/>
      <c r="CD418" s="132"/>
      <c r="CE418" s="132"/>
      <c r="CF418" s="132"/>
      <c r="CG418" s="132"/>
      <c r="CH418" s="132"/>
      <c r="CI418" s="132"/>
      <c r="CJ418" s="132"/>
      <c r="CK418" s="132"/>
      <c r="CL418" s="132"/>
      <c r="CM418" s="132"/>
      <c r="CN418" s="132"/>
      <c r="CO418" s="132"/>
      <c r="CP418" s="132"/>
      <c r="CQ418" s="132"/>
      <c r="CR418" s="132"/>
      <c r="CS418" s="132"/>
      <c r="CT418" s="132"/>
      <c r="CU418" s="132"/>
      <c r="CV418" s="132"/>
      <c r="CW418" s="132"/>
      <c r="CX418" s="132"/>
      <c r="CY418" s="132"/>
      <c r="CZ418" s="132"/>
      <c r="DA418" s="132"/>
      <c r="DB418" s="132"/>
      <c r="DC418" s="132"/>
      <c r="DD418" s="132"/>
    </row>
    <row r="419" spans="1:108" ht="12.75" customHeight="1">
      <c r="A419" s="882" t="s">
        <v>95</v>
      </c>
      <c r="B419" s="850">
        <v>1</v>
      </c>
      <c r="C419" s="853">
        <v>0</v>
      </c>
      <c r="D419" s="850">
        <v>1</v>
      </c>
      <c r="E419" s="853">
        <v>1</v>
      </c>
      <c r="F419" s="850">
        <v>7</v>
      </c>
      <c r="G419" s="853">
        <v>19</v>
      </c>
      <c r="H419" s="850">
        <v>1</v>
      </c>
      <c r="I419" s="912">
        <v>0</v>
      </c>
      <c r="J419" s="913">
        <f t="shared" si="51"/>
        <v>24</v>
      </c>
      <c r="K419" s="914">
        <f t="shared" si="51"/>
        <v>26</v>
      </c>
      <c r="L419" s="850">
        <v>10</v>
      </c>
      <c r="M419" s="912">
        <v>7</v>
      </c>
      <c r="N419" s="913">
        <f t="shared" si="53"/>
        <v>10</v>
      </c>
      <c r="O419" s="990">
        <f t="shared" si="53"/>
        <v>7</v>
      </c>
      <c r="AI419" s="132"/>
      <c r="AJ419" s="132"/>
      <c r="AK419" s="132"/>
      <c r="AL419" s="132"/>
      <c r="AM419" s="132"/>
      <c r="AN419" s="132"/>
      <c r="AO419" s="132"/>
      <c r="AP419" s="132"/>
      <c r="AQ419" s="132"/>
      <c r="AR419" s="132"/>
      <c r="AS419" s="132"/>
      <c r="AT419" s="132"/>
      <c r="AU419" s="132"/>
      <c r="AV419" s="132"/>
      <c r="AW419" s="132"/>
      <c r="AX419" s="132"/>
      <c r="AY419" s="132"/>
      <c r="AZ419" s="132"/>
      <c r="BA419" s="132"/>
      <c r="BB419" s="132"/>
      <c r="BC419" s="132"/>
      <c r="BD419" s="132"/>
      <c r="BE419" s="132"/>
      <c r="BF419" s="132"/>
      <c r="BG419" s="132"/>
      <c r="BH419" s="132"/>
      <c r="BI419" s="132"/>
      <c r="BJ419" s="132"/>
      <c r="BK419" s="132"/>
      <c r="BL419" s="132"/>
      <c r="BM419" s="132"/>
      <c r="BN419" s="132"/>
      <c r="BO419" s="132"/>
      <c r="BP419" s="132"/>
      <c r="BQ419" s="132"/>
      <c r="BR419" s="132"/>
      <c r="BS419" s="132"/>
      <c r="BT419" s="132"/>
      <c r="BU419" s="132"/>
      <c r="BV419" s="132"/>
      <c r="BW419" s="132"/>
      <c r="BX419" s="132"/>
      <c r="BY419" s="132"/>
      <c r="BZ419" s="132"/>
      <c r="CA419" s="132"/>
      <c r="CB419" s="132"/>
      <c r="CC419" s="132"/>
      <c r="CD419" s="132"/>
      <c r="CE419" s="132"/>
      <c r="CF419" s="132"/>
      <c r="CG419" s="132"/>
      <c r="CH419" s="132"/>
      <c r="CI419" s="132"/>
      <c r="CJ419" s="132"/>
      <c r="CK419" s="132"/>
      <c r="CL419" s="132"/>
      <c r="CM419" s="132"/>
      <c r="CN419" s="132"/>
      <c r="CO419" s="132"/>
      <c r="CP419" s="132"/>
      <c r="CQ419" s="132"/>
      <c r="CR419" s="132"/>
      <c r="CS419" s="132"/>
      <c r="CT419" s="132"/>
      <c r="CU419" s="132"/>
      <c r="CV419" s="132"/>
      <c r="CW419" s="132"/>
      <c r="CX419" s="132"/>
      <c r="CY419" s="132"/>
      <c r="CZ419" s="132"/>
      <c r="DA419" s="132"/>
      <c r="DB419" s="132"/>
      <c r="DC419" s="132"/>
      <c r="DD419" s="132"/>
    </row>
    <row r="420" spans="1:108" ht="12.75" customHeight="1">
      <c r="A420" s="882" t="s">
        <v>96</v>
      </c>
      <c r="B420" s="850">
        <v>0</v>
      </c>
      <c r="C420" s="853">
        <v>0</v>
      </c>
      <c r="D420" s="850">
        <v>0</v>
      </c>
      <c r="E420" s="853">
        <v>0</v>
      </c>
      <c r="F420" s="850">
        <v>19</v>
      </c>
      <c r="G420" s="853">
        <v>12</v>
      </c>
      <c r="H420" s="850">
        <v>2</v>
      </c>
      <c r="I420" s="912">
        <v>2</v>
      </c>
      <c r="J420" s="913">
        <f t="shared" si="51"/>
        <v>31</v>
      </c>
      <c r="K420" s="914">
        <f t="shared" si="51"/>
        <v>19</v>
      </c>
      <c r="L420" s="850">
        <v>5</v>
      </c>
      <c r="M420" s="912">
        <v>13</v>
      </c>
      <c r="N420" s="913">
        <f t="shared" si="53"/>
        <v>5</v>
      </c>
      <c r="O420" s="990">
        <f t="shared" si="53"/>
        <v>13</v>
      </c>
      <c r="AI420" s="132"/>
      <c r="AJ420" s="132"/>
      <c r="AK420" s="132"/>
      <c r="AL420" s="132"/>
      <c r="AM420" s="132"/>
      <c r="AN420" s="132"/>
      <c r="AO420" s="132"/>
      <c r="AP420" s="132"/>
      <c r="AQ420" s="132"/>
      <c r="AR420" s="132"/>
      <c r="AS420" s="132"/>
      <c r="AT420" s="132"/>
      <c r="AU420" s="132"/>
      <c r="AV420" s="132"/>
      <c r="AW420" s="132"/>
      <c r="AX420" s="132"/>
      <c r="AY420" s="132"/>
      <c r="AZ420" s="132"/>
      <c r="BA420" s="132"/>
      <c r="BB420" s="132"/>
      <c r="BC420" s="132"/>
      <c r="BD420" s="132"/>
      <c r="BE420" s="132"/>
      <c r="BF420" s="132"/>
      <c r="BG420" s="132"/>
      <c r="BH420" s="132"/>
      <c r="BI420" s="132"/>
      <c r="BJ420" s="132"/>
      <c r="BK420" s="132"/>
      <c r="BL420" s="132"/>
      <c r="BM420" s="132"/>
      <c r="BN420" s="132"/>
      <c r="BO420" s="132"/>
      <c r="BP420" s="132"/>
      <c r="BQ420" s="132"/>
      <c r="BR420" s="132"/>
      <c r="BS420" s="132"/>
      <c r="BT420" s="132"/>
      <c r="BU420" s="132"/>
      <c r="BV420" s="132"/>
      <c r="BW420" s="132"/>
      <c r="BX420" s="132"/>
      <c r="BY420" s="132"/>
      <c r="BZ420" s="132"/>
      <c r="CA420" s="132"/>
      <c r="CB420" s="132"/>
      <c r="CC420" s="132"/>
      <c r="CD420" s="132"/>
      <c r="CE420" s="132"/>
      <c r="CF420" s="132"/>
      <c r="CG420" s="132"/>
      <c r="CH420" s="132"/>
      <c r="CI420" s="132"/>
      <c r="CJ420" s="132"/>
      <c r="CK420" s="132"/>
      <c r="CL420" s="132"/>
      <c r="CM420" s="132"/>
      <c r="CN420" s="132"/>
      <c r="CO420" s="132"/>
      <c r="CP420" s="132"/>
      <c r="CQ420" s="132"/>
      <c r="CR420" s="132"/>
      <c r="CS420" s="132"/>
      <c r="CT420" s="132"/>
      <c r="CU420" s="132"/>
      <c r="CV420" s="132"/>
      <c r="CW420" s="132"/>
      <c r="CX420" s="132"/>
      <c r="CY420" s="132"/>
      <c r="CZ420" s="132"/>
      <c r="DA420" s="132"/>
      <c r="DB420" s="132"/>
      <c r="DC420" s="132"/>
      <c r="DD420" s="132"/>
    </row>
    <row r="421" spans="1:108" ht="12.75" customHeight="1">
      <c r="A421" s="882" t="s">
        <v>97</v>
      </c>
      <c r="B421" s="850">
        <v>1</v>
      </c>
      <c r="C421" s="853">
        <v>0</v>
      </c>
      <c r="D421" s="850">
        <v>2</v>
      </c>
      <c r="E421" s="853">
        <v>4</v>
      </c>
      <c r="F421" s="850">
        <v>15</v>
      </c>
      <c r="G421" s="853">
        <v>16</v>
      </c>
      <c r="H421" s="850">
        <v>3</v>
      </c>
      <c r="I421" s="912">
        <v>7</v>
      </c>
      <c r="J421" s="913">
        <f t="shared" si="51"/>
        <v>31</v>
      </c>
      <c r="K421" s="914">
        <f t="shared" si="51"/>
        <v>36</v>
      </c>
      <c r="L421" s="850">
        <v>9</v>
      </c>
      <c r="M421" s="912">
        <v>11</v>
      </c>
      <c r="N421" s="913">
        <f t="shared" si="53"/>
        <v>9</v>
      </c>
      <c r="O421" s="990">
        <f t="shared" si="53"/>
        <v>11</v>
      </c>
      <c r="AI421" s="132"/>
      <c r="AJ421" s="132"/>
      <c r="AK421" s="132"/>
      <c r="AL421" s="132"/>
      <c r="AM421" s="132"/>
      <c r="AN421" s="132"/>
      <c r="AO421" s="132"/>
      <c r="AP421" s="132"/>
      <c r="AQ421" s="132"/>
      <c r="AR421" s="132"/>
      <c r="AS421" s="132"/>
      <c r="AT421" s="132"/>
      <c r="AU421" s="132"/>
      <c r="AV421" s="132"/>
      <c r="AW421" s="132"/>
      <c r="AX421" s="132"/>
      <c r="AY421" s="132"/>
      <c r="AZ421" s="132"/>
      <c r="BA421" s="132"/>
      <c r="BB421" s="132"/>
      <c r="BC421" s="132"/>
      <c r="BD421" s="132"/>
      <c r="BE421" s="132"/>
      <c r="BF421" s="132"/>
      <c r="BG421" s="132"/>
      <c r="BH421" s="132"/>
      <c r="BI421" s="132"/>
      <c r="BJ421" s="132"/>
      <c r="BK421" s="132"/>
      <c r="BL421" s="132"/>
      <c r="BM421" s="132"/>
      <c r="BN421" s="132"/>
      <c r="BO421" s="132"/>
      <c r="BP421" s="132"/>
      <c r="BQ421" s="132"/>
      <c r="BR421" s="132"/>
      <c r="BS421" s="132"/>
      <c r="BT421" s="132"/>
      <c r="BU421" s="132"/>
      <c r="BV421" s="132"/>
      <c r="BW421" s="132"/>
      <c r="BX421" s="132"/>
      <c r="BY421" s="132"/>
      <c r="BZ421" s="132"/>
      <c r="CA421" s="132"/>
      <c r="CB421" s="132"/>
      <c r="CC421" s="132"/>
      <c r="CD421" s="132"/>
      <c r="CE421" s="132"/>
      <c r="CF421" s="132"/>
      <c r="CG421" s="132"/>
      <c r="CH421" s="132"/>
      <c r="CI421" s="132"/>
      <c r="CJ421" s="132"/>
      <c r="CK421" s="132"/>
      <c r="CL421" s="132"/>
      <c r="CM421" s="132"/>
      <c r="CN421" s="132"/>
      <c r="CO421" s="132"/>
      <c r="CP421" s="132"/>
      <c r="CQ421" s="132"/>
      <c r="CR421" s="132"/>
      <c r="CS421" s="132"/>
      <c r="CT421" s="132"/>
      <c r="CU421" s="132"/>
      <c r="CV421" s="132"/>
      <c r="CW421" s="132"/>
      <c r="CX421" s="132"/>
      <c r="CY421" s="132"/>
      <c r="CZ421" s="132"/>
      <c r="DA421" s="132"/>
      <c r="DB421" s="132"/>
      <c r="DC421" s="132"/>
      <c r="DD421" s="132"/>
    </row>
    <row r="422" spans="1:108" ht="12.75" customHeight="1">
      <c r="A422" s="882" t="s">
        <v>99</v>
      </c>
      <c r="B422" s="850">
        <v>0</v>
      </c>
      <c r="C422" s="853">
        <v>2</v>
      </c>
      <c r="D422" s="850">
        <v>4</v>
      </c>
      <c r="E422" s="853">
        <v>1</v>
      </c>
      <c r="F422" s="850">
        <v>17</v>
      </c>
      <c r="G422" s="853">
        <v>15</v>
      </c>
      <c r="H422" s="850">
        <v>11</v>
      </c>
      <c r="I422" s="912">
        <v>3</v>
      </c>
      <c r="J422" s="913">
        <f t="shared" si="51"/>
        <v>42</v>
      </c>
      <c r="K422" s="914">
        <f t="shared" si="51"/>
        <v>26</v>
      </c>
      <c r="L422" s="850">
        <v>23</v>
      </c>
      <c r="M422" s="912">
        <v>12</v>
      </c>
      <c r="N422" s="913">
        <f t="shared" si="53"/>
        <v>23</v>
      </c>
      <c r="O422" s="990">
        <f t="shared" si="53"/>
        <v>12</v>
      </c>
      <c r="AI422" s="132"/>
      <c r="AJ422" s="132"/>
      <c r="AK422" s="132"/>
      <c r="AL422" s="132"/>
      <c r="AM422" s="132"/>
      <c r="AN422" s="132"/>
      <c r="AO422" s="132"/>
      <c r="AP422" s="132"/>
      <c r="AQ422" s="132"/>
      <c r="AR422" s="132"/>
      <c r="AS422" s="132"/>
      <c r="AT422" s="132"/>
      <c r="AU422" s="132"/>
      <c r="AV422" s="132"/>
      <c r="AW422" s="132"/>
      <c r="AX422" s="132"/>
      <c r="AY422" s="132"/>
      <c r="AZ422" s="132"/>
      <c r="BA422" s="132"/>
      <c r="BB422" s="132"/>
      <c r="BC422" s="132"/>
      <c r="BD422" s="132"/>
      <c r="BE422" s="132"/>
      <c r="BF422" s="132"/>
      <c r="BG422" s="132"/>
      <c r="BH422" s="132"/>
      <c r="BI422" s="132"/>
      <c r="BJ422" s="132"/>
      <c r="BK422" s="132"/>
      <c r="BL422" s="132"/>
      <c r="BM422" s="132"/>
      <c r="BN422" s="132"/>
      <c r="BO422" s="132"/>
      <c r="BP422" s="132"/>
      <c r="BQ422" s="132"/>
      <c r="BR422" s="132"/>
      <c r="BS422" s="132"/>
      <c r="BT422" s="132"/>
      <c r="BU422" s="132"/>
      <c r="BV422" s="132"/>
      <c r="BW422" s="132"/>
      <c r="BX422" s="132"/>
      <c r="BY422" s="132"/>
      <c r="BZ422" s="132"/>
      <c r="CA422" s="132"/>
      <c r="CB422" s="132"/>
      <c r="CC422" s="132"/>
      <c r="CD422" s="132"/>
      <c r="CE422" s="132"/>
      <c r="CF422" s="132"/>
      <c r="CG422" s="132"/>
      <c r="CH422" s="132"/>
      <c r="CI422" s="132"/>
      <c r="CJ422" s="132"/>
      <c r="CK422" s="132"/>
      <c r="CL422" s="132"/>
      <c r="CM422" s="132"/>
      <c r="CN422" s="132"/>
      <c r="CO422" s="132"/>
      <c r="CP422" s="132"/>
      <c r="CQ422" s="132"/>
      <c r="CR422" s="132"/>
      <c r="CS422" s="132"/>
      <c r="CT422" s="132"/>
      <c r="CU422" s="132"/>
      <c r="CV422" s="132"/>
      <c r="CW422" s="132"/>
      <c r="CX422" s="132"/>
      <c r="CY422" s="132"/>
      <c r="CZ422" s="132"/>
      <c r="DA422" s="132"/>
      <c r="DB422" s="132"/>
      <c r="DC422" s="132"/>
      <c r="DD422" s="132"/>
    </row>
    <row r="423" spans="1:108" ht="12.75" customHeight="1">
      <c r="A423" s="882" t="s">
        <v>100</v>
      </c>
      <c r="B423" s="850">
        <v>3</v>
      </c>
      <c r="C423" s="853">
        <v>2</v>
      </c>
      <c r="D423" s="850">
        <v>2</v>
      </c>
      <c r="E423" s="853">
        <v>1</v>
      </c>
      <c r="F423" s="850">
        <v>13</v>
      </c>
      <c r="G423" s="853">
        <v>12</v>
      </c>
      <c r="H423" s="850">
        <v>2</v>
      </c>
      <c r="I423" s="912">
        <v>1</v>
      </c>
      <c r="J423" s="913">
        <f t="shared" si="51"/>
        <v>25</v>
      </c>
      <c r="K423" s="914">
        <f t="shared" si="51"/>
        <v>21</v>
      </c>
      <c r="L423" s="850">
        <v>9</v>
      </c>
      <c r="M423" s="912">
        <v>15</v>
      </c>
      <c r="N423" s="913">
        <f t="shared" si="53"/>
        <v>9</v>
      </c>
      <c r="O423" s="990">
        <f t="shared" si="53"/>
        <v>15</v>
      </c>
      <c r="AI423" s="132"/>
      <c r="AJ423" s="132"/>
      <c r="AK423" s="132"/>
      <c r="AL423" s="132"/>
      <c r="AM423" s="132"/>
      <c r="AN423" s="132"/>
      <c r="AO423" s="132"/>
      <c r="AP423" s="132"/>
      <c r="AQ423" s="132"/>
      <c r="AR423" s="132"/>
      <c r="AS423" s="132"/>
      <c r="AT423" s="132"/>
      <c r="AU423" s="132"/>
      <c r="AV423" s="132"/>
      <c r="AW423" s="132"/>
      <c r="AX423" s="132"/>
      <c r="AY423" s="132"/>
      <c r="AZ423" s="132"/>
      <c r="BA423" s="132"/>
      <c r="BB423" s="132"/>
      <c r="BC423" s="132"/>
      <c r="BD423" s="132"/>
      <c r="BE423" s="132"/>
      <c r="BF423" s="132"/>
      <c r="BG423" s="132"/>
      <c r="BH423" s="132"/>
      <c r="BI423" s="132"/>
      <c r="BJ423" s="132"/>
      <c r="BK423" s="132"/>
      <c r="BL423" s="132"/>
      <c r="BM423" s="132"/>
      <c r="BN423" s="132"/>
      <c r="BO423" s="132"/>
      <c r="BP423" s="132"/>
      <c r="BQ423" s="132"/>
      <c r="BR423" s="132"/>
      <c r="BS423" s="132"/>
      <c r="BT423" s="132"/>
      <c r="BU423" s="132"/>
      <c r="BV423" s="132"/>
      <c r="BW423" s="132"/>
      <c r="BX423" s="132"/>
      <c r="BY423" s="132"/>
      <c r="BZ423" s="132"/>
      <c r="CA423" s="132"/>
      <c r="CB423" s="132"/>
      <c r="CC423" s="132"/>
      <c r="CD423" s="132"/>
      <c r="CE423" s="132"/>
      <c r="CF423" s="132"/>
      <c r="CG423" s="132"/>
      <c r="CH423" s="132"/>
      <c r="CI423" s="132"/>
      <c r="CJ423" s="132"/>
      <c r="CK423" s="132"/>
      <c r="CL423" s="132"/>
      <c r="CM423" s="132"/>
      <c r="CN423" s="132"/>
      <c r="CO423" s="132"/>
      <c r="CP423" s="132"/>
      <c r="CQ423" s="132"/>
      <c r="CR423" s="132"/>
      <c r="CS423" s="132"/>
      <c r="CT423" s="132"/>
      <c r="CU423" s="132"/>
      <c r="CV423" s="132"/>
      <c r="CW423" s="132"/>
      <c r="CX423" s="132"/>
      <c r="CY423" s="132"/>
      <c r="CZ423" s="132"/>
      <c r="DA423" s="132"/>
      <c r="DB423" s="132"/>
      <c r="DC423" s="132"/>
      <c r="DD423" s="132"/>
    </row>
    <row r="424" spans="1:108" ht="12.75" customHeight="1">
      <c r="A424" s="882" t="s">
        <v>101</v>
      </c>
      <c r="B424" s="850">
        <v>0</v>
      </c>
      <c r="C424" s="853">
        <v>0</v>
      </c>
      <c r="D424" s="850">
        <v>1</v>
      </c>
      <c r="E424" s="853">
        <v>1</v>
      </c>
      <c r="F424" s="850">
        <v>11</v>
      </c>
      <c r="G424" s="853">
        <v>17</v>
      </c>
      <c r="H424" s="850">
        <v>2</v>
      </c>
      <c r="I424" s="912">
        <v>0</v>
      </c>
      <c r="J424" s="913">
        <f t="shared" si="51"/>
        <v>22</v>
      </c>
      <c r="K424" s="914">
        <f t="shared" si="51"/>
        <v>24</v>
      </c>
      <c r="L424" s="850">
        <v>13</v>
      </c>
      <c r="M424" s="912">
        <v>9</v>
      </c>
      <c r="N424" s="913">
        <f t="shared" si="53"/>
        <v>13</v>
      </c>
      <c r="O424" s="990">
        <f t="shared" si="53"/>
        <v>9</v>
      </c>
      <c r="AI424" s="132"/>
      <c r="AJ424" s="132"/>
      <c r="AK424" s="132"/>
      <c r="AL424" s="132"/>
      <c r="AM424" s="132"/>
      <c r="AN424" s="132"/>
      <c r="AO424" s="132"/>
      <c r="AP424" s="132"/>
      <c r="AQ424" s="132"/>
      <c r="AR424" s="132"/>
      <c r="AS424" s="132"/>
      <c r="AT424" s="132"/>
      <c r="AU424" s="132"/>
      <c r="AV424" s="132"/>
      <c r="AW424" s="132"/>
      <c r="AX424" s="132"/>
      <c r="AY424" s="132"/>
      <c r="AZ424" s="132"/>
      <c r="BA424" s="132"/>
      <c r="BB424" s="132"/>
      <c r="BC424" s="132"/>
      <c r="BD424" s="132"/>
      <c r="BE424" s="132"/>
      <c r="BF424" s="132"/>
      <c r="BG424" s="132"/>
      <c r="BH424" s="132"/>
      <c r="BI424" s="132"/>
      <c r="BJ424" s="132"/>
      <c r="BK424" s="132"/>
      <c r="BL424" s="132"/>
      <c r="BM424" s="132"/>
      <c r="BN424" s="132"/>
      <c r="BO424" s="132"/>
      <c r="BP424" s="132"/>
      <c r="BQ424" s="132"/>
      <c r="BR424" s="132"/>
      <c r="BS424" s="132"/>
      <c r="BT424" s="132"/>
      <c r="BU424" s="132"/>
      <c r="BV424" s="132"/>
      <c r="BW424" s="132"/>
      <c r="BX424" s="132"/>
      <c r="BY424" s="132"/>
      <c r="BZ424" s="132"/>
      <c r="CA424" s="132"/>
      <c r="CB424" s="132"/>
      <c r="CC424" s="132"/>
      <c r="CD424" s="132"/>
      <c r="CE424" s="132"/>
      <c r="CF424" s="132"/>
      <c r="CG424" s="132"/>
      <c r="CH424" s="132"/>
      <c r="CI424" s="132"/>
      <c r="CJ424" s="132"/>
      <c r="CK424" s="132"/>
      <c r="CL424" s="132"/>
      <c r="CM424" s="132"/>
      <c r="CN424" s="132"/>
      <c r="CO424" s="132"/>
      <c r="CP424" s="132"/>
      <c r="CQ424" s="132"/>
      <c r="CR424" s="132"/>
      <c r="CS424" s="132"/>
      <c r="CT424" s="132"/>
      <c r="CU424" s="132"/>
      <c r="CV424" s="132"/>
      <c r="CW424" s="132"/>
      <c r="CX424" s="132"/>
      <c r="CY424" s="132"/>
      <c r="CZ424" s="132"/>
      <c r="DA424" s="132"/>
      <c r="DB424" s="132"/>
      <c r="DC424" s="132"/>
      <c r="DD424" s="132"/>
    </row>
    <row r="425" spans="1:108" ht="12.75" customHeight="1">
      <c r="A425" s="882" t="s">
        <v>102</v>
      </c>
      <c r="B425" s="850">
        <v>2</v>
      </c>
      <c r="C425" s="853">
        <v>1</v>
      </c>
      <c r="D425" s="850">
        <v>2</v>
      </c>
      <c r="E425" s="853">
        <v>2</v>
      </c>
      <c r="F425" s="850">
        <v>16</v>
      </c>
      <c r="G425" s="853">
        <v>14</v>
      </c>
      <c r="H425" s="850">
        <v>2</v>
      </c>
      <c r="I425" s="912">
        <v>2</v>
      </c>
      <c r="J425" s="913">
        <f t="shared" si="51"/>
        <v>36</v>
      </c>
      <c r="K425" s="914">
        <f t="shared" si="51"/>
        <v>31</v>
      </c>
      <c r="L425" s="850">
        <v>8</v>
      </c>
      <c r="M425" s="912">
        <v>6</v>
      </c>
      <c r="N425" s="913">
        <f t="shared" si="53"/>
        <v>8</v>
      </c>
      <c r="O425" s="990">
        <f t="shared" si="53"/>
        <v>6</v>
      </c>
      <c r="AI425" s="132"/>
      <c r="AJ425" s="132"/>
      <c r="AK425" s="132"/>
      <c r="AL425" s="132"/>
      <c r="AM425" s="132"/>
      <c r="AN425" s="132"/>
      <c r="AO425" s="132"/>
      <c r="AP425" s="132"/>
      <c r="AQ425" s="132"/>
      <c r="AR425" s="132"/>
      <c r="AS425" s="132"/>
      <c r="AT425" s="132"/>
      <c r="AU425" s="132"/>
      <c r="AV425" s="132"/>
      <c r="AW425" s="132"/>
      <c r="AX425" s="132"/>
      <c r="AY425" s="132"/>
      <c r="AZ425" s="132"/>
      <c r="BA425" s="132"/>
      <c r="BB425" s="132"/>
      <c r="BC425" s="132"/>
      <c r="BD425" s="132"/>
      <c r="BE425" s="132"/>
      <c r="BF425" s="132"/>
      <c r="BG425" s="132"/>
      <c r="BH425" s="132"/>
      <c r="BI425" s="132"/>
      <c r="BJ425" s="132"/>
      <c r="BK425" s="132"/>
      <c r="BL425" s="132"/>
      <c r="BM425" s="132"/>
      <c r="BN425" s="132"/>
      <c r="BO425" s="132"/>
      <c r="BP425" s="132"/>
      <c r="BQ425" s="132"/>
      <c r="BR425" s="132"/>
      <c r="BS425" s="132"/>
      <c r="BT425" s="132"/>
      <c r="BU425" s="132"/>
      <c r="BV425" s="132"/>
      <c r="BW425" s="132"/>
      <c r="BX425" s="132"/>
      <c r="BY425" s="132"/>
      <c r="BZ425" s="132"/>
      <c r="CA425" s="132"/>
      <c r="CB425" s="132"/>
      <c r="CC425" s="132"/>
      <c r="CD425" s="132"/>
      <c r="CE425" s="132"/>
      <c r="CF425" s="132"/>
      <c r="CG425" s="132"/>
      <c r="CH425" s="132"/>
      <c r="CI425" s="132"/>
      <c r="CJ425" s="132"/>
      <c r="CK425" s="132"/>
      <c r="CL425" s="132"/>
      <c r="CM425" s="132"/>
      <c r="CN425" s="132"/>
      <c r="CO425" s="132"/>
      <c r="CP425" s="132"/>
      <c r="CQ425" s="132"/>
      <c r="CR425" s="132"/>
      <c r="CS425" s="132"/>
      <c r="CT425" s="132"/>
      <c r="CU425" s="132"/>
      <c r="CV425" s="132"/>
      <c r="CW425" s="132"/>
      <c r="CX425" s="132"/>
      <c r="CY425" s="132"/>
      <c r="CZ425" s="132"/>
      <c r="DA425" s="132"/>
      <c r="DB425" s="132"/>
      <c r="DC425" s="132"/>
      <c r="DD425" s="132"/>
    </row>
    <row r="426" spans="1:108" ht="12.75" customHeight="1">
      <c r="A426" s="882" t="s">
        <v>103</v>
      </c>
      <c r="B426" s="850">
        <v>1</v>
      </c>
      <c r="C426" s="853">
        <v>0</v>
      </c>
      <c r="D426" s="850">
        <v>4</v>
      </c>
      <c r="E426" s="853">
        <v>2</v>
      </c>
      <c r="F426" s="850">
        <v>22</v>
      </c>
      <c r="G426" s="853">
        <v>21</v>
      </c>
      <c r="H426" s="850">
        <v>2</v>
      </c>
      <c r="I426" s="912">
        <v>6</v>
      </c>
      <c r="J426" s="913">
        <f t="shared" si="51"/>
        <v>44</v>
      </c>
      <c r="K426" s="914">
        <f t="shared" si="51"/>
        <v>38</v>
      </c>
      <c r="L426" s="850">
        <v>15</v>
      </c>
      <c r="M426" s="912">
        <v>15</v>
      </c>
      <c r="N426" s="913">
        <f t="shared" si="53"/>
        <v>15</v>
      </c>
      <c r="O426" s="990">
        <f t="shared" si="53"/>
        <v>15</v>
      </c>
      <c r="AI426" s="132"/>
      <c r="AJ426" s="132"/>
      <c r="AK426" s="132"/>
      <c r="AL426" s="132"/>
      <c r="AM426" s="132"/>
      <c r="AN426" s="132"/>
      <c r="AO426" s="132"/>
      <c r="AP426" s="132"/>
      <c r="AQ426" s="132"/>
      <c r="AR426" s="132"/>
      <c r="AS426" s="132"/>
      <c r="AT426" s="132"/>
      <c r="AU426" s="132"/>
      <c r="AV426" s="132"/>
      <c r="AW426" s="132"/>
      <c r="AX426" s="132"/>
      <c r="AY426" s="132"/>
      <c r="AZ426" s="132"/>
      <c r="BA426" s="132"/>
      <c r="BB426" s="132"/>
      <c r="BC426" s="132"/>
      <c r="BD426" s="132"/>
      <c r="BE426" s="132"/>
      <c r="BF426" s="132"/>
      <c r="BG426" s="132"/>
      <c r="BH426" s="132"/>
      <c r="BI426" s="132"/>
      <c r="BJ426" s="132"/>
      <c r="BK426" s="132"/>
      <c r="BL426" s="132"/>
      <c r="BM426" s="132"/>
      <c r="BN426" s="132"/>
      <c r="BO426" s="132"/>
      <c r="BP426" s="132"/>
      <c r="BQ426" s="132"/>
      <c r="BR426" s="132"/>
      <c r="BS426" s="132"/>
      <c r="BT426" s="132"/>
      <c r="BU426" s="132"/>
      <c r="BV426" s="132"/>
      <c r="BW426" s="132"/>
      <c r="BX426" s="132"/>
      <c r="BY426" s="132"/>
      <c r="BZ426" s="132"/>
      <c r="CA426" s="132"/>
      <c r="CB426" s="132"/>
      <c r="CC426" s="132"/>
      <c r="CD426" s="132"/>
      <c r="CE426" s="132"/>
      <c r="CF426" s="132"/>
      <c r="CG426" s="132"/>
      <c r="CH426" s="132"/>
      <c r="CI426" s="132"/>
      <c r="CJ426" s="132"/>
      <c r="CK426" s="132"/>
      <c r="CL426" s="132"/>
      <c r="CM426" s="132"/>
      <c r="CN426" s="132"/>
      <c r="CO426" s="132"/>
      <c r="CP426" s="132"/>
      <c r="CQ426" s="132"/>
      <c r="CR426" s="132"/>
      <c r="CS426" s="132"/>
      <c r="CT426" s="132"/>
      <c r="CU426" s="132"/>
      <c r="CV426" s="132"/>
      <c r="CW426" s="132"/>
      <c r="CX426" s="132"/>
      <c r="CY426" s="132"/>
      <c r="CZ426" s="132"/>
      <c r="DA426" s="132"/>
      <c r="DB426" s="132"/>
      <c r="DC426" s="132"/>
      <c r="DD426" s="132"/>
    </row>
    <row r="427" spans="1:108" ht="12.75" customHeight="1">
      <c r="A427" s="882" t="s">
        <v>104</v>
      </c>
      <c r="B427" s="850">
        <v>1</v>
      </c>
      <c r="C427" s="853">
        <v>3</v>
      </c>
      <c r="D427" s="850">
        <v>4</v>
      </c>
      <c r="E427" s="853">
        <v>3</v>
      </c>
      <c r="F427" s="850">
        <v>26</v>
      </c>
      <c r="G427" s="853">
        <v>28</v>
      </c>
      <c r="H427" s="850">
        <v>9</v>
      </c>
      <c r="I427" s="912">
        <v>9</v>
      </c>
      <c r="J427" s="913">
        <f t="shared" si="51"/>
        <v>55</v>
      </c>
      <c r="K427" s="914">
        <f t="shared" si="51"/>
        <v>57</v>
      </c>
      <c r="L427" s="850">
        <v>24</v>
      </c>
      <c r="M427" s="912">
        <v>24</v>
      </c>
      <c r="N427" s="913">
        <f t="shared" si="53"/>
        <v>24</v>
      </c>
      <c r="O427" s="990">
        <f t="shared" si="53"/>
        <v>24</v>
      </c>
      <c r="AI427" s="132"/>
      <c r="AJ427" s="132"/>
      <c r="AK427" s="132"/>
      <c r="AL427" s="132"/>
      <c r="AM427" s="132"/>
      <c r="AN427" s="132"/>
      <c r="AO427" s="132"/>
      <c r="AP427" s="132"/>
      <c r="AQ427" s="132"/>
      <c r="AR427" s="132"/>
      <c r="AS427" s="132"/>
      <c r="AT427" s="132"/>
      <c r="AU427" s="132"/>
      <c r="AV427" s="132"/>
      <c r="AW427" s="132"/>
      <c r="AX427" s="132"/>
      <c r="AY427" s="132"/>
      <c r="AZ427" s="132"/>
      <c r="BA427" s="132"/>
      <c r="BB427" s="132"/>
      <c r="BC427" s="132"/>
      <c r="BD427" s="132"/>
      <c r="BE427" s="132"/>
      <c r="BF427" s="132"/>
      <c r="BG427" s="132"/>
      <c r="BH427" s="132"/>
      <c r="BI427" s="132"/>
      <c r="BJ427" s="132"/>
      <c r="BK427" s="132"/>
      <c r="BL427" s="132"/>
      <c r="BM427" s="132"/>
      <c r="BN427" s="132"/>
      <c r="BO427" s="132"/>
      <c r="BP427" s="132"/>
      <c r="BQ427" s="132"/>
      <c r="BR427" s="132"/>
      <c r="BS427" s="132"/>
      <c r="BT427" s="132"/>
      <c r="BU427" s="132"/>
      <c r="BV427" s="132"/>
      <c r="BW427" s="132"/>
      <c r="BX427" s="132"/>
      <c r="BY427" s="132"/>
      <c r="BZ427" s="132"/>
      <c r="CA427" s="132"/>
      <c r="CB427" s="132"/>
      <c r="CC427" s="132"/>
      <c r="CD427" s="132"/>
      <c r="CE427" s="132"/>
      <c r="CF427" s="132"/>
      <c r="CG427" s="132"/>
      <c r="CH427" s="132"/>
      <c r="CI427" s="132"/>
      <c r="CJ427" s="132"/>
      <c r="CK427" s="132"/>
      <c r="CL427" s="132"/>
      <c r="CM427" s="132"/>
      <c r="CN427" s="132"/>
      <c r="CO427" s="132"/>
      <c r="CP427" s="132"/>
      <c r="CQ427" s="132"/>
      <c r="CR427" s="132"/>
      <c r="CS427" s="132"/>
      <c r="CT427" s="132"/>
      <c r="CU427" s="132"/>
      <c r="CV427" s="132"/>
      <c r="CW427" s="132"/>
      <c r="CX427" s="132"/>
      <c r="CY427" s="132"/>
      <c r="CZ427" s="132"/>
      <c r="DA427" s="132"/>
      <c r="DB427" s="132"/>
      <c r="DC427" s="132"/>
      <c r="DD427" s="132"/>
    </row>
    <row r="428" spans="1:108" ht="12.75" customHeight="1">
      <c r="A428" s="882" t="s">
        <v>105</v>
      </c>
      <c r="B428" s="850">
        <v>3</v>
      </c>
      <c r="C428" s="853">
        <v>1</v>
      </c>
      <c r="D428" s="850">
        <v>3</v>
      </c>
      <c r="E428" s="853">
        <v>4</v>
      </c>
      <c r="F428" s="850">
        <v>31</v>
      </c>
      <c r="G428" s="853">
        <v>21</v>
      </c>
      <c r="H428" s="850">
        <v>6</v>
      </c>
      <c r="I428" s="912">
        <v>2</v>
      </c>
      <c r="J428" s="913">
        <f t="shared" si="51"/>
        <v>61</v>
      </c>
      <c r="K428" s="914">
        <f t="shared" si="51"/>
        <v>47</v>
      </c>
      <c r="L428" s="850">
        <v>26</v>
      </c>
      <c r="M428" s="912">
        <v>20</v>
      </c>
      <c r="N428" s="913">
        <f t="shared" si="53"/>
        <v>26</v>
      </c>
      <c r="O428" s="990">
        <f t="shared" si="53"/>
        <v>20</v>
      </c>
      <c r="AI428" s="132"/>
      <c r="AJ428" s="132"/>
      <c r="AK428" s="132"/>
      <c r="AL428" s="132"/>
      <c r="AM428" s="132"/>
      <c r="AN428" s="132"/>
      <c r="AO428" s="132"/>
      <c r="AP428" s="132"/>
      <c r="AQ428" s="132"/>
      <c r="AR428" s="132"/>
      <c r="AS428" s="132"/>
      <c r="AT428" s="132"/>
      <c r="AU428" s="132"/>
      <c r="AV428" s="132"/>
      <c r="AW428" s="132"/>
      <c r="AX428" s="132"/>
      <c r="AY428" s="132"/>
      <c r="AZ428" s="132"/>
      <c r="BA428" s="132"/>
      <c r="BB428" s="132"/>
      <c r="BC428" s="132"/>
      <c r="BD428" s="132"/>
      <c r="BE428" s="132"/>
      <c r="BF428" s="132"/>
      <c r="BG428" s="132"/>
      <c r="BH428" s="132"/>
      <c r="BI428" s="132"/>
      <c r="BJ428" s="132"/>
      <c r="BK428" s="132"/>
      <c r="BL428" s="132"/>
      <c r="BM428" s="132"/>
      <c r="BN428" s="132"/>
      <c r="BO428" s="132"/>
      <c r="BP428" s="132"/>
      <c r="BQ428" s="132"/>
      <c r="BR428" s="132"/>
      <c r="BS428" s="132"/>
      <c r="BT428" s="132"/>
      <c r="BU428" s="132"/>
      <c r="BV428" s="132"/>
      <c r="BW428" s="132"/>
      <c r="BX428" s="132"/>
      <c r="BY428" s="132"/>
      <c r="BZ428" s="132"/>
      <c r="CA428" s="132"/>
      <c r="CB428" s="132"/>
      <c r="CC428" s="132"/>
      <c r="CD428" s="132"/>
      <c r="CE428" s="132"/>
      <c r="CF428" s="132"/>
      <c r="CG428" s="132"/>
      <c r="CH428" s="132"/>
      <c r="CI428" s="132"/>
      <c r="CJ428" s="132"/>
      <c r="CK428" s="132"/>
      <c r="CL428" s="132"/>
      <c r="CM428" s="132"/>
      <c r="CN428" s="132"/>
      <c r="CO428" s="132"/>
      <c r="CP428" s="132"/>
      <c r="CQ428" s="132"/>
      <c r="CR428" s="132"/>
      <c r="CS428" s="132"/>
      <c r="CT428" s="132"/>
      <c r="CU428" s="132"/>
      <c r="CV428" s="132"/>
      <c r="CW428" s="132"/>
      <c r="CX428" s="132"/>
      <c r="CY428" s="132"/>
      <c r="CZ428" s="132"/>
      <c r="DA428" s="132"/>
      <c r="DB428" s="132"/>
      <c r="DC428" s="132"/>
      <c r="DD428" s="132"/>
    </row>
    <row r="429" spans="1:108" ht="12.75" customHeight="1">
      <c r="A429" s="882" t="s">
        <v>106</v>
      </c>
      <c r="B429" s="850">
        <v>2</v>
      </c>
      <c r="C429" s="853">
        <v>2</v>
      </c>
      <c r="D429" s="850">
        <v>4</v>
      </c>
      <c r="E429" s="853">
        <v>3</v>
      </c>
      <c r="F429" s="850">
        <v>12</v>
      </c>
      <c r="G429" s="853">
        <v>14</v>
      </c>
      <c r="H429" s="850">
        <v>0</v>
      </c>
      <c r="I429" s="912">
        <v>2</v>
      </c>
      <c r="J429" s="913">
        <f t="shared" ref="J429:K435" si="54">H400+J400+L400+N400+B429+D429+F429+H429</f>
        <v>29</v>
      </c>
      <c r="K429" s="914">
        <f t="shared" si="54"/>
        <v>26</v>
      </c>
      <c r="L429" s="850">
        <v>5</v>
      </c>
      <c r="M429" s="912">
        <v>11</v>
      </c>
      <c r="N429" s="913">
        <f t="shared" si="53"/>
        <v>5</v>
      </c>
      <c r="O429" s="990">
        <f t="shared" si="53"/>
        <v>11</v>
      </c>
      <c r="AI429" s="132"/>
      <c r="AJ429" s="132"/>
      <c r="AK429" s="132"/>
      <c r="AL429" s="132"/>
      <c r="AM429" s="132"/>
      <c r="AN429" s="132"/>
      <c r="AO429" s="132"/>
      <c r="AP429" s="132"/>
      <c r="AQ429" s="132"/>
      <c r="AR429" s="132"/>
      <c r="AS429" s="132"/>
      <c r="AT429" s="132"/>
      <c r="AU429" s="132"/>
      <c r="AV429" s="132"/>
      <c r="AW429" s="132"/>
      <c r="AX429" s="132"/>
      <c r="AY429" s="132"/>
      <c r="AZ429" s="132"/>
      <c r="BA429" s="132"/>
      <c r="BB429" s="132"/>
      <c r="BC429" s="132"/>
      <c r="BD429" s="132"/>
      <c r="BE429" s="132"/>
      <c r="BF429" s="132"/>
      <c r="BG429" s="132"/>
      <c r="BH429" s="132"/>
      <c r="BI429" s="132"/>
      <c r="BJ429" s="132"/>
      <c r="BK429" s="132"/>
      <c r="BL429" s="132"/>
      <c r="BM429" s="132"/>
      <c r="BN429" s="132"/>
      <c r="BO429" s="132"/>
      <c r="BP429" s="132"/>
      <c r="BQ429" s="132"/>
      <c r="BR429" s="132"/>
      <c r="BS429" s="132"/>
      <c r="BT429" s="132"/>
      <c r="BU429" s="132"/>
      <c r="BV429" s="132"/>
      <c r="BW429" s="132"/>
      <c r="BX429" s="132"/>
      <c r="BY429" s="132"/>
      <c r="BZ429" s="132"/>
      <c r="CA429" s="132"/>
      <c r="CB429" s="132"/>
      <c r="CC429" s="132"/>
      <c r="CD429" s="132"/>
      <c r="CE429" s="132"/>
      <c r="CF429" s="132"/>
      <c r="CG429" s="132"/>
      <c r="CH429" s="132"/>
      <c r="CI429" s="132"/>
      <c r="CJ429" s="132"/>
      <c r="CK429" s="132"/>
      <c r="CL429" s="132"/>
      <c r="CM429" s="132"/>
      <c r="CN429" s="132"/>
      <c r="CO429" s="132"/>
      <c r="CP429" s="132"/>
      <c r="CQ429" s="132"/>
      <c r="CR429" s="132"/>
      <c r="CS429" s="132"/>
      <c r="CT429" s="132"/>
      <c r="CU429" s="132"/>
      <c r="CV429" s="132"/>
      <c r="CW429" s="132"/>
      <c r="CX429" s="132"/>
      <c r="CY429" s="132"/>
      <c r="CZ429" s="132"/>
      <c r="DA429" s="132"/>
      <c r="DB429" s="132"/>
      <c r="DC429" s="132"/>
      <c r="DD429" s="132"/>
    </row>
    <row r="430" spans="1:108" ht="12.75" customHeight="1">
      <c r="A430" s="882" t="s">
        <v>107</v>
      </c>
      <c r="B430" s="850">
        <v>0</v>
      </c>
      <c r="C430" s="853">
        <v>1</v>
      </c>
      <c r="D430" s="850">
        <v>1</v>
      </c>
      <c r="E430" s="853">
        <v>0</v>
      </c>
      <c r="F430" s="850">
        <v>14</v>
      </c>
      <c r="G430" s="853">
        <v>18</v>
      </c>
      <c r="H430" s="850">
        <v>2</v>
      </c>
      <c r="I430" s="912">
        <v>2</v>
      </c>
      <c r="J430" s="913">
        <f t="shared" si="54"/>
        <v>24</v>
      </c>
      <c r="K430" s="914">
        <f t="shared" si="54"/>
        <v>37</v>
      </c>
      <c r="L430" s="850">
        <v>18</v>
      </c>
      <c r="M430" s="912">
        <v>17</v>
      </c>
      <c r="N430" s="913">
        <f t="shared" si="53"/>
        <v>18</v>
      </c>
      <c r="O430" s="990">
        <f t="shared" si="53"/>
        <v>17</v>
      </c>
      <c r="AI430" s="132"/>
      <c r="AJ430" s="132"/>
      <c r="AK430" s="132"/>
      <c r="AL430" s="132"/>
      <c r="AM430" s="132"/>
      <c r="AN430" s="132"/>
      <c r="AO430" s="132"/>
      <c r="AP430" s="132"/>
      <c r="AQ430" s="132"/>
      <c r="AR430" s="132"/>
      <c r="AS430" s="132"/>
      <c r="AT430" s="132"/>
      <c r="AU430" s="132"/>
      <c r="AV430" s="132"/>
      <c r="AW430" s="132"/>
      <c r="AX430" s="132"/>
      <c r="AY430" s="132"/>
      <c r="AZ430" s="132"/>
      <c r="BA430" s="132"/>
      <c r="BB430" s="132"/>
      <c r="BC430" s="132"/>
      <c r="BD430" s="132"/>
      <c r="BE430" s="132"/>
      <c r="BF430" s="132"/>
      <c r="BG430" s="132"/>
      <c r="BH430" s="132"/>
      <c r="BI430" s="132"/>
      <c r="BJ430" s="132"/>
      <c r="BK430" s="132"/>
      <c r="BL430" s="132"/>
      <c r="BM430" s="132"/>
      <c r="BN430" s="132"/>
      <c r="BO430" s="132"/>
      <c r="BP430" s="132"/>
      <c r="BQ430" s="132"/>
      <c r="BR430" s="132"/>
      <c r="BS430" s="132"/>
      <c r="BT430" s="132"/>
      <c r="BU430" s="132"/>
      <c r="BV430" s="132"/>
      <c r="BW430" s="132"/>
      <c r="BX430" s="132"/>
      <c r="BY430" s="132"/>
      <c r="BZ430" s="132"/>
      <c r="CA430" s="132"/>
      <c r="CB430" s="132"/>
      <c r="CC430" s="132"/>
      <c r="CD430" s="132"/>
      <c r="CE430" s="132"/>
      <c r="CF430" s="132"/>
      <c r="CG430" s="132"/>
      <c r="CH430" s="132"/>
      <c r="CI430" s="132"/>
      <c r="CJ430" s="132"/>
      <c r="CK430" s="132"/>
      <c r="CL430" s="132"/>
      <c r="CM430" s="132"/>
      <c r="CN430" s="132"/>
      <c r="CO430" s="132"/>
      <c r="CP430" s="132"/>
      <c r="CQ430" s="132"/>
      <c r="CR430" s="132"/>
      <c r="CS430" s="132"/>
      <c r="CT430" s="132"/>
      <c r="CU430" s="132"/>
      <c r="CV430" s="132"/>
      <c r="CW430" s="132"/>
      <c r="CX430" s="132"/>
      <c r="CY430" s="132"/>
      <c r="CZ430" s="132"/>
      <c r="DA430" s="132"/>
      <c r="DB430" s="132"/>
      <c r="DC430" s="132"/>
      <c r="DD430" s="132"/>
    </row>
    <row r="431" spans="1:108" ht="12.75" customHeight="1">
      <c r="A431" s="882" t="s">
        <v>108</v>
      </c>
      <c r="B431" s="850">
        <v>0</v>
      </c>
      <c r="C431" s="853">
        <v>5</v>
      </c>
      <c r="D431" s="850">
        <v>2</v>
      </c>
      <c r="E431" s="853">
        <v>3</v>
      </c>
      <c r="F431" s="850">
        <v>11</v>
      </c>
      <c r="G431" s="853">
        <v>18</v>
      </c>
      <c r="H431" s="850">
        <v>1</v>
      </c>
      <c r="I431" s="912">
        <v>4</v>
      </c>
      <c r="J431" s="913">
        <f t="shared" si="54"/>
        <v>27</v>
      </c>
      <c r="K431" s="914">
        <f t="shared" si="54"/>
        <v>46</v>
      </c>
      <c r="L431" s="850">
        <v>8</v>
      </c>
      <c r="M431" s="912">
        <v>15</v>
      </c>
      <c r="N431" s="913">
        <f t="shared" si="53"/>
        <v>8</v>
      </c>
      <c r="O431" s="990">
        <f t="shared" si="53"/>
        <v>15</v>
      </c>
      <c r="AI431" s="132"/>
      <c r="AJ431" s="132"/>
      <c r="AK431" s="132"/>
      <c r="AL431" s="132"/>
      <c r="AM431" s="132"/>
      <c r="AN431" s="132"/>
      <c r="AO431" s="132"/>
      <c r="AP431" s="132"/>
      <c r="AQ431" s="132"/>
      <c r="AR431" s="132"/>
      <c r="AS431" s="132"/>
      <c r="AT431" s="132"/>
      <c r="AU431" s="132"/>
      <c r="AV431" s="132"/>
      <c r="AW431" s="132"/>
      <c r="AX431" s="132"/>
      <c r="AY431" s="132"/>
      <c r="AZ431" s="132"/>
      <c r="BA431" s="132"/>
      <c r="BB431" s="132"/>
      <c r="BC431" s="132"/>
      <c r="BD431" s="132"/>
      <c r="BE431" s="132"/>
      <c r="BF431" s="132"/>
      <c r="BG431" s="132"/>
      <c r="BH431" s="132"/>
      <c r="BI431" s="132"/>
      <c r="BJ431" s="132"/>
      <c r="BK431" s="132"/>
      <c r="BL431" s="132"/>
      <c r="BM431" s="132"/>
      <c r="BN431" s="132"/>
      <c r="BO431" s="132"/>
      <c r="BP431" s="132"/>
      <c r="BQ431" s="132"/>
      <c r="BR431" s="132"/>
      <c r="BS431" s="132"/>
      <c r="BT431" s="132"/>
      <c r="BU431" s="132"/>
      <c r="BV431" s="132"/>
      <c r="BW431" s="132"/>
      <c r="BX431" s="132"/>
      <c r="BY431" s="132"/>
      <c r="BZ431" s="132"/>
      <c r="CA431" s="132"/>
      <c r="CB431" s="132"/>
      <c r="CC431" s="132"/>
      <c r="CD431" s="132"/>
      <c r="CE431" s="132"/>
      <c r="CF431" s="132"/>
      <c r="CG431" s="132"/>
      <c r="CH431" s="132"/>
      <c r="CI431" s="132"/>
      <c r="CJ431" s="132"/>
      <c r="CK431" s="132"/>
      <c r="CL431" s="132"/>
      <c r="CM431" s="132"/>
      <c r="CN431" s="132"/>
      <c r="CO431" s="132"/>
      <c r="CP431" s="132"/>
      <c r="CQ431" s="132"/>
      <c r="CR431" s="132"/>
      <c r="CS431" s="132"/>
      <c r="CT431" s="132"/>
      <c r="CU431" s="132"/>
      <c r="CV431" s="132"/>
      <c r="CW431" s="132"/>
      <c r="CX431" s="132"/>
      <c r="CY431" s="132"/>
      <c r="CZ431" s="132"/>
      <c r="DA431" s="132"/>
      <c r="DB431" s="132"/>
      <c r="DC431" s="132"/>
      <c r="DD431" s="132"/>
    </row>
    <row r="432" spans="1:108" ht="12.75" customHeight="1">
      <c r="A432" s="882" t="s">
        <v>109</v>
      </c>
      <c r="B432" s="850">
        <v>0</v>
      </c>
      <c r="C432" s="853">
        <v>1</v>
      </c>
      <c r="D432" s="850">
        <v>2</v>
      </c>
      <c r="E432" s="853">
        <v>5</v>
      </c>
      <c r="F432" s="850">
        <v>9</v>
      </c>
      <c r="G432" s="853">
        <v>10</v>
      </c>
      <c r="H432" s="850">
        <v>2</v>
      </c>
      <c r="I432" s="912">
        <v>2</v>
      </c>
      <c r="J432" s="913">
        <f t="shared" si="54"/>
        <v>19</v>
      </c>
      <c r="K432" s="914">
        <f t="shared" si="54"/>
        <v>28</v>
      </c>
      <c r="L432" s="850">
        <v>9</v>
      </c>
      <c r="M432" s="912">
        <v>14</v>
      </c>
      <c r="N432" s="913">
        <f t="shared" si="53"/>
        <v>9</v>
      </c>
      <c r="O432" s="990">
        <f t="shared" si="53"/>
        <v>14</v>
      </c>
      <c r="AI432" s="132"/>
      <c r="AJ432" s="132"/>
      <c r="AK432" s="132"/>
      <c r="AL432" s="132"/>
      <c r="AM432" s="132"/>
      <c r="AN432" s="132"/>
      <c r="AO432" s="132"/>
      <c r="AP432" s="132"/>
      <c r="AQ432" s="132"/>
      <c r="AR432" s="132"/>
      <c r="AS432" s="132"/>
      <c r="AT432" s="132"/>
      <c r="AU432" s="132"/>
      <c r="AV432" s="132"/>
      <c r="AW432" s="132"/>
      <c r="AX432" s="132"/>
      <c r="AY432" s="132"/>
      <c r="AZ432" s="132"/>
      <c r="BA432" s="132"/>
      <c r="BB432" s="132"/>
      <c r="BC432" s="132"/>
      <c r="BD432" s="132"/>
      <c r="BE432" s="132"/>
      <c r="BF432" s="132"/>
      <c r="BG432" s="132"/>
      <c r="BH432" s="132"/>
      <c r="BI432" s="132"/>
      <c r="BJ432" s="132"/>
      <c r="BK432" s="132"/>
      <c r="BL432" s="132"/>
      <c r="BM432" s="132"/>
      <c r="BN432" s="132"/>
      <c r="BO432" s="132"/>
      <c r="BP432" s="132"/>
      <c r="BQ432" s="132"/>
      <c r="BR432" s="132"/>
      <c r="BS432" s="132"/>
      <c r="BT432" s="132"/>
      <c r="BU432" s="132"/>
      <c r="BV432" s="132"/>
      <c r="BW432" s="132"/>
      <c r="BX432" s="132"/>
      <c r="BY432" s="132"/>
      <c r="BZ432" s="132"/>
      <c r="CA432" s="132"/>
      <c r="CB432" s="132"/>
      <c r="CC432" s="132"/>
      <c r="CD432" s="132"/>
      <c r="CE432" s="132"/>
      <c r="CF432" s="132"/>
      <c r="CG432" s="132"/>
      <c r="CH432" s="132"/>
      <c r="CI432" s="132"/>
      <c r="CJ432" s="132"/>
      <c r="CK432" s="132"/>
      <c r="CL432" s="132"/>
      <c r="CM432" s="132"/>
      <c r="CN432" s="132"/>
      <c r="CO432" s="132"/>
      <c r="CP432" s="132"/>
      <c r="CQ432" s="132"/>
      <c r="CR432" s="132"/>
      <c r="CS432" s="132"/>
      <c r="CT432" s="132"/>
      <c r="CU432" s="132"/>
      <c r="CV432" s="132"/>
      <c r="CW432" s="132"/>
      <c r="CX432" s="132"/>
      <c r="CY432" s="132"/>
      <c r="CZ432" s="132"/>
      <c r="DA432" s="132"/>
      <c r="DB432" s="132"/>
      <c r="DC432" s="132"/>
      <c r="DD432" s="132"/>
    </row>
    <row r="433" spans="1:108" ht="12.75" customHeight="1">
      <c r="A433" s="882" t="s">
        <v>110</v>
      </c>
      <c r="B433" s="850">
        <v>0</v>
      </c>
      <c r="C433" s="853">
        <v>0</v>
      </c>
      <c r="D433" s="850">
        <v>1</v>
      </c>
      <c r="E433" s="853">
        <v>1</v>
      </c>
      <c r="F433" s="850">
        <v>3</v>
      </c>
      <c r="G433" s="853">
        <v>7</v>
      </c>
      <c r="H433" s="850">
        <v>1</v>
      </c>
      <c r="I433" s="912">
        <v>3</v>
      </c>
      <c r="J433" s="913">
        <f t="shared" si="54"/>
        <v>7</v>
      </c>
      <c r="K433" s="914">
        <f t="shared" si="54"/>
        <v>21</v>
      </c>
      <c r="L433" s="850">
        <v>5</v>
      </c>
      <c r="M433" s="912">
        <v>6</v>
      </c>
      <c r="N433" s="913">
        <f t="shared" si="53"/>
        <v>5</v>
      </c>
      <c r="O433" s="990">
        <f t="shared" si="53"/>
        <v>6</v>
      </c>
      <c r="AI433" s="132"/>
      <c r="AJ433" s="132"/>
      <c r="AK433" s="132"/>
      <c r="AL433" s="132"/>
      <c r="AM433" s="132"/>
      <c r="AN433" s="132"/>
      <c r="AO433" s="132"/>
      <c r="AP433" s="132"/>
      <c r="AQ433" s="132"/>
      <c r="AR433" s="132"/>
      <c r="AS433" s="132"/>
      <c r="AT433" s="132"/>
      <c r="AU433" s="132"/>
      <c r="AV433" s="132"/>
      <c r="AW433" s="132"/>
      <c r="AX433" s="132"/>
      <c r="AY433" s="132"/>
      <c r="AZ433" s="132"/>
      <c r="BA433" s="132"/>
      <c r="BB433" s="132"/>
      <c r="BC433" s="132"/>
      <c r="BD433" s="132"/>
      <c r="BE433" s="132"/>
      <c r="BF433" s="132"/>
      <c r="BG433" s="132"/>
      <c r="BH433" s="132"/>
      <c r="BI433" s="132"/>
      <c r="BJ433" s="132"/>
      <c r="BK433" s="132"/>
      <c r="BL433" s="132"/>
      <c r="BM433" s="132"/>
      <c r="BN433" s="132"/>
      <c r="BO433" s="132"/>
      <c r="BP433" s="132"/>
      <c r="BQ433" s="132"/>
      <c r="BR433" s="132"/>
      <c r="BS433" s="132"/>
      <c r="BT433" s="132"/>
      <c r="BU433" s="132"/>
      <c r="BV433" s="132"/>
      <c r="BW433" s="132"/>
      <c r="BX433" s="132"/>
      <c r="BY433" s="132"/>
      <c r="BZ433" s="132"/>
      <c r="CA433" s="132"/>
      <c r="CB433" s="132"/>
      <c r="CC433" s="132"/>
      <c r="CD433" s="132"/>
      <c r="CE433" s="132"/>
      <c r="CF433" s="132"/>
      <c r="CG433" s="132"/>
      <c r="CH433" s="132"/>
      <c r="CI433" s="132"/>
      <c r="CJ433" s="132"/>
      <c r="CK433" s="132"/>
      <c r="CL433" s="132"/>
      <c r="CM433" s="132"/>
      <c r="CN433" s="132"/>
      <c r="CO433" s="132"/>
      <c r="CP433" s="132"/>
      <c r="CQ433" s="132"/>
      <c r="CR433" s="132"/>
      <c r="CS433" s="132"/>
      <c r="CT433" s="132"/>
      <c r="CU433" s="132"/>
      <c r="CV433" s="132"/>
      <c r="CW433" s="132"/>
      <c r="CX433" s="132"/>
      <c r="CY433" s="132"/>
      <c r="CZ433" s="132"/>
      <c r="DA433" s="132"/>
      <c r="DB433" s="132"/>
      <c r="DC433" s="132"/>
      <c r="DD433" s="132"/>
    </row>
    <row r="434" spans="1:108" ht="12.75" customHeight="1">
      <c r="A434" s="882" t="s">
        <v>111</v>
      </c>
      <c r="B434" s="850">
        <v>0</v>
      </c>
      <c r="C434" s="853">
        <v>0</v>
      </c>
      <c r="D434" s="850">
        <v>0</v>
      </c>
      <c r="E434" s="853">
        <v>0</v>
      </c>
      <c r="F434" s="850">
        <v>1</v>
      </c>
      <c r="G434" s="853">
        <v>0</v>
      </c>
      <c r="H434" s="850">
        <v>1</v>
      </c>
      <c r="I434" s="912">
        <v>0</v>
      </c>
      <c r="J434" s="913">
        <f t="shared" si="54"/>
        <v>2</v>
      </c>
      <c r="K434" s="914">
        <f t="shared" si="54"/>
        <v>3</v>
      </c>
      <c r="L434" s="850">
        <v>0</v>
      </c>
      <c r="M434" s="912">
        <v>2</v>
      </c>
      <c r="N434" s="913">
        <f t="shared" si="53"/>
        <v>0</v>
      </c>
      <c r="O434" s="990">
        <f t="shared" si="53"/>
        <v>2</v>
      </c>
      <c r="AI434" s="132"/>
      <c r="AJ434" s="132"/>
      <c r="AK434" s="132"/>
      <c r="AL434" s="132"/>
      <c r="AM434" s="132"/>
      <c r="AN434" s="132"/>
      <c r="AO434" s="132"/>
      <c r="AP434" s="132"/>
      <c r="AQ434" s="132"/>
      <c r="AR434" s="132"/>
      <c r="AS434" s="132"/>
      <c r="AT434" s="132"/>
      <c r="AU434" s="132"/>
      <c r="AV434" s="132"/>
      <c r="AW434" s="132"/>
      <c r="AX434" s="132"/>
      <c r="AY434" s="132"/>
      <c r="AZ434" s="132"/>
      <c r="BA434" s="132"/>
      <c r="BB434" s="132"/>
      <c r="BC434" s="132"/>
      <c r="BD434" s="132"/>
      <c r="BE434" s="132"/>
      <c r="BF434" s="132"/>
      <c r="BG434" s="132"/>
      <c r="BH434" s="132"/>
      <c r="BI434" s="132"/>
      <c r="BJ434" s="132"/>
      <c r="BK434" s="132"/>
      <c r="BL434" s="132"/>
      <c r="BM434" s="132"/>
      <c r="BN434" s="132"/>
      <c r="BO434" s="132"/>
      <c r="BP434" s="132"/>
      <c r="BQ434" s="132"/>
      <c r="BR434" s="132"/>
      <c r="BS434" s="132"/>
      <c r="BT434" s="132"/>
      <c r="BU434" s="132"/>
      <c r="BV434" s="132"/>
      <c r="BW434" s="132"/>
      <c r="BX434" s="132"/>
      <c r="BY434" s="132"/>
      <c r="BZ434" s="132"/>
      <c r="CA434" s="132"/>
      <c r="CB434" s="132"/>
      <c r="CC434" s="132"/>
      <c r="CD434" s="132"/>
      <c r="CE434" s="132"/>
      <c r="CF434" s="132"/>
      <c r="CG434" s="132"/>
      <c r="CH434" s="132"/>
      <c r="CI434" s="132"/>
      <c r="CJ434" s="132"/>
      <c r="CK434" s="132"/>
      <c r="CL434" s="132"/>
      <c r="CM434" s="132"/>
      <c r="CN434" s="132"/>
      <c r="CO434" s="132"/>
      <c r="CP434" s="132"/>
      <c r="CQ434" s="132"/>
      <c r="CR434" s="132"/>
      <c r="CS434" s="132"/>
      <c r="CT434" s="132"/>
      <c r="CU434" s="132"/>
      <c r="CV434" s="132"/>
      <c r="CW434" s="132"/>
      <c r="CX434" s="132"/>
      <c r="CY434" s="132"/>
      <c r="CZ434" s="132"/>
      <c r="DA434" s="132"/>
      <c r="DB434" s="132"/>
      <c r="DC434" s="132"/>
      <c r="DD434" s="132"/>
    </row>
    <row r="435" spans="1:108" ht="12.75" customHeight="1" thickBot="1">
      <c r="A435" s="883" t="s">
        <v>232</v>
      </c>
      <c r="B435" s="915">
        <v>0</v>
      </c>
      <c r="C435" s="884">
        <v>0</v>
      </c>
      <c r="D435" s="855">
        <v>0</v>
      </c>
      <c r="E435" s="884">
        <v>0</v>
      </c>
      <c r="F435" s="855">
        <v>0</v>
      </c>
      <c r="G435" s="884">
        <v>0</v>
      </c>
      <c r="H435" s="855">
        <v>0</v>
      </c>
      <c r="I435" s="916">
        <v>0</v>
      </c>
      <c r="J435" s="961">
        <f t="shared" si="54"/>
        <v>0</v>
      </c>
      <c r="K435" s="918">
        <f t="shared" si="54"/>
        <v>0</v>
      </c>
      <c r="L435" s="855">
        <v>0</v>
      </c>
      <c r="M435" s="916">
        <v>0</v>
      </c>
      <c r="N435" s="961">
        <f t="shared" si="53"/>
        <v>0</v>
      </c>
      <c r="O435" s="961">
        <f t="shared" si="53"/>
        <v>0</v>
      </c>
      <c r="AI435" s="132"/>
      <c r="AJ435" s="132"/>
      <c r="AK435" s="132"/>
      <c r="AL435" s="132"/>
      <c r="AM435" s="132"/>
      <c r="AN435" s="132"/>
      <c r="AO435" s="132"/>
      <c r="AP435" s="132"/>
      <c r="AQ435" s="132"/>
      <c r="AR435" s="132"/>
      <c r="AS435" s="132"/>
      <c r="AT435" s="132"/>
      <c r="AU435" s="132"/>
      <c r="AV435" s="132"/>
      <c r="AW435" s="132"/>
      <c r="AX435" s="132"/>
      <c r="AY435" s="132"/>
      <c r="AZ435" s="132"/>
      <c r="BA435" s="132"/>
      <c r="BB435" s="132"/>
      <c r="BC435" s="132"/>
      <c r="BD435" s="132"/>
      <c r="BE435" s="132"/>
      <c r="BF435" s="132"/>
      <c r="BG435" s="132"/>
      <c r="BH435" s="132"/>
      <c r="BI435" s="132"/>
      <c r="BJ435" s="132"/>
      <c r="BK435" s="132"/>
      <c r="BL435" s="132"/>
      <c r="BM435" s="132"/>
      <c r="BN435" s="132"/>
      <c r="BO435" s="132"/>
      <c r="BP435" s="132"/>
      <c r="BQ435" s="132"/>
      <c r="BR435" s="132"/>
      <c r="BS435" s="132"/>
      <c r="BT435" s="132"/>
      <c r="BU435" s="132"/>
      <c r="BV435" s="132"/>
      <c r="BW435" s="132"/>
      <c r="BX435" s="132"/>
      <c r="BY435" s="132"/>
      <c r="BZ435" s="132"/>
      <c r="CA435" s="132"/>
      <c r="CB435" s="132"/>
      <c r="CC435" s="132"/>
      <c r="CD435" s="132"/>
      <c r="CE435" s="132"/>
      <c r="CF435" s="132"/>
      <c r="CG435" s="132"/>
      <c r="CH435" s="132"/>
      <c r="CI435" s="132"/>
      <c r="CJ435" s="132"/>
      <c r="CK435" s="132"/>
      <c r="CL435" s="132"/>
      <c r="CM435" s="132"/>
      <c r="CN435" s="132"/>
      <c r="CO435" s="132"/>
      <c r="CP435" s="132"/>
      <c r="CQ435" s="132"/>
      <c r="CR435" s="132"/>
      <c r="CS435" s="132"/>
      <c r="CT435" s="132"/>
      <c r="CU435" s="132"/>
      <c r="CV435" s="132"/>
      <c r="CW435" s="132"/>
      <c r="CX435" s="132"/>
      <c r="CY435" s="132"/>
      <c r="CZ435" s="132"/>
      <c r="DA435" s="132"/>
      <c r="DB435" s="132"/>
      <c r="DC435" s="132"/>
      <c r="DD435" s="132"/>
    </row>
    <row r="436" spans="1:108" ht="9.9499999999999993" customHeight="1">
      <c r="A436" s="885"/>
      <c r="B436" s="852"/>
      <c r="C436" s="852"/>
      <c r="D436" s="852"/>
      <c r="E436" s="852"/>
      <c r="F436" s="852"/>
      <c r="G436" s="852"/>
      <c r="H436" s="852"/>
      <c r="I436" s="852"/>
      <c r="J436" s="850"/>
      <c r="K436" s="852"/>
      <c r="L436" s="850"/>
      <c r="M436" s="852"/>
      <c r="N436" s="850"/>
      <c r="O436" s="852"/>
      <c r="AI436" s="132"/>
      <c r="AJ436" s="132"/>
      <c r="AK436" s="132"/>
      <c r="AL436" s="132"/>
      <c r="AM436" s="132"/>
      <c r="AN436" s="132"/>
      <c r="AO436" s="132"/>
      <c r="AP436" s="132"/>
      <c r="AQ436" s="132"/>
      <c r="AR436" s="132"/>
      <c r="AS436" s="132"/>
      <c r="AT436" s="132"/>
      <c r="AU436" s="132"/>
      <c r="AV436" s="132"/>
      <c r="AW436" s="132"/>
      <c r="AX436" s="132"/>
      <c r="AY436" s="132"/>
      <c r="AZ436" s="132"/>
      <c r="BA436" s="132"/>
      <c r="BB436" s="132"/>
      <c r="BC436" s="132"/>
      <c r="BD436" s="132"/>
      <c r="BE436" s="132"/>
      <c r="BF436" s="132"/>
      <c r="BG436" s="132"/>
      <c r="BH436" s="132"/>
      <c r="BI436" s="132"/>
      <c r="BJ436" s="132"/>
      <c r="BK436" s="132"/>
      <c r="BL436" s="132"/>
      <c r="BM436" s="132"/>
      <c r="BN436" s="132"/>
      <c r="BO436" s="132"/>
      <c r="BP436" s="132"/>
      <c r="BQ436" s="132"/>
      <c r="BR436" s="132"/>
      <c r="BS436" s="132"/>
      <c r="BT436" s="132"/>
      <c r="BU436" s="132"/>
      <c r="BV436" s="132"/>
      <c r="BW436" s="132"/>
      <c r="BX436" s="132"/>
      <c r="BY436" s="132"/>
      <c r="BZ436" s="132"/>
      <c r="CA436" s="132"/>
      <c r="CB436" s="132"/>
      <c r="CC436" s="132"/>
      <c r="CD436" s="132"/>
      <c r="CE436" s="132"/>
      <c r="CF436" s="132"/>
      <c r="CG436" s="132"/>
      <c r="CH436" s="132"/>
      <c r="CI436" s="132"/>
      <c r="CJ436" s="132"/>
      <c r="CK436" s="132"/>
      <c r="CL436" s="132"/>
      <c r="CM436" s="132"/>
      <c r="CN436" s="132"/>
      <c r="CO436" s="132"/>
      <c r="CP436" s="132"/>
      <c r="CQ436" s="132"/>
      <c r="CR436" s="132"/>
      <c r="CS436" s="132"/>
      <c r="CT436" s="132"/>
      <c r="CU436" s="132"/>
      <c r="CV436" s="132"/>
      <c r="CW436" s="132"/>
      <c r="CX436" s="132"/>
      <c r="CY436" s="132"/>
      <c r="CZ436" s="132"/>
      <c r="DA436" s="132"/>
      <c r="DB436" s="132"/>
      <c r="DC436" s="132"/>
      <c r="DD436" s="132"/>
    </row>
    <row r="437" spans="1:108" ht="9.9499999999999993" customHeight="1" thickBot="1">
      <c r="A437" s="854"/>
      <c r="B437" s="855"/>
      <c r="C437" s="855"/>
      <c r="D437" s="855"/>
      <c r="E437" s="855"/>
      <c r="F437" s="855"/>
      <c r="G437" s="855"/>
      <c r="H437" s="855"/>
      <c r="I437" s="855"/>
      <c r="J437" s="855"/>
      <c r="K437" s="855"/>
      <c r="L437" s="855"/>
      <c r="M437" s="922"/>
      <c r="N437" s="855"/>
      <c r="O437" s="855"/>
      <c r="AI437" s="132"/>
      <c r="AJ437" s="132"/>
      <c r="AK437" s="132"/>
      <c r="AL437" s="132"/>
      <c r="AM437" s="132"/>
      <c r="AN437" s="132"/>
      <c r="AO437" s="132"/>
      <c r="AP437" s="132"/>
      <c r="AQ437" s="132"/>
      <c r="AR437" s="132"/>
      <c r="AS437" s="132"/>
      <c r="AT437" s="132"/>
      <c r="AU437" s="132"/>
      <c r="AV437" s="132"/>
      <c r="AW437" s="132"/>
      <c r="AX437" s="132"/>
      <c r="AY437" s="132"/>
      <c r="AZ437" s="132"/>
      <c r="BA437" s="132"/>
      <c r="BB437" s="132"/>
      <c r="BC437" s="132"/>
      <c r="BD437" s="132"/>
      <c r="BE437" s="132"/>
      <c r="BF437" s="132"/>
      <c r="BG437" s="132"/>
      <c r="BH437" s="132"/>
      <c r="BI437" s="132"/>
      <c r="BJ437" s="132"/>
      <c r="BK437" s="132"/>
      <c r="BL437" s="132"/>
      <c r="BM437" s="132"/>
      <c r="BN437" s="132"/>
      <c r="BO437" s="132"/>
      <c r="BP437" s="132"/>
      <c r="BQ437" s="132"/>
      <c r="BR437" s="132"/>
      <c r="BS437" s="132"/>
      <c r="BT437" s="132"/>
      <c r="BU437" s="132"/>
      <c r="BV437" s="132"/>
      <c r="BW437" s="132"/>
      <c r="BX437" s="132"/>
      <c r="BY437" s="132"/>
      <c r="BZ437" s="132"/>
      <c r="CA437" s="132"/>
      <c r="CB437" s="132"/>
      <c r="CC437" s="132"/>
      <c r="CD437" s="132"/>
      <c r="CE437" s="132"/>
      <c r="CF437" s="132"/>
      <c r="CG437" s="132"/>
      <c r="CH437" s="132"/>
      <c r="CI437" s="132"/>
      <c r="CJ437" s="132"/>
      <c r="CK437" s="132"/>
      <c r="CL437" s="132"/>
      <c r="CM437" s="132"/>
      <c r="CN437" s="132"/>
      <c r="CO437" s="132"/>
      <c r="CP437" s="132"/>
      <c r="CQ437" s="132"/>
      <c r="CR437" s="132"/>
      <c r="CS437" s="132"/>
      <c r="CT437" s="132"/>
      <c r="CU437" s="132"/>
      <c r="CV437" s="132"/>
      <c r="CW437" s="132"/>
      <c r="CX437" s="132"/>
      <c r="CY437" s="132"/>
      <c r="CZ437" s="132"/>
      <c r="DA437" s="132"/>
      <c r="DB437" s="132"/>
      <c r="DC437" s="132"/>
      <c r="DD437" s="132"/>
    </row>
    <row r="438" spans="1:108" s="850" customFormat="1" ht="20.100000000000001" customHeight="1">
      <c r="A438" s="993" t="s">
        <v>218</v>
      </c>
      <c r="B438" s="862" t="s">
        <v>346</v>
      </c>
      <c r="C438" s="862"/>
      <c r="D438" s="861" t="s">
        <v>347</v>
      </c>
      <c r="E438" s="864"/>
      <c r="F438" s="924" t="s">
        <v>348</v>
      </c>
      <c r="G438" s="925"/>
      <c r="H438" s="1004" t="s">
        <v>192</v>
      </c>
      <c r="I438" s="1005"/>
      <c r="J438" s="985" t="s">
        <v>349</v>
      </c>
      <c r="K438" s="866"/>
      <c r="L438" s="1009" t="s">
        <v>350</v>
      </c>
      <c r="M438" s="1010"/>
      <c r="N438" s="923" t="s">
        <v>351</v>
      </c>
      <c r="O438" s="924"/>
      <c r="P438" s="852"/>
      <c r="Q438" s="852"/>
      <c r="AC438" s="132"/>
      <c r="AD438" s="132"/>
      <c r="AE438" s="132"/>
      <c r="AF438" s="132"/>
      <c r="AG438" s="132"/>
      <c r="AH438" s="132"/>
      <c r="AI438" s="132"/>
      <c r="AJ438" s="132"/>
      <c r="AK438" s="132"/>
      <c r="AL438" s="852"/>
      <c r="AM438" s="852"/>
      <c r="AN438" s="852"/>
      <c r="AO438" s="852"/>
      <c r="AP438" s="852"/>
      <c r="AQ438" s="852"/>
      <c r="AR438" s="852"/>
      <c r="AS438" s="852"/>
      <c r="AT438" s="852"/>
      <c r="AU438" s="852"/>
      <c r="AV438" s="852"/>
      <c r="AW438" s="852"/>
      <c r="AX438" s="852"/>
      <c r="AY438" s="852"/>
      <c r="AZ438" s="852"/>
      <c r="BA438" s="852"/>
      <c r="BB438" s="852"/>
      <c r="BC438" s="852"/>
      <c r="BD438" s="852"/>
      <c r="BE438" s="852"/>
      <c r="BF438" s="852"/>
      <c r="BG438" s="852"/>
      <c r="BH438" s="852"/>
      <c r="BI438" s="852"/>
      <c r="BJ438" s="852"/>
      <c r="BK438" s="852"/>
      <c r="BL438" s="852"/>
      <c r="BM438" s="852"/>
      <c r="BN438" s="852"/>
      <c r="BO438" s="852"/>
      <c r="BP438" s="852"/>
      <c r="BQ438" s="852"/>
      <c r="BR438" s="852"/>
      <c r="BS438" s="852"/>
      <c r="BT438" s="852"/>
      <c r="BU438" s="852"/>
      <c r="BV438" s="852"/>
      <c r="BW438" s="852"/>
      <c r="BX438" s="852"/>
      <c r="BY438" s="852"/>
      <c r="BZ438" s="852"/>
      <c r="CA438" s="852"/>
      <c r="CB438" s="852"/>
      <c r="CC438" s="852"/>
      <c r="CD438" s="852"/>
      <c r="CE438" s="852"/>
      <c r="CF438" s="852"/>
      <c r="CG438" s="852"/>
      <c r="CH438" s="852"/>
      <c r="CI438" s="852"/>
      <c r="CJ438" s="852"/>
      <c r="CK438" s="852"/>
      <c r="CL438" s="852"/>
      <c r="CM438" s="852"/>
      <c r="CN438" s="852"/>
      <c r="CO438" s="852"/>
      <c r="CP438" s="852"/>
      <c r="CQ438" s="852"/>
      <c r="CR438" s="852"/>
      <c r="CS438" s="852"/>
      <c r="CT438" s="852"/>
      <c r="CU438" s="852"/>
      <c r="CV438" s="852"/>
    </row>
    <row r="439" spans="1:108" ht="13.5" customHeight="1">
      <c r="A439" s="867" t="s">
        <v>226</v>
      </c>
      <c r="B439" s="868">
        <v>709</v>
      </c>
      <c r="C439" s="868"/>
      <c r="D439" s="868">
        <v>677</v>
      </c>
      <c r="E439" s="868"/>
      <c r="F439" s="928">
        <v>663</v>
      </c>
      <c r="G439" s="892"/>
      <c r="H439" s="893">
        <f>SUM(B439:G439)</f>
        <v>2049</v>
      </c>
      <c r="I439" s="894"/>
      <c r="J439" s="928">
        <v>248</v>
      </c>
      <c r="K439" s="868"/>
      <c r="L439" s="868">
        <v>28</v>
      </c>
      <c r="M439" s="868"/>
      <c r="N439" s="868">
        <v>339</v>
      </c>
      <c r="O439" s="869"/>
      <c r="AC439" s="132"/>
      <c r="AD439" s="132"/>
      <c r="AE439" s="132"/>
      <c r="AF439" s="132"/>
      <c r="AG439" s="132"/>
      <c r="AH439" s="132"/>
      <c r="AI439" s="132"/>
      <c r="AJ439" s="132"/>
      <c r="AK439" s="132"/>
      <c r="AL439" s="132"/>
      <c r="AM439" s="132"/>
      <c r="AN439" s="132"/>
      <c r="AO439" s="132"/>
      <c r="AP439" s="132"/>
      <c r="AQ439" s="132"/>
      <c r="AR439" s="132"/>
      <c r="AS439" s="132"/>
      <c r="AT439" s="132"/>
      <c r="AU439" s="132"/>
      <c r="AV439" s="132"/>
      <c r="AW439" s="132"/>
      <c r="AX439" s="132"/>
      <c r="AY439" s="132"/>
      <c r="AZ439" s="132"/>
      <c r="BA439" s="132"/>
      <c r="BB439" s="132"/>
      <c r="BC439" s="132"/>
      <c r="BD439" s="132"/>
      <c r="BE439" s="132"/>
      <c r="BF439" s="132"/>
      <c r="BG439" s="132"/>
      <c r="BH439" s="132"/>
      <c r="BI439" s="132"/>
      <c r="BJ439" s="132"/>
      <c r="BK439" s="132"/>
      <c r="BL439" s="132"/>
      <c r="BM439" s="132"/>
      <c r="BN439" s="132"/>
      <c r="BO439" s="132"/>
      <c r="BP439" s="132"/>
      <c r="BQ439" s="132"/>
      <c r="BR439" s="132"/>
      <c r="BS439" s="132"/>
      <c r="BT439" s="132"/>
      <c r="BU439" s="132"/>
      <c r="BV439" s="132"/>
      <c r="BW439" s="132"/>
      <c r="BX439" s="132"/>
      <c r="BY439" s="132"/>
      <c r="BZ439" s="132"/>
      <c r="CA439" s="132"/>
      <c r="CB439" s="132"/>
      <c r="CC439" s="132"/>
      <c r="CD439" s="132"/>
      <c r="CE439" s="132"/>
      <c r="CF439" s="132"/>
      <c r="CG439" s="132"/>
      <c r="CH439" s="132"/>
      <c r="CI439" s="132"/>
      <c r="CJ439" s="132"/>
      <c r="CK439" s="132"/>
      <c r="CL439" s="132"/>
      <c r="CM439" s="132"/>
      <c r="CN439" s="132"/>
      <c r="CO439" s="132"/>
      <c r="CP439" s="132"/>
      <c r="CQ439" s="132"/>
      <c r="CR439" s="132"/>
      <c r="CS439" s="132"/>
      <c r="CT439" s="132"/>
      <c r="CU439" s="132"/>
      <c r="CV439" s="132"/>
    </row>
    <row r="440" spans="1:108" ht="13.5" customHeight="1">
      <c r="A440" s="867" t="s">
        <v>227</v>
      </c>
      <c r="B440" s="868">
        <f>SUM(B444:C464)</f>
        <v>2002</v>
      </c>
      <c r="C440" s="868"/>
      <c r="D440" s="868">
        <f>SUM(D444:E464)</f>
        <v>2096</v>
      </c>
      <c r="E440" s="868"/>
      <c r="F440" s="928">
        <f>SUM(F444:G464)</f>
        <v>1708</v>
      </c>
      <c r="G440" s="892"/>
      <c r="H440" s="893">
        <f>SUM(H444:I464)</f>
        <v>5806</v>
      </c>
      <c r="I440" s="894"/>
      <c r="J440" s="928">
        <f>SUM(J444:K464)</f>
        <v>625</v>
      </c>
      <c r="K440" s="868"/>
      <c r="L440" s="868">
        <f>SUM(L444:M464)</f>
        <v>44</v>
      </c>
      <c r="M440" s="868"/>
      <c r="N440" s="868">
        <f>SUM(N444:O464)</f>
        <v>872</v>
      </c>
      <c r="O440" s="869"/>
      <c r="AC440" s="132"/>
      <c r="AD440" s="132"/>
      <c r="AE440" s="132"/>
      <c r="AF440" s="132"/>
      <c r="AG440" s="132"/>
      <c r="AH440" s="132"/>
      <c r="AI440" s="132"/>
      <c r="AJ440" s="132"/>
      <c r="AK440" s="132"/>
      <c r="AL440" s="132"/>
      <c r="AM440" s="132"/>
      <c r="AN440" s="132"/>
      <c r="AO440" s="132"/>
      <c r="AP440" s="132"/>
      <c r="AQ440" s="132"/>
      <c r="AR440" s="132"/>
      <c r="AS440" s="132"/>
      <c r="AT440" s="132"/>
      <c r="AU440" s="132"/>
      <c r="AV440" s="132"/>
      <c r="AW440" s="132"/>
      <c r="AX440" s="132"/>
      <c r="AY440" s="132"/>
      <c r="AZ440" s="132"/>
      <c r="BA440" s="132"/>
      <c r="BB440" s="132"/>
      <c r="BC440" s="132"/>
      <c r="BD440" s="132"/>
      <c r="BE440" s="132"/>
      <c r="BF440" s="132"/>
      <c r="BG440" s="132"/>
      <c r="BH440" s="132"/>
      <c r="BI440" s="132"/>
      <c r="BJ440" s="132"/>
      <c r="BK440" s="132"/>
      <c r="BL440" s="132"/>
      <c r="BM440" s="132"/>
      <c r="BN440" s="132"/>
      <c r="BO440" s="132"/>
      <c r="BP440" s="132"/>
      <c r="BQ440" s="132"/>
      <c r="BR440" s="132"/>
      <c r="BS440" s="132"/>
      <c r="BT440" s="132"/>
      <c r="BU440" s="132"/>
      <c r="BV440" s="132"/>
      <c r="BW440" s="132"/>
      <c r="BX440" s="132"/>
      <c r="BY440" s="132"/>
      <c r="BZ440" s="132"/>
      <c r="CA440" s="132"/>
      <c r="CB440" s="132"/>
      <c r="CC440" s="132"/>
      <c r="CD440" s="132"/>
      <c r="CE440" s="132"/>
      <c r="CF440" s="132"/>
      <c r="CG440" s="132"/>
      <c r="CH440" s="132"/>
      <c r="CI440" s="132"/>
      <c r="CJ440" s="132"/>
      <c r="CK440" s="132"/>
      <c r="CL440" s="132"/>
      <c r="CM440" s="132"/>
      <c r="CN440" s="132"/>
      <c r="CO440" s="132"/>
      <c r="CP440" s="132"/>
      <c r="CQ440" s="132"/>
      <c r="CR440" s="132"/>
      <c r="CS440" s="132"/>
      <c r="CT440" s="132"/>
      <c r="CU440" s="132"/>
      <c r="CV440" s="132"/>
    </row>
    <row r="441" spans="1:108" ht="13.5" customHeight="1">
      <c r="A441" s="897"/>
      <c r="B441" s="1000" t="s">
        <v>89</v>
      </c>
      <c r="C441" s="971" t="s">
        <v>90</v>
      </c>
      <c r="D441" s="1001" t="s">
        <v>89</v>
      </c>
      <c r="E441" s="971" t="s">
        <v>90</v>
      </c>
      <c r="F441" s="1001" t="s">
        <v>89</v>
      </c>
      <c r="G441" s="972" t="s">
        <v>90</v>
      </c>
      <c r="H441" s="1002" t="s">
        <v>89</v>
      </c>
      <c r="I441" s="974" t="s">
        <v>90</v>
      </c>
      <c r="J441" s="1001" t="s">
        <v>89</v>
      </c>
      <c r="K441" s="971" t="s">
        <v>90</v>
      </c>
      <c r="L441" s="1001" t="s">
        <v>89</v>
      </c>
      <c r="M441" s="971" t="s">
        <v>90</v>
      </c>
      <c r="N441" s="1001" t="s">
        <v>89</v>
      </c>
      <c r="O441" s="1003" t="s">
        <v>90</v>
      </c>
      <c r="AC441" s="132"/>
      <c r="AD441" s="132"/>
      <c r="AE441" s="132"/>
      <c r="AF441" s="132"/>
      <c r="AG441" s="132"/>
      <c r="AH441" s="132"/>
      <c r="AI441" s="132"/>
      <c r="AJ441" s="132"/>
      <c r="AK441" s="132"/>
      <c r="AL441" s="132"/>
      <c r="AM441" s="132"/>
      <c r="AN441" s="132"/>
      <c r="AO441" s="132"/>
      <c r="AP441" s="132"/>
      <c r="AQ441" s="132"/>
      <c r="AR441" s="132"/>
      <c r="AS441" s="132"/>
      <c r="AT441" s="132"/>
      <c r="AU441" s="132"/>
      <c r="AV441" s="132"/>
      <c r="AW441" s="132"/>
      <c r="AX441" s="132"/>
      <c r="AY441" s="132"/>
      <c r="AZ441" s="132"/>
      <c r="BA441" s="132"/>
      <c r="BB441" s="132"/>
      <c r="BC441" s="132"/>
      <c r="BD441" s="132"/>
      <c r="BE441" s="132"/>
      <c r="BF441" s="132"/>
      <c r="BG441" s="132"/>
      <c r="BH441" s="132"/>
      <c r="BI441" s="132"/>
      <c r="BJ441" s="132"/>
      <c r="BK441" s="132"/>
      <c r="BL441" s="132"/>
      <c r="BM441" s="132"/>
      <c r="BN441" s="132"/>
      <c r="BO441" s="132"/>
      <c r="BP441" s="132"/>
      <c r="BQ441" s="132"/>
      <c r="BR441" s="132"/>
      <c r="BS441" s="132"/>
      <c r="BT441" s="132"/>
      <c r="BU441" s="132"/>
      <c r="BV441" s="132"/>
      <c r="BW441" s="132"/>
      <c r="BX441" s="132"/>
      <c r="BY441" s="132"/>
      <c r="BZ441" s="132"/>
      <c r="CA441" s="132"/>
      <c r="CB441" s="132"/>
      <c r="CC441" s="132"/>
      <c r="CD441" s="132"/>
      <c r="CE441" s="132"/>
      <c r="CF441" s="132"/>
      <c r="CG441" s="132"/>
      <c r="CH441" s="132"/>
      <c r="CI441" s="132"/>
      <c r="CJ441" s="132"/>
      <c r="CK441" s="132"/>
      <c r="CL441" s="132"/>
      <c r="CM441" s="132"/>
      <c r="CN441" s="132"/>
      <c r="CO441" s="132"/>
      <c r="CP441" s="132"/>
      <c r="CQ441" s="132"/>
      <c r="CR441" s="132"/>
      <c r="CS441" s="132"/>
      <c r="CT441" s="132"/>
      <c r="CU441" s="132"/>
      <c r="CV441" s="132"/>
    </row>
    <row r="442" spans="1:108" ht="13.5" customHeight="1">
      <c r="A442" s="897" t="s">
        <v>352</v>
      </c>
      <c r="B442" s="952">
        <f t="shared" ref="B442:G442" si="55">SUM(B448:B464)</f>
        <v>803</v>
      </c>
      <c r="C442" s="953">
        <f t="shared" si="55"/>
        <v>800</v>
      </c>
      <c r="D442" s="954">
        <f t="shared" si="55"/>
        <v>827</v>
      </c>
      <c r="E442" s="953">
        <f t="shared" si="55"/>
        <v>843</v>
      </c>
      <c r="F442" s="954">
        <f t="shared" si="55"/>
        <v>743</v>
      </c>
      <c r="G442" s="906">
        <f t="shared" si="55"/>
        <v>765</v>
      </c>
      <c r="H442" s="955">
        <f>B442+D442+F442</f>
        <v>2373</v>
      </c>
      <c r="I442" s="956">
        <f>C442+E442+G442</f>
        <v>2408</v>
      </c>
      <c r="J442" s="954">
        <f t="shared" ref="J442:O442" si="56">SUM(J448:J464)</f>
        <v>255</v>
      </c>
      <c r="K442" s="953">
        <f t="shared" si="56"/>
        <v>248</v>
      </c>
      <c r="L442" s="954">
        <f t="shared" si="56"/>
        <v>21</v>
      </c>
      <c r="M442" s="953">
        <f t="shared" si="56"/>
        <v>19</v>
      </c>
      <c r="N442" s="954">
        <f t="shared" si="56"/>
        <v>361</v>
      </c>
      <c r="O442" s="954">
        <f t="shared" si="56"/>
        <v>371</v>
      </c>
      <c r="AC442" s="132"/>
      <c r="AD442" s="132"/>
      <c r="AE442" s="132"/>
      <c r="AF442" s="132"/>
      <c r="AG442" s="132"/>
      <c r="AH442" s="132"/>
      <c r="AI442" s="132"/>
      <c r="AJ442" s="132"/>
      <c r="AK442" s="132"/>
      <c r="AL442" s="132"/>
      <c r="AM442" s="132"/>
      <c r="AN442" s="132"/>
      <c r="AO442" s="132"/>
      <c r="AP442" s="132"/>
      <c r="AQ442" s="132"/>
      <c r="AR442" s="132"/>
      <c r="AS442" s="132"/>
      <c r="AT442" s="132"/>
      <c r="AU442" s="132"/>
      <c r="AV442" s="132"/>
      <c r="AW442" s="132"/>
      <c r="AX442" s="132"/>
      <c r="AY442" s="132"/>
      <c r="AZ442" s="132"/>
      <c r="BA442" s="132"/>
      <c r="BB442" s="132"/>
      <c r="BC442" s="132"/>
      <c r="BD442" s="132"/>
      <c r="BE442" s="132"/>
      <c r="BF442" s="132"/>
      <c r="BG442" s="132"/>
      <c r="BH442" s="132"/>
      <c r="BI442" s="132"/>
      <c r="BJ442" s="132"/>
      <c r="BK442" s="132"/>
      <c r="BL442" s="132"/>
      <c r="BM442" s="132"/>
      <c r="BN442" s="132"/>
      <c r="BO442" s="132"/>
      <c r="BP442" s="132"/>
      <c r="BQ442" s="132"/>
      <c r="BR442" s="132"/>
      <c r="BS442" s="132"/>
      <c r="BT442" s="132"/>
      <c r="BU442" s="132"/>
      <c r="BV442" s="132"/>
      <c r="BW442" s="132"/>
      <c r="BX442" s="132"/>
      <c r="BY442" s="132"/>
      <c r="BZ442" s="132"/>
      <c r="CA442" s="132"/>
      <c r="CB442" s="132"/>
      <c r="CC442" s="132"/>
      <c r="CD442" s="132"/>
      <c r="CE442" s="132"/>
      <c r="CF442" s="132"/>
      <c r="CG442" s="132"/>
      <c r="CH442" s="132"/>
      <c r="CI442" s="132"/>
      <c r="CJ442" s="132"/>
      <c r="CK442" s="132"/>
      <c r="CL442" s="132"/>
      <c r="CM442" s="132"/>
      <c r="CN442" s="132"/>
      <c r="CO442" s="132"/>
      <c r="CP442" s="132"/>
      <c r="CQ442" s="132"/>
      <c r="CR442" s="132"/>
      <c r="CS442" s="132"/>
      <c r="CT442" s="132"/>
      <c r="CU442" s="132"/>
      <c r="CV442" s="132"/>
    </row>
    <row r="443" spans="1:108" ht="15" customHeight="1">
      <c r="A443" s="964" t="s">
        <v>229</v>
      </c>
      <c r="B443" s="880">
        <f t="shared" ref="B443:G443" si="57">SUM(B444:B464)</f>
        <v>993</v>
      </c>
      <c r="C443" s="958">
        <f t="shared" si="57"/>
        <v>1009</v>
      </c>
      <c r="D443" s="881">
        <f t="shared" si="57"/>
        <v>1029</v>
      </c>
      <c r="E443" s="958">
        <f t="shared" si="57"/>
        <v>1067</v>
      </c>
      <c r="F443" s="881">
        <f t="shared" si="57"/>
        <v>858</v>
      </c>
      <c r="G443" s="909">
        <f t="shared" si="57"/>
        <v>850</v>
      </c>
      <c r="H443" s="959">
        <f t="shared" ref="H443:I464" si="58">B443+D443+F443</f>
        <v>2880</v>
      </c>
      <c r="I443" s="960">
        <f t="shared" si="58"/>
        <v>2926</v>
      </c>
      <c r="J443" s="881">
        <f t="shared" ref="J443:O443" si="59">SUM(J444:J464)</f>
        <v>316</v>
      </c>
      <c r="K443" s="958">
        <f t="shared" si="59"/>
        <v>309</v>
      </c>
      <c r="L443" s="881">
        <f t="shared" si="59"/>
        <v>22</v>
      </c>
      <c r="M443" s="958">
        <f t="shared" si="59"/>
        <v>22</v>
      </c>
      <c r="N443" s="881">
        <f t="shared" si="59"/>
        <v>432</v>
      </c>
      <c r="O443" s="881">
        <f t="shared" si="59"/>
        <v>440</v>
      </c>
      <c r="AC443" s="132"/>
      <c r="AD443" s="132"/>
      <c r="AE443" s="132"/>
      <c r="AF443" s="132"/>
      <c r="AG443" s="132"/>
      <c r="AH443" s="132"/>
      <c r="AI443" s="132"/>
      <c r="AJ443" s="132"/>
      <c r="AK443" s="132"/>
      <c r="AL443" s="132"/>
      <c r="AM443" s="132"/>
      <c r="AN443" s="132"/>
      <c r="AO443" s="132"/>
      <c r="AP443" s="132"/>
      <c r="AQ443" s="132"/>
      <c r="AR443" s="132"/>
      <c r="AS443" s="132"/>
      <c r="AT443" s="132"/>
      <c r="AU443" s="132"/>
      <c r="AV443" s="132"/>
      <c r="AW443" s="132"/>
      <c r="AX443" s="132"/>
      <c r="AY443" s="132"/>
      <c r="AZ443" s="132"/>
      <c r="BA443" s="132"/>
      <c r="BB443" s="132"/>
      <c r="BC443" s="132"/>
      <c r="BD443" s="132"/>
      <c r="BE443" s="132"/>
      <c r="BF443" s="132"/>
      <c r="BG443" s="132"/>
      <c r="BH443" s="132"/>
      <c r="BI443" s="132"/>
      <c r="BJ443" s="132"/>
      <c r="BK443" s="132"/>
      <c r="BL443" s="132"/>
      <c r="BM443" s="132"/>
      <c r="BN443" s="132"/>
      <c r="BO443" s="132"/>
      <c r="BP443" s="132"/>
      <c r="BQ443" s="132"/>
      <c r="BR443" s="132"/>
      <c r="BS443" s="132"/>
      <c r="BT443" s="132"/>
      <c r="BU443" s="132"/>
      <c r="BV443" s="132"/>
      <c r="BW443" s="132"/>
      <c r="BX443" s="132"/>
      <c r="BY443" s="132"/>
      <c r="BZ443" s="132"/>
      <c r="CA443" s="132"/>
      <c r="CB443" s="132"/>
      <c r="CC443" s="132"/>
      <c r="CD443" s="132"/>
      <c r="CE443" s="132"/>
      <c r="CF443" s="132"/>
      <c r="CG443" s="132"/>
      <c r="CH443" s="132"/>
      <c r="CI443" s="132"/>
      <c r="CJ443" s="132"/>
      <c r="CK443" s="132"/>
      <c r="CL443" s="132"/>
      <c r="CM443" s="132"/>
      <c r="CN443" s="132"/>
      <c r="CO443" s="132"/>
      <c r="CP443" s="132"/>
      <c r="CQ443" s="132"/>
      <c r="CR443" s="132"/>
      <c r="CS443" s="132"/>
      <c r="CT443" s="132"/>
      <c r="CU443" s="132"/>
      <c r="CV443" s="132"/>
    </row>
    <row r="444" spans="1:108" ht="12.75" customHeight="1">
      <c r="A444" s="882" t="s">
        <v>353</v>
      </c>
      <c r="B444" s="850">
        <v>45</v>
      </c>
      <c r="C444" s="853">
        <v>45</v>
      </c>
      <c r="D444" s="850">
        <v>39</v>
      </c>
      <c r="E444" s="853">
        <v>46</v>
      </c>
      <c r="F444" s="850">
        <v>27</v>
      </c>
      <c r="G444" s="912">
        <v>17</v>
      </c>
      <c r="H444" s="913">
        <f t="shared" si="58"/>
        <v>111</v>
      </c>
      <c r="I444" s="914">
        <f t="shared" si="58"/>
        <v>108</v>
      </c>
      <c r="J444" s="850">
        <v>21</v>
      </c>
      <c r="K444" s="853">
        <v>21</v>
      </c>
      <c r="L444" s="850">
        <v>0</v>
      </c>
      <c r="M444" s="853">
        <v>0</v>
      </c>
      <c r="N444" s="850">
        <v>15</v>
      </c>
      <c r="O444" s="852">
        <v>11</v>
      </c>
      <c r="AC444" s="132"/>
      <c r="AD444" s="132"/>
      <c r="AE444" s="132"/>
      <c r="AF444" s="132"/>
      <c r="AG444" s="132"/>
      <c r="AH444" s="132"/>
      <c r="AI444" s="132"/>
      <c r="AJ444" s="132"/>
      <c r="AK444" s="132"/>
      <c r="AL444" s="132"/>
      <c r="AM444" s="132"/>
      <c r="AN444" s="132"/>
      <c r="AO444" s="132"/>
      <c r="AP444" s="132"/>
      <c r="AQ444" s="132"/>
      <c r="AR444" s="132"/>
      <c r="AS444" s="132"/>
      <c r="AT444" s="132"/>
      <c r="AU444" s="132"/>
      <c r="AV444" s="132"/>
      <c r="AW444" s="132"/>
      <c r="AX444" s="132"/>
      <c r="AY444" s="132"/>
      <c r="AZ444" s="132"/>
      <c r="BA444" s="132"/>
      <c r="BB444" s="132"/>
      <c r="BC444" s="132"/>
      <c r="BD444" s="132"/>
      <c r="BE444" s="132"/>
      <c r="BF444" s="132"/>
      <c r="BG444" s="132"/>
      <c r="BH444" s="132"/>
      <c r="BI444" s="132"/>
      <c r="BJ444" s="132"/>
      <c r="BK444" s="132"/>
      <c r="BL444" s="132"/>
      <c r="BM444" s="132"/>
      <c r="BN444" s="132"/>
      <c r="BO444" s="132"/>
      <c r="BP444" s="132"/>
      <c r="BQ444" s="132"/>
      <c r="BR444" s="132"/>
      <c r="BS444" s="132"/>
      <c r="BT444" s="132"/>
      <c r="BU444" s="132"/>
      <c r="BV444" s="132"/>
      <c r="BW444" s="132"/>
      <c r="BX444" s="132"/>
      <c r="BY444" s="132"/>
      <c r="BZ444" s="132"/>
      <c r="CA444" s="132"/>
      <c r="CB444" s="132"/>
      <c r="CC444" s="132"/>
      <c r="CD444" s="132"/>
      <c r="CE444" s="132"/>
      <c r="CF444" s="132"/>
      <c r="CG444" s="132"/>
      <c r="CH444" s="132"/>
      <c r="CI444" s="132"/>
      <c r="CJ444" s="132"/>
      <c r="CK444" s="132"/>
      <c r="CL444" s="132"/>
      <c r="CM444" s="132"/>
      <c r="CN444" s="132"/>
      <c r="CO444" s="132"/>
      <c r="CP444" s="132"/>
      <c r="CQ444" s="132"/>
      <c r="CR444" s="132"/>
      <c r="CS444" s="132"/>
      <c r="CT444" s="132"/>
      <c r="CU444" s="132"/>
      <c r="CV444" s="132"/>
    </row>
    <row r="445" spans="1:108" ht="12.75" customHeight="1">
      <c r="A445" s="882" t="s">
        <v>249</v>
      </c>
      <c r="B445" s="850">
        <v>44</v>
      </c>
      <c r="C445" s="853">
        <v>48</v>
      </c>
      <c r="D445" s="850">
        <v>44</v>
      </c>
      <c r="E445" s="853">
        <v>49</v>
      </c>
      <c r="F445" s="850">
        <v>27</v>
      </c>
      <c r="G445" s="912">
        <v>22</v>
      </c>
      <c r="H445" s="913">
        <f t="shared" si="58"/>
        <v>115</v>
      </c>
      <c r="I445" s="914">
        <f t="shared" si="58"/>
        <v>119</v>
      </c>
      <c r="J445" s="850">
        <v>18</v>
      </c>
      <c r="K445" s="853">
        <v>19</v>
      </c>
      <c r="L445" s="850">
        <v>0</v>
      </c>
      <c r="M445" s="853">
        <v>0</v>
      </c>
      <c r="N445" s="850">
        <v>21</v>
      </c>
      <c r="O445" s="852">
        <v>22</v>
      </c>
      <c r="AC445" s="132"/>
      <c r="AD445" s="132"/>
      <c r="AE445" s="132"/>
      <c r="AF445" s="132"/>
      <c r="AG445" s="132"/>
      <c r="AH445" s="132"/>
      <c r="AI445" s="132"/>
      <c r="AJ445" s="132"/>
      <c r="AK445" s="132"/>
      <c r="AL445" s="132"/>
      <c r="AM445" s="132"/>
      <c r="AN445" s="132"/>
      <c r="AO445" s="132"/>
      <c r="AP445" s="132"/>
      <c r="AQ445" s="132"/>
      <c r="AR445" s="132"/>
      <c r="AS445" s="132"/>
      <c r="AT445" s="132"/>
      <c r="AU445" s="132"/>
      <c r="AV445" s="132"/>
      <c r="AW445" s="132"/>
      <c r="AX445" s="132"/>
      <c r="AY445" s="132"/>
      <c r="AZ445" s="132"/>
      <c r="BA445" s="132"/>
      <c r="BB445" s="132"/>
      <c r="BC445" s="132"/>
      <c r="BD445" s="132"/>
      <c r="BE445" s="132"/>
      <c r="BF445" s="132"/>
      <c r="BG445" s="132"/>
      <c r="BH445" s="132"/>
      <c r="BI445" s="132"/>
      <c r="BJ445" s="132"/>
      <c r="BK445" s="132"/>
      <c r="BL445" s="132"/>
      <c r="BM445" s="132"/>
      <c r="BN445" s="132"/>
      <c r="BO445" s="132"/>
      <c r="BP445" s="132"/>
      <c r="BQ445" s="132"/>
      <c r="BR445" s="132"/>
      <c r="BS445" s="132"/>
      <c r="BT445" s="132"/>
      <c r="BU445" s="132"/>
      <c r="BV445" s="132"/>
      <c r="BW445" s="132"/>
      <c r="BX445" s="132"/>
      <c r="BY445" s="132"/>
      <c r="BZ445" s="132"/>
      <c r="CA445" s="132"/>
      <c r="CB445" s="132"/>
      <c r="CC445" s="132"/>
      <c r="CD445" s="132"/>
      <c r="CE445" s="132"/>
      <c r="CF445" s="132"/>
      <c r="CG445" s="132"/>
      <c r="CH445" s="132"/>
      <c r="CI445" s="132"/>
      <c r="CJ445" s="132"/>
      <c r="CK445" s="132"/>
      <c r="CL445" s="132"/>
      <c r="CM445" s="132"/>
      <c r="CN445" s="132"/>
      <c r="CO445" s="132"/>
      <c r="CP445" s="132"/>
      <c r="CQ445" s="132"/>
      <c r="CR445" s="132"/>
      <c r="CS445" s="132"/>
      <c r="CT445" s="132"/>
      <c r="CU445" s="132"/>
      <c r="CV445" s="132"/>
    </row>
    <row r="446" spans="1:108" ht="12.75" customHeight="1">
      <c r="A446" s="882" t="s">
        <v>93</v>
      </c>
      <c r="B446" s="850">
        <v>62</v>
      </c>
      <c r="C446" s="853">
        <v>60</v>
      </c>
      <c r="D446" s="850">
        <v>53</v>
      </c>
      <c r="E446" s="853">
        <v>63</v>
      </c>
      <c r="F446" s="850">
        <v>26</v>
      </c>
      <c r="G446" s="912">
        <v>25</v>
      </c>
      <c r="H446" s="913">
        <f t="shared" si="58"/>
        <v>141</v>
      </c>
      <c r="I446" s="914">
        <f t="shared" si="58"/>
        <v>148</v>
      </c>
      <c r="J446" s="850">
        <v>10</v>
      </c>
      <c r="K446" s="853">
        <v>6</v>
      </c>
      <c r="L446" s="850">
        <v>0</v>
      </c>
      <c r="M446" s="853">
        <v>2</v>
      </c>
      <c r="N446" s="850">
        <v>15</v>
      </c>
      <c r="O446" s="852">
        <v>19</v>
      </c>
      <c r="Y446" s="132"/>
      <c r="Z446" s="132"/>
      <c r="AA446" s="132"/>
      <c r="AB446" s="132"/>
      <c r="AC446" s="132"/>
      <c r="AD446" s="132"/>
      <c r="AE446" s="132"/>
      <c r="AF446" s="132"/>
      <c r="AG446" s="132"/>
      <c r="AH446" s="132"/>
      <c r="AI446" s="132"/>
      <c r="AJ446" s="132"/>
      <c r="AK446" s="132"/>
      <c r="AL446" s="132"/>
      <c r="AM446" s="132"/>
      <c r="AN446" s="132"/>
      <c r="AO446" s="132"/>
      <c r="AP446" s="132"/>
      <c r="AQ446" s="132"/>
      <c r="AR446" s="132"/>
      <c r="AS446" s="132"/>
      <c r="AT446" s="132"/>
      <c r="AU446" s="132"/>
      <c r="AV446" s="132"/>
      <c r="AW446" s="132"/>
      <c r="AX446" s="132"/>
      <c r="AY446" s="132"/>
      <c r="AZ446" s="132"/>
      <c r="BA446" s="132"/>
      <c r="BB446" s="132"/>
      <c r="BC446" s="132"/>
      <c r="BD446" s="132"/>
      <c r="BE446" s="132"/>
      <c r="BF446" s="132"/>
      <c r="BG446" s="132"/>
      <c r="BH446" s="132"/>
      <c r="BI446" s="132"/>
      <c r="BJ446" s="132"/>
      <c r="BK446" s="132"/>
      <c r="BL446" s="132"/>
      <c r="BM446" s="132"/>
      <c r="BN446" s="132"/>
      <c r="BO446" s="132"/>
      <c r="BP446" s="132"/>
      <c r="BQ446" s="132"/>
      <c r="BR446" s="132"/>
      <c r="BS446" s="132"/>
      <c r="BT446" s="132"/>
      <c r="BU446" s="132"/>
      <c r="BV446" s="132"/>
      <c r="BW446" s="132"/>
      <c r="BX446" s="132"/>
      <c r="BY446" s="132"/>
      <c r="BZ446" s="132"/>
      <c r="CA446" s="132"/>
      <c r="CB446" s="132"/>
      <c r="CC446" s="132"/>
      <c r="CD446" s="132"/>
      <c r="CE446" s="132"/>
      <c r="CF446" s="132"/>
      <c r="CG446" s="132"/>
      <c r="CH446" s="132"/>
      <c r="CI446" s="132"/>
      <c r="CJ446" s="132"/>
      <c r="CK446" s="132"/>
      <c r="CL446" s="132"/>
      <c r="CM446" s="132"/>
      <c r="CN446" s="132"/>
      <c r="CO446" s="132"/>
      <c r="CP446" s="132"/>
      <c r="CQ446" s="132"/>
      <c r="CR446" s="132"/>
      <c r="CS446" s="132"/>
      <c r="CT446" s="132"/>
      <c r="CU446" s="132"/>
      <c r="CV446" s="132"/>
    </row>
    <row r="447" spans="1:108" ht="12.75" customHeight="1">
      <c r="A447" s="882" t="s">
        <v>94</v>
      </c>
      <c r="B447" s="850">
        <v>39</v>
      </c>
      <c r="C447" s="853">
        <v>56</v>
      </c>
      <c r="D447" s="850">
        <v>66</v>
      </c>
      <c r="E447" s="853">
        <v>66</v>
      </c>
      <c r="F447" s="850">
        <v>35</v>
      </c>
      <c r="G447" s="912">
        <v>21</v>
      </c>
      <c r="H447" s="913">
        <f t="shared" si="58"/>
        <v>140</v>
      </c>
      <c r="I447" s="914">
        <f t="shared" si="58"/>
        <v>143</v>
      </c>
      <c r="J447" s="850">
        <v>12</v>
      </c>
      <c r="K447" s="853">
        <v>15</v>
      </c>
      <c r="L447" s="850">
        <v>1</v>
      </c>
      <c r="M447" s="853">
        <v>1</v>
      </c>
      <c r="N447" s="850">
        <v>20</v>
      </c>
      <c r="O447" s="852">
        <v>17</v>
      </c>
      <c r="Y447" s="132"/>
      <c r="Z447" s="132"/>
      <c r="AA447" s="132"/>
      <c r="AB447" s="132"/>
      <c r="AC447" s="132"/>
      <c r="AD447" s="132"/>
      <c r="AE447" s="132"/>
      <c r="AF447" s="132"/>
      <c r="AG447" s="132"/>
      <c r="AH447" s="132"/>
      <c r="AI447" s="132"/>
      <c r="AJ447" s="132"/>
      <c r="AK447" s="132"/>
      <c r="AL447" s="132"/>
      <c r="AM447" s="132"/>
      <c r="AN447" s="132"/>
      <c r="AO447" s="132"/>
      <c r="AP447" s="132"/>
      <c r="AQ447" s="132"/>
      <c r="AR447" s="132"/>
      <c r="AS447" s="132"/>
      <c r="AT447" s="132"/>
      <c r="AU447" s="132"/>
      <c r="AV447" s="132"/>
      <c r="AW447" s="132"/>
      <c r="AX447" s="132"/>
      <c r="AY447" s="132"/>
      <c r="AZ447" s="132"/>
      <c r="BA447" s="132"/>
      <c r="BB447" s="132"/>
      <c r="BC447" s="132"/>
      <c r="BD447" s="132"/>
      <c r="BE447" s="132"/>
      <c r="BF447" s="132"/>
      <c r="BG447" s="132"/>
      <c r="BH447" s="132"/>
      <c r="BI447" s="132"/>
      <c r="BJ447" s="132"/>
      <c r="BK447" s="132"/>
      <c r="BL447" s="132"/>
      <c r="BM447" s="132"/>
      <c r="BN447" s="132"/>
      <c r="BO447" s="132"/>
      <c r="BP447" s="132"/>
      <c r="BQ447" s="132"/>
      <c r="BR447" s="132"/>
      <c r="BS447" s="132"/>
      <c r="BT447" s="132"/>
      <c r="BU447" s="132"/>
      <c r="BV447" s="132"/>
      <c r="BW447" s="132"/>
      <c r="BX447" s="132"/>
      <c r="BY447" s="132"/>
      <c r="BZ447" s="132"/>
      <c r="CA447" s="132"/>
      <c r="CB447" s="132"/>
      <c r="CC447" s="132"/>
      <c r="CD447" s="132"/>
      <c r="CE447" s="132"/>
      <c r="CF447" s="132"/>
      <c r="CG447" s="132"/>
      <c r="CH447" s="132"/>
      <c r="CI447" s="132"/>
      <c r="CJ447" s="132"/>
      <c r="CK447" s="132"/>
      <c r="CL447" s="132"/>
      <c r="CM447" s="132"/>
      <c r="CN447" s="132"/>
      <c r="CO447" s="132"/>
      <c r="CP447" s="132"/>
      <c r="CQ447" s="132"/>
      <c r="CR447" s="132"/>
      <c r="CS447" s="132"/>
      <c r="CT447" s="132"/>
      <c r="CU447" s="132"/>
      <c r="CV447" s="132"/>
    </row>
    <row r="448" spans="1:108" ht="12.75" customHeight="1">
      <c r="A448" s="882" t="s">
        <v>95</v>
      </c>
      <c r="B448" s="850">
        <v>45</v>
      </c>
      <c r="C448" s="853">
        <v>47</v>
      </c>
      <c r="D448" s="850">
        <v>55</v>
      </c>
      <c r="E448" s="853">
        <v>52</v>
      </c>
      <c r="F448" s="850">
        <v>24</v>
      </c>
      <c r="G448" s="912">
        <v>17</v>
      </c>
      <c r="H448" s="913">
        <f t="shared" si="58"/>
        <v>124</v>
      </c>
      <c r="I448" s="914">
        <f t="shared" si="58"/>
        <v>116</v>
      </c>
      <c r="J448" s="850">
        <v>15</v>
      </c>
      <c r="K448" s="853">
        <v>15</v>
      </c>
      <c r="L448" s="850">
        <v>2</v>
      </c>
      <c r="M448" s="853">
        <v>0</v>
      </c>
      <c r="N448" s="850">
        <v>17</v>
      </c>
      <c r="O448" s="852">
        <v>9</v>
      </c>
      <c r="Y448" s="132"/>
      <c r="Z448" s="132"/>
      <c r="AA448" s="132"/>
      <c r="AB448" s="132"/>
      <c r="AC448" s="132"/>
      <c r="AD448" s="132"/>
      <c r="AE448" s="132"/>
      <c r="AF448" s="132"/>
      <c r="AG448" s="132"/>
      <c r="AH448" s="132"/>
      <c r="AI448" s="132"/>
      <c r="AJ448" s="132"/>
      <c r="AK448" s="132"/>
      <c r="AL448" s="132"/>
      <c r="AM448" s="132"/>
      <c r="AN448" s="132"/>
      <c r="AO448" s="132"/>
      <c r="AP448" s="132"/>
      <c r="AQ448" s="132"/>
      <c r="AR448" s="132"/>
      <c r="AS448" s="132"/>
      <c r="AT448" s="132"/>
      <c r="AU448" s="132"/>
      <c r="AV448" s="132"/>
      <c r="AW448" s="132"/>
      <c r="AX448" s="132"/>
      <c r="AY448" s="132"/>
      <c r="AZ448" s="132"/>
      <c r="BA448" s="132"/>
      <c r="BB448" s="132"/>
      <c r="BC448" s="132"/>
      <c r="BD448" s="132"/>
      <c r="BE448" s="132"/>
      <c r="BF448" s="132"/>
      <c r="BG448" s="132"/>
      <c r="BH448" s="132"/>
      <c r="BI448" s="132"/>
      <c r="BJ448" s="132"/>
      <c r="BK448" s="132"/>
      <c r="BL448" s="132"/>
      <c r="BM448" s="132"/>
      <c r="BN448" s="132"/>
      <c r="BO448" s="132"/>
      <c r="BP448" s="132"/>
      <c r="BQ448" s="132"/>
      <c r="BR448" s="132"/>
      <c r="BS448" s="132"/>
      <c r="BT448" s="132"/>
      <c r="BU448" s="132"/>
      <c r="BV448" s="132"/>
      <c r="BW448" s="132"/>
      <c r="BX448" s="132"/>
      <c r="BY448" s="132"/>
      <c r="BZ448" s="132"/>
      <c r="CA448" s="132"/>
      <c r="CB448" s="132"/>
      <c r="CC448" s="132"/>
      <c r="CD448" s="132"/>
      <c r="CE448" s="132"/>
      <c r="CF448" s="132"/>
      <c r="CG448" s="132"/>
      <c r="CH448" s="132"/>
      <c r="CI448" s="132"/>
      <c r="CJ448" s="132"/>
      <c r="CK448" s="132"/>
      <c r="CL448" s="132"/>
      <c r="CM448" s="132"/>
      <c r="CN448" s="132"/>
      <c r="CO448" s="132"/>
      <c r="CP448" s="132"/>
      <c r="CQ448" s="132"/>
      <c r="CR448" s="132"/>
      <c r="CS448" s="132"/>
      <c r="CT448" s="132"/>
      <c r="CU448" s="132"/>
      <c r="CV448" s="132"/>
    </row>
    <row r="449" spans="1:106" ht="12.75" customHeight="1">
      <c r="A449" s="882" t="s">
        <v>96</v>
      </c>
      <c r="B449" s="850">
        <v>38</v>
      </c>
      <c r="C449" s="853">
        <v>34</v>
      </c>
      <c r="D449" s="850">
        <v>47</v>
      </c>
      <c r="E449" s="853">
        <v>51</v>
      </c>
      <c r="F449" s="850">
        <v>42</v>
      </c>
      <c r="G449" s="912">
        <v>42</v>
      </c>
      <c r="H449" s="913">
        <f t="shared" si="58"/>
        <v>127</v>
      </c>
      <c r="I449" s="914">
        <f t="shared" si="58"/>
        <v>127</v>
      </c>
      <c r="J449" s="850">
        <v>10</v>
      </c>
      <c r="K449" s="853">
        <v>11</v>
      </c>
      <c r="L449" s="850">
        <v>0</v>
      </c>
      <c r="M449" s="853">
        <v>1</v>
      </c>
      <c r="N449" s="850">
        <v>13</v>
      </c>
      <c r="O449" s="852">
        <v>8</v>
      </c>
      <c r="Y449" s="132"/>
      <c r="Z449" s="132"/>
      <c r="AA449" s="132"/>
      <c r="AB449" s="132"/>
      <c r="AC449" s="132"/>
      <c r="AD449" s="132"/>
      <c r="AE449" s="132"/>
      <c r="AF449" s="132"/>
      <c r="AG449" s="132"/>
      <c r="AH449" s="132"/>
      <c r="AI449" s="132"/>
      <c r="AJ449" s="132"/>
      <c r="AK449" s="132"/>
      <c r="AL449" s="132"/>
      <c r="AM449" s="132"/>
      <c r="AN449" s="132"/>
      <c r="AO449" s="132"/>
      <c r="AP449" s="132"/>
      <c r="AQ449" s="132"/>
      <c r="AR449" s="132"/>
      <c r="AS449" s="132"/>
      <c r="AT449" s="132"/>
      <c r="AU449" s="132"/>
      <c r="AV449" s="132"/>
      <c r="AW449" s="132"/>
      <c r="AX449" s="132"/>
      <c r="AY449" s="132"/>
      <c r="AZ449" s="132"/>
      <c r="BA449" s="132"/>
      <c r="BB449" s="132"/>
      <c r="BC449" s="132"/>
      <c r="BD449" s="132"/>
      <c r="BE449" s="132"/>
      <c r="BF449" s="132"/>
      <c r="BG449" s="132"/>
      <c r="BH449" s="132"/>
      <c r="BI449" s="132"/>
      <c r="BJ449" s="132"/>
      <c r="BK449" s="132"/>
      <c r="BL449" s="132"/>
      <c r="BM449" s="132"/>
      <c r="BN449" s="132"/>
      <c r="BO449" s="132"/>
      <c r="BP449" s="132"/>
      <c r="BQ449" s="132"/>
      <c r="BR449" s="132"/>
      <c r="BS449" s="132"/>
      <c r="BT449" s="132"/>
      <c r="BU449" s="132"/>
      <c r="BV449" s="132"/>
      <c r="BW449" s="132"/>
      <c r="BX449" s="132"/>
      <c r="BY449" s="132"/>
      <c r="BZ449" s="132"/>
      <c r="CA449" s="132"/>
      <c r="CB449" s="132"/>
      <c r="CC449" s="132"/>
      <c r="CD449" s="132"/>
      <c r="CE449" s="132"/>
      <c r="CF449" s="132"/>
      <c r="CG449" s="132"/>
      <c r="CH449" s="132"/>
      <c r="CI449" s="132"/>
      <c r="CJ449" s="132"/>
      <c r="CK449" s="132"/>
      <c r="CL449" s="132"/>
      <c r="CM449" s="132"/>
      <c r="CN449" s="132"/>
      <c r="CO449" s="132"/>
      <c r="CP449" s="132"/>
      <c r="CQ449" s="132"/>
      <c r="CR449" s="132"/>
      <c r="CS449" s="132"/>
      <c r="CT449" s="132"/>
      <c r="CU449" s="132"/>
      <c r="CV449" s="132"/>
    </row>
    <row r="450" spans="1:106" ht="12.75" customHeight="1">
      <c r="A450" s="882" t="s">
        <v>97</v>
      </c>
      <c r="B450" s="850">
        <v>60</v>
      </c>
      <c r="C450" s="853">
        <v>51</v>
      </c>
      <c r="D450" s="850">
        <v>49</v>
      </c>
      <c r="E450" s="853">
        <v>47</v>
      </c>
      <c r="F450" s="850">
        <v>40</v>
      </c>
      <c r="G450" s="912">
        <v>37</v>
      </c>
      <c r="H450" s="913">
        <f t="shared" si="58"/>
        <v>149</v>
      </c>
      <c r="I450" s="914">
        <f t="shared" si="58"/>
        <v>135</v>
      </c>
      <c r="J450" s="850">
        <v>23</v>
      </c>
      <c r="K450" s="853">
        <v>22</v>
      </c>
      <c r="L450" s="850">
        <v>1</v>
      </c>
      <c r="M450" s="853">
        <v>0</v>
      </c>
      <c r="N450" s="850">
        <v>13</v>
      </c>
      <c r="O450" s="852">
        <v>19</v>
      </c>
      <c r="Y450" s="132"/>
      <c r="Z450" s="132"/>
      <c r="AA450" s="132"/>
      <c r="AB450" s="132"/>
      <c r="AC450" s="132"/>
      <c r="AD450" s="132"/>
      <c r="AE450" s="132"/>
      <c r="AF450" s="132"/>
      <c r="AG450" s="132"/>
      <c r="AH450" s="132"/>
      <c r="AI450" s="132"/>
      <c r="AJ450" s="132"/>
      <c r="AK450" s="132"/>
      <c r="AL450" s="132"/>
      <c r="AM450" s="132"/>
      <c r="AN450" s="132"/>
      <c r="AO450" s="132"/>
      <c r="AP450" s="132"/>
      <c r="AQ450" s="132"/>
      <c r="AR450" s="132"/>
      <c r="AS450" s="132"/>
      <c r="AT450" s="132"/>
      <c r="AU450" s="132"/>
      <c r="AV450" s="132"/>
      <c r="AW450" s="132"/>
      <c r="AX450" s="132"/>
      <c r="AY450" s="132"/>
      <c r="AZ450" s="132"/>
      <c r="BA450" s="132"/>
      <c r="BB450" s="132"/>
      <c r="BC450" s="132"/>
      <c r="BD450" s="132"/>
      <c r="BE450" s="132"/>
      <c r="BF450" s="132"/>
      <c r="BG450" s="132"/>
      <c r="BH450" s="132"/>
      <c r="BI450" s="132"/>
      <c r="BJ450" s="132"/>
      <c r="BK450" s="132"/>
      <c r="BL450" s="132"/>
      <c r="BM450" s="132"/>
      <c r="BN450" s="132"/>
      <c r="BO450" s="132"/>
      <c r="BP450" s="132"/>
      <c r="BQ450" s="132"/>
      <c r="BR450" s="132"/>
      <c r="BS450" s="132"/>
      <c r="BT450" s="132"/>
      <c r="BU450" s="132"/>
      <c r="BV450" s="132"/>
      <c r="BW450" s="132"/>
      <c r="BX450" s="132"/>
      <c r="BY450" s="132"/>
      <c r="BZ450" s="132"/>
      <c r="CA450" s="132"/>
      <c r="CB450" s="132"/>
      <c r="CC450" s="132"/>
      <c r="CD450" s="132"/>
      <c r="CE450" s="132"/>
      <c r="CF450" s="132"/>
      <c r="CG450" s="132"/>
      <c r="CH450" s="132"/>
      <c r="CI450" s="132"/>
      <c r="CJ450" s="132"/>
      <c r="CK450" s="132"/>
      <c r="CL450" s="132"/>
      <c r="CM450" s="132"/>
      <c r="CN450" s="132"/>
      <c r="CO450" s="132"/>
      <c r="CP450" s="132"/>
      <c r="CQ450" s="132"/>
      <c r="CR450" s="132"/>
      <c r="CS450" s="132"/>
      <c r="CT450" s="132"/>
      <c r="CU450" s="132"/>
      <c r="CV450" s="132"/>
    </row>
    <row r="451" spans="1:106" ht="12.75" customHeight="1">
      <c r="A451" s="882" t="s">
        <v>99</v>
      </c>
      <c r="B451" s="850">
        <v>57</v>
      </c>
      <c r="C451" s="853">
        <v>62</v>
      </c>
      <c r="D451" s="850">
        <v>64</v>
      </c>
      <c r="E451" s="853">
        <v>71</v>
      </c>
      <c r="F451" s="850">
        <v>54</v>
      </c>
      <c r="G451" s="912">
        <v>49</v>
      </c>
      <c r="H451" s="913">
        <f t="shared" si="58"/>
        <v>175</v>
      </c>
      <c r="I451" s="914">
        <f t="shared" si="58"/>
        <v>182</v>
      </c>
      <c r="J451" s="850">
        <v>33</v>
      </c>
      <c r="K451" s="853">
        <v>16</v>
      </c>
      <c r="L451" s="850">
        <v>0</v>
      </c>
      <c r="M451" s="853">
        <v>0</v>
      </c>
      <c r="N451" s="850">
        <v>27</v>
      </c>
      <c r="O451" s="852">
        <v>21</v>
      </c>
      <c r="Y451" s="132"/>
      <c r="Z451" s="132"/>
      <c r="AA451" s="132"/>
      <c r="AB451" s="132"/>
      <c r="AC451" s="132"/>
      <c r="AD451" s="132"/>
      <c r="AE451" s="132"/>
      <c r="AF451" s="132"/>
      <c r="AG451" s="132"/>
      <c r="AH451" s="132"/>
      <c r="AI451" s="132"/>
      <c r="AJ451" s="132"/>
      <c r="AK451" s="132"/>
      <c r="AL451" s="132"/>
      <c r="AM451" s="132"/>
      <c r="AN451" s="132"/>
      <c r="AO451" s="132"/>
      <c r="AP451" s="132"/>
      <c r="AQ451" s="132"/>
      <c r="AR451" s="132"/>
      <c r="AS451" s="132"/>
      <c r="AT451" s="132"/>
      <c r="AU451" s="132"/>
      <c r="AV451" s="132"/>
      <c r="AW451" s="132"/>
      <c r="AX451" s="132"/>
      <c r="AY451" s="132"/>
      <c r="AZ451" s="132"/>
      <c r="BA451" s="132"/>
      <c r="BB451" s="132"/>
      <c r="BC451" s="132"/>
      <c r="BD451" s="132"/>
      <c r="BE451" s="132"/>
      <c r="BF451" s="132"/>
      <c r="BG451" s="132"/>
      <c r="BH451" s="132"/>
      <c r="BI451" s="132"/>
      <c r="BJ451" s="132"/>
      <c r="BK451" s="132"/>
      <c r="BL451" s="132"/>
      <c r="BM451" s="132"/>
      <c r="BN451" s="132"/>
      <c r="BO451" s="132"/>
      <c r="BP451" s="132"/>
      <c r="BQ451" s="132"/>
      <c r="BR451" s="132"/>
      <c r="BS451" s="132"/>
      <c r="BT451" s="132"/>
      <c r="BU451" s="132"/>
      <c r="BV451" s="132"/>
      <c r="BW451" s="132"/>
      <c r="BX451" s="132"/>
      <c r="BY451" s="132"/>
      <c r="BZ451" s="132"/>
      <c r="CA451" s="132"/>
      <c r="CB451" s="132"/>
      <c r="CC451" s="132"/>
      <c r="CD451" s="132"/>
      <c r="CE451" s="132"/>
      <c r="CF451" s="132"/>
      <c r="CG451" s="132"/>
      <c r="CH451" s="132"/>
      <c r="CI451" s="132"/>
      <c r="CJ451" s="132"/>
      <c r="CK451" s="132"/>
      <c r="CL451" s="132"/>
      <c r="CM451" s="132"/>
      <c r="CN451" s="132"/>
      <c r="CO451" s="132"/>
      <c r="CP451" s="132"/>
      <c r="CQ451" s="132"/>
      <c r="CR451" s="132"/>
      <c r="CS451" s="132"/>
      <c r="CT451" s="132"/>
      <c r="CU451" s="132"/>
      <c r="CV451" s="132"/>
    </row>
    <row r="452" spans="1:106" ht="12.75" customHeight="1">
      <c r="A452" s="882" t="s">
        <v>100</v>
      </c>
      <c r="B452" s="850">
        <v>79</v>
      </c>
      <c r="C452" s="853">
        <v>55</v>
      </c>
      <c r="D452" s="850">
        <v>81</v>
      </c>
      <c r="E452" s="853">
        <v>72</v>
      </c>
      <c r="F452" s="850">
        <v>46</v>
      </c>
      <c r="G452" s="912">
        <v>49</v>
      </c>
      <c r="H452" s="913">
        <f t="shared" si="58"/>
        <v>206</v>
      </c>
      <c r="I452" s="914">
        <f t="shared" si="58"/>
        <v>176</v>
      </c>
      <c r="J452" s="850">
        <v>18</v>
      </c>
      <c r="K452" s="853">
        <v>26</v>
      </c>
      <c r="L452" s="850">
        <v>3</v>
      </c>
      <c r="M452" s="853">
        <v>2</v>
      </c>
      <c r="N452" s="850">
        <v>30</v>
      </c>
      <c r="O452" s="852">
        <v>31</v>
      </c>
      <c r="Y452" s="132"/>
      <c r="Z452" s="132"/>
      <c r="AA452" s="132"/>
      <c r="AB452" s="132"/>
      <c r="AC452" s="132"/>
      <c r="AD452" s="132"/>
      <c r="AE452" s="132"/>
      <c r="AF452" s="132"/>
      <c r="AG452" s="132"/>
      <c r="AH452" s="132"/>
      <c r="AI452" s="132"/>
      <c r="AJ452" s="132"/>
      <c r="AK452" s="132"/>
      <c r="AL452" s="132"/>
      <c r="AM452" s="132"/>
      <c r="AN452" s="132"/>
      <c r="AO452" s="132"/>
      <c r="AP452" s="132"/>
      <c r="AQ452" s="132"/>
      <c r="AR452" s="132"/>
      <c r="AS452" s="132"/>
      <c r="AT452" s="132"/>
      <c r="AU452" s="132"/>
      <c r="AV452" s="132"/>
      <c r="AW452" s="132"/>
      <c r="AX452" s="132"/>
      <c r="AY452" s="132"/>
      <c r="AZ452" s="132"/>
      <c r="BA452" s="132"/>
      <c r="BB452" s="132"/>
      <c r="BC452" s="132"/>
      <c r="BD452" s="132"/>
      <c r="BE452" s="132"/>
      <c r="BF452" s="132"/>
      <c r="BG452" s="132"/>
      <c r="BH452" s="132"/>
      <c r="BI452" s="132"/>
      <c r="BJ452" s="132"/>
      <c r="BK452" s="132"/>
      <c r="BL452" s="132"/>
      <c r="BM452" s="132"/>
      <c r="BN452" s="132"/>
      <c r="BO452" s="132"/>
      <c r="BP452" s="132"/>
      <c r="BQ452" s="132"/>
      <c r="BR452" s="132"/>
      <c r="BS452" s="132"/>
      <c r="BT452" s="132"/>
      <c r="BU452" s="132"/>
      <c r="BV452" s="132"/>
      <c r="BW452" s="132"/>
      <c r="BX452" s="132"/>
      <c r="BY452" s="132"/>
      <c r="BZ452" s="132"/>
      <c r="CA452" s="132"/>
      <c r="CB452" s="132"/>
      <c r="CC452" s="132"/>
      <c r="CD452" s="132"/>
      <c r="CE452" s="132"/>
      <c r="CF452" s="132"/>
      <c r="CG452" s="132"/>
      <c r="CH452" s="132"/>
      <c r="CI452" s="132"/>
      <c r="CJ452" s="132"/>
      <c r="CK452" s="132"/>
      <c r="CL452" s="132"/>
      <c r="CM452" s="132"/>
      <c r="CN452" s="132"/>
      <c r="CO452" s="132"/>
      <c r="CP452" s="132"/>
      <c r="CQ452" s="132"/>
      <c r="CR452" s="132"/>
      <c r="CS452" s="132"/>
      <c r="CT452" s="132"/>
      <c r="CU452" s="132"/>
      <c r="CV452" s="132"/>
    </row>
    <row r="453" spans="1:106" ht="12.75" customHeight="1">
      <c r="A453" s="882" t="s">
        <v>101</v>
      </c>
      <c r="B453" s="850">
        <v>81</v>
      </c>
      <c r="C453" s="853">
        <v>70</v>
      </c>
      <c r="D453" s="850">
        <v>73</v>
      </c>
      <c r="E453" s="853">
        <v>66</v>
      </c>
      <c r="F453" s="850">
        <v>28</v>
      </c>
      <c r="G453" s="912">
        <v>33</v>
      </c>
      <c r="H453" s="913">
        <f t="shared" si="58"/>
        <v>182</v>
      </c>
      <c r="I453" s="914">
        <f t="shared" si="58"/>
        <v>169</v>
      </c>
      <c r="J453" s="850">
        <v>26</v>
      </c>
      <c r="K453" s="853">
        <v>27</v>
      </c>
      <c r="L453" s="850">
        <v>2</v>
      </c>
      <c r="M453" s="853">
        <v>1</v>
      </c>
      <c r="N453" s="850">
        <v>28</v>
      </c>
      <c r="O453" s="852">
        <v>20</v>
      </c>
      <c r="Y453" s="132"/>
      <c r="Z453" s="132"/>
      <c r="AA453" s="132"/>
      <c r="AB453" s="132"/>
      <c r="AC453" s="132"/>
      <c r="AD453" s="132"/>
      <c r="AE453" s="132"/>
      <c r="AF453" s="132"/>
      <c r="AG453" s="132"/>
      <c r="AH453" s="132"/>
      <c r="AI453" s="132"/>
      <c r="AJ453" s="132"/>
      <c r="AK453" s="132"/>
      <c r="AL453" s="132"/>
      <c r="AM453" s="132"/>
      <c r="AN453" s="132"/>
      <c r="AO453" s="132"/>
      <c r="AP453" s="132"/>
      <c r="AQ453" s="132"/>
      <c r="AR453" s="132"/>
      <c r="AS453" s="132"/>
      <c r="AT453" s="132"/>
      <c r="AU453" s="132"/>
      <c r="AV453" s="132"/>
      <c r="AW453" s="132"/>
      <c r="AX453" s="132"/>
      <c r="AY453" s="132"/>
      <c r="AZ453" s="132"/>
      <c r="BA453" s="132"/>
      <c r="BB453" s="132"/>
      <c r="BC453" s="132"/>
      <c r="BD453" s="132"/>
      <c r="BE453" s="132"/>
      <c r="BF453" s="132"/>
      <c r="BG453" s="132"/>
      <c r="BH453" s="132"/>
      <c r="BI453" s="132"/>
      <c r="BJ453" s="132"/>
      <c r="BK453" s="132"/>
      <c r="BL453" s="132"/>
      <c r="BM453" s="132"/>
      <c r="BN453" s="132"/>
      <c r="BO453" s="132"/>
      <c r="BP453" s="132"/>
      <c r="BQ453" s="132"/>
      <c r="BR453" s="132"/>
      <c r="BS453" s="132"/>
      <c r="BT453" s="132"/>
      <c r="BU453" s="132"/>
      <c r="BV453" s="132"/>
      <c r="BW453" s="132"/>
      <c r="BX453" s="132"/>
      <c r="BY453" s="132"/>
      <c r="BZ453" s="132"/>
      <c r="CA453" s="132"/>
      <c r="CB453" s="132"/>
      <c r="CC453" s="132"/>
      <c r="CD453" s="132"/>
      <c r="CE453" s="132"/>
      <c r="CF453" s="132"/>
      <c r="CG453" s="132"/>
      <c r="CH453" s="132"/>
      <c r="CI453" s="132"/>
      <c r="CJ453" s="132"/>
      <c r="CK453" s="132"/>
      <c r="CL453" s="132"/>
      <c r="CM453" s="132"/>
      <c r="CN453" s="132"/>
      <c r="CO453" s="132"/>
      <c r="CP453" s="132"/>
      <c r="CQ453" s="132"/>
      <c r="CR453" s="132"/>
      <c r="CS453" s="132"/>
      <c r="CT453" s="132"/>
      <c r="CU453" s="132"/>
      <c r="CV453" s="132"/>
    </row>
    <row r="454" spans="1:106" ht="12.75" customHeight="1">
      <c r="A454" s="882" t="s">
        <v>102</v>
      </c>
      <c r="B454" s="850">
        <v>56</v>
      </c>
      <c r="C454" s="853">
        <v>59</v>
      </c>
      <c r="D454" s="850">
        <v>79</v>
      </c>
      <c r="E454" s="853">
        <v>72</v>
      </c>
      <c r="F454" s="850">
        <v>28</v>
      </c>
      <c r="G454" s="912">
        <v>32</v>
      </c>
      <c r="H454" s="913">
        <f t="shared" si="58"/>
        <v>163</v>
      </c>
      <c r="I454" s="914">
        <f t="shared" si="58"/>
        <v>163</v>
      </c>
      <c r="J454" s="850">
        <v>27</v>
      </c>
      <c r="K454" s="853">
        <v>18</v>
      </c>
      <c r="L454" s="850">
        <v>1</v>
      </c>
      <c r="M454" s="853">
        <v>3</v>
      </c>
      <c r="N454" s="850">
        <v>27</v>
      </c>
      <c r="O454" s="852">
        <v>22</v>
      </c>
      <c r="Y454" s="132"/>
      <c r="Z454" s="132"/>
      <c r="AA454" s="132"/>
      <c r="AB454" s="132"/>
      <c r="AC454" s="132"/>
      <c r="AD454" s="132"/>
      <c r="AE454" s="132"/>
      <c r="AF454" s="132"/>
      <c r="AG454" s="132"/>
      <c r="AH454" s="132"/>
      <c r="AI454" s="132"/>
      <c r="AJ454" s="132"/>
      <c r="AK454" s="132"/>
      <c r="AL454" s="132"/>
      <c r="AM454" s="132"/>
      <c r="AN454" s="132"/>
      <c r="AO454" s="132"/>
      <c r="AP454" s="132"/>
      <c r="AQ454" s="132"/>
      <c r="AR454" s="132"/>
      <c r="AS454" s="132"/>
      <c r="AT454" s="132"/>
      <c r="AU454" s="132"/>
      <c r="AV454" s="132"/>
      <c r="AW454" s="132"/>
      <c r="AX454" s="132"/>
      <c r="AY454" s="132"/>
      <c r="AZ454" s="132"/>
      <c r="BA454" s="132"/>
      <c r="BB454" s="132"/>
      <c r="BC454" s="132"/>
      <c r="BD454" s="132"/>
      <c r="BE454" s="132"/>
      <c r="BF454" s="132"/>
      <c r="BG454" s="132"/>
      <c r="BH454" s="132"/>
      <c r="BI454" s="132"/>
      <c r="BJ454" s="132"/>
      <c r="BK454" s="132"/>
      <c r="BL454" s="132"/>
      <c r="BM454" s="132"/>
      <c r="BN454" s="132"/>
      <c r="BO454" s="132"/>
      <c r="BP454" s="132"/>
      <c r="BQ454" s="132"/>
      <c r="BR454" s="132"/>
      <c r="BS454" s="132"/>
      <c r="BT454" s="132"/>
      <c r="BU454" s="132"/>
      <c r="BV454" s="132"/>
      <c r="BW454" s="132"/>
      <c r="BX454" s="132"/>
      <c r="BY454" s="132"/>
      <c r="BZ454" s="132"/>
      <c r="CA454" s="132"/>
      <c r="CB454" s="132"/>
      <c r="CC454" s="132"/>
      <c r="CD454" s="132"/>
      <c r="CE454" s="132"/>
      <c r="CF454" s="132"/>
      <c r="CG454" s="132"/>
      <c r="CH454" s="132"/>
      <c r="CI454" s="132"/>
      <c r="CJ454" s="132"/>
      <c r="CK454" s="132"/>
      <c r="CL454" s="132"/>
      <c r="CM454" s="132"/>
      <c r="CN454" s="132"/>
      <c r="CO454" s="132"/>
      <c r="CP454" s="132"/>
      <c r="CQ454" s="132"/>
      <c r="CR454" s="132"/>
      <c r="CS454" s="132"/>
      <c r="CT454" s="132"/>
      <c r="CU454" s="132"/>
      <c r="CV454" s="132"/>
    </row>
    <row r="455" spans="1:106" ht="12.75" customHeight="1">
      <c r="A455" s="882" t="s">
        <v>103</v>
      </c>
      <c r="B455" s="850">
        <v>68</v>
      </c>
      <c r="C455" s="853">
        <v>58</v>
      </c>
      <c r="D455" s="850">
        <v>75</v>
      </c>
      <c r="E455" s="853">
        <v>69</v>
      </c>
      <c r="F455" s="850">
        <v>47</v>
      </c>
      <c r="G455" s="912">
        <v>87</v>
      </c>
      <c r="H455" s="913">
        <f t="shared" si="58"/>
        <v>190</v>
      </c>
      <c r="I455" s="914">
        <f t="shared" si="58"/>
        <v>214</v>
      </c>
      <c r="J455" s="850">
        <v>22</v>
      </c>
      <c r="K455" s="853">
        <v>17</v>
      </c>
      <c r="L455" s="850">
        <v>4</v>
      </c>
      <c r="M455" s="853">
        <v>3</v>
      </c>
      <c r="N455" s="850">
        <v>20</v>
      </c>
      <c r="O455" s="852">
        <v>23</v>
      </c>
      <c r="Y455" s="132"/>
      <c r="Z455" s="132"/>
      <c r="AA455" s="132"/>
      <c r="AB455" s="132"/>
      <c r="AC455" s="132"/>
      <c r="AD455" s="132"/>
      <c r="AE455" s="132"/>
      <c r="AF455" s="132"/>
      <c r="AG455" s="132"/>
      <c r="AH455" s="132"/>
      <c r="AI455" s="132"/>
      <c r="AJ455" s="132"/>
      <c r="AK455" s="132"/>
      <c r="AL455" s="132"/>
      <c r="AM455" s="132"/>
      <c r="AN455" s="132"/>
      <c r="AO455" s="132"/>
      <c r="AP455" s="132"/>
      <c r="AQ455" s="132"/>
      <c r="AR455" s="132"/>
      <c r="AS455" s="132"/>
      <c r="AT455" s="132"/>
      <c r="AU455" s="132"/>
      <c r="AV455" s="132"/>
      <c r="AW455" s="132"/>
      <c r="AX455" s="132"/>
      <c r="AY455" s="132"/>
      <c r="AZ455" s="132"/>
      <c r="BA455" s="132"/>
      <c r="BB455" s="132"/>
      <c r="BC455" s="132"/>
      <c r="BD455" s="132"/>
      <c r="BE455" s="132"/>
      <c r="BF455" s="132"/>
      <c r="BG455" s="132"/>
      <c r="BH455" s="132"/>
      <c r="BI455" s="132"/>
      <c r="BJ455" s="132"/>
      <c r="BK455" s="132"/>
      <c r="BL455" s="132"/>
      <c r="BM455" s="132"/>
      <c r="BN455" s="132"/>
      <c r="BO455" s="132"/>
      <c r="BP455" s="132"/>
      <c r="BQ455" s="132"/>
      <c r="BR455" s="132"/>
      <c r="BS455" s="132"/>
      <c r="BT455" s="132"/>
      <c r="BU455" s="132"/>
      <c r="BV455" s="132"/>
      <c r="BW455" s="132"/>
      <c r="BX455" s="132"/>
      <c r="BY455" s="132"/>
      <c r="BZ455" s="132"/>
      <c r="CA455" s="132"/>
      <c r="CB455" s="132"/>
      <c r="CC455" s="132"/>
      <c r="CD455" s="132"/>
      <c r="CE455" s="132"/>
      <c r="CF455" s="132"/>
      <c r="CG455" s="132"/>
      <c r="CH455" s="132"/>
      <c r="CI455" s="132"/>
      <c r="CJ455" s="132"/>
      <c r="CK455" s="132"/>
      <c r="CL455" s="132"/>
      <c r="CM455" s="132"/>
      <c r="CN455" s="132"/>
      <c r="CO455" s="132"/>
      <c r="CP455" s="132"/>
      <c r="CQ455" s="132"/>
      <c r="CR455" s="132"/>
      <c r="CS455" s="132"/>
      <c r="CT455" s="132"/>
      <c r="CU455" s="132"/>
      <c r="CV455" s="132"/>
    </row>
    <row r="456" spans="1:106" ht="12.75" customHeight="1">
      <c r="A456" s="882" t="s">
        <v>104</v>
      </c>
      <c r="B456" s="850">
        <v>69</v>
      </c>
      <c r="C456" s="853">
        <v>82</v>
      </c>
      <c r="D456" s="850">
        <v>86</v>
      </c>
      <c r="E456" s="853">
        <v>81</v>
      </c>
      <c r="F456" s="850">
        <v>109</v>
      </c>
      <c r="G456" s="912">
        <v>127</v>
      </c>
      <c r="H456" s="913">
        <f t="shared" si="58"/>
        <v>264</v>
      </c>
      <c r="I456" s="914">
        <f t="shared" si="58"/>
        <v>290</v>
      </c>
      <c r="J456" s="850">
        <v>15</v>
      </c>
      <c r="K456" s="853">
        <v>21</v>
      </c>
      <c r="L456" s="850">
        <v>1</v>
      </c>
      <c r="M456" s="853">
        <v>1</v>
      </c>
      <c r="N456" s="850">
        <v>19</v>
      </c>
      <c r="O456" s="852">
        <v>18</v>
      </c>
      <c r="Y456" s="132"/>
      <c r="Z456" s="132"/>
      <c r="AA456" s="132"/>
      <c r="AB456" s="132"/>
      <c r="AC456" s="132"/>
      <c r="AD456" s="132"/>
      <c r="AE456" s="132"/>
      <c r="AF456" s="132"/>
      <c r="AG456" s="132"/>
      <c r="AH456" s="132"/>
      <c r="AI456" s="132"/>
      <c r="AJ456" s="132"/>
      <c r="AK456" s="132"/>
      <c r="AL456" s="132"/>
      <c r="AM456" s="132"/>
      <c r="AN456" s="132"/>
      <c r="AO456" s="132"/>
      <c r="AP456" s="132"/>
      <c r="AQ456" s="132"/>
      <c r="AR456" s="132"/>
      <c r="AS456" s="132"/>
      <c r="AT456" s="132"/>
      <c r="AU456" s="132"/>
      <c r="AV456" s="132"/>
      <c r="AW456" s="132"/>
      <c r="AX456" s="132"/>
      <c r="AY456" s="132"/>
      <c r="AZ456" s="132"/>
      <c r="BA456" s="132"/>
      <c r="BB456" s="132"/>
      <c r="BC456" s="132"/>
      <c r="BD456" s="132"/>
      <c r="BE456" s="132"/>
      <c r="BF456" s="132"/>
      <c r="BG456" s="132"/>
      <c r="BH456" s="132"/>
      <c r="BI456" s="132"/>
      <c r="BJ456" s="132"/>
      <c r="BK456" s="132"/>
      <c r="BL456" s="132"/>
      <c r="BM456" s="132"/>
      <c r="BN456" s="132"/>
      <c r="BO456" s="132"/>
      <c r="BP456" s="132"/>
      <c r="BQ456" s="132"/>
      <c r="BR456" s="132"/>
      <c r="BS456" s="132"/>
      <c r="BT456" s="132"/>
      <c r="BU456" s="132"/>
      <c r="BV456" s="132"/>
      <c r="BW456" s="132"/>
      <c r="BX456" s="132"/>
      <c r="BY456" s="132"/>
      <c r="BZ456" s="132"/>
      <c r="CA456" s="132"/>
      <c r="CB456" s="132"/>
      <c r="CC456" s="132"/>
      <c r="CD456" s="132"/>
      <c r="CE456" s="132"/>
      <c r="CF456" s="132"/>
      <c r="CG456" s="132"/>
      <c r="CH456" s="132"/>
      <c r="CI456" s="132"/>
      <c r="CJ456" s="132"/>
      <c r="CK456" s="132"/>
      <c r="CL456" s="132"/>
      <c r="CM456" s="132"/>
      <c r="CN456" s="132"/>
      <c r="CO456" s="132"/>
      <c r="CP456" s="132"/>
      <c r="CQ456" s="132"/>
      <c r="CR456" s="132"/>
      <c r="CS456" s="132"/>
      <c r="CT456" s="132"/>
      <c r="CU456" s="132"/>
      <c r="CV456" s="132"/>
    </row>
    <row r="457" spans="1:106" ht="12.75" customHeight="1">
      <c r="A457" s="882" t="s">
        <v>105</v>
      </c>
      <c r="B457" s="850">
        <v>80</v>
      </c>
      <c r="C457" s="853">
        <v>75</v>
      </c>
      <c r="D457" s="850">
        <v>68</v>
      </c>
      <c r="E457" s="853">
        <v>73</v>
      </c>
      <c r="F457" s="850">
        <v>147</v>
      </c>
      <c r="G457" s="912">
        <v>122</v>
      </c>
      <c r="H457" s="913">
        <f t="shared" si="58"/>
        <v>295</v>
      </c>
      <c r="I457" s="914">
        <f t="shared" si="58"/>
        <v>270</v>
      </c>
      <c r="J457" s="850">
        <v>20</v>
      </c>
      <c r="K457" s="853">
        <v>14</v>
      </c>
      <c r="L457" s="850">
        <v>2</v>
      </c>
      <c r="M457" s="853">
        <v>5</v>
      </c>
      <c r="N457" s="850">
        <v>37</v>
      </c>
      <c r="O457" s="852">
        <v>52</v>
      </c>
      <c r="Y457" s="132"/>
      <c r="Z457" s="132"/>
      <c r="AA457" s="132"/>
      <c r="AB457" s="132"/>
      <c r="AC457" s="132"/>
      <c r="AD457" s="132"/>
      <c r="AE457" s="132"/>
      <c r="AF457" s="132"/>
      <c r="AG457" s="132"/>
      <c r="AH457" s="132"/>
      <c r="AI457" s="132"/>
      <c r="AJ457" s="132"/>
      <c r="AK457" s="132"/>
      <c r="AL457" s="132"/>
      <c r="AM457" s="132"/>
      <c r="AN457" s="132"/>
      <c r="AO457" s="132"/>
      <c r="AP457" s="132"/>
      <c r="AQ457" s="132"/>
      <c r="AR457" s="132"/>
      <c r="AS457" s="132"/>
      <c r="AT457" s="132"/>
      <c r="AU457" s="132"/>
      <c r="AV457" s="132"/>
      <c r="AW457" s="132"/>
      <c r="AX457" s="132"/>
      <c r="AY457" s="132"/>
      <c r="AZ457" s="132"/>
      <c r="BA457" s="132"/>
      <c r="BB457" s="132"/>
      <c r="BC457" s="132"/>
      <c r="BD457" s="132"/>
      <c r="BE457" s="132"/>
      <c r="BF457" s="132"/>
      <c r="BG457" s="132"/>
      <c r="BH457" s="132"/>
      <c r="BI457" s="132"/>
      <c r="BJ457" s="132"/>
      <c r="BK457" s="132"/>
      <c r="BL457" s="132"/>
      <c r="BM457" s="132"/>
      <c r="BN457" s="132"/>
      <c r="BO457" s="132"/>
      <c r="BP457" s="132"/>
      <c r="BQ457" s="132"/>
      <c r="BR457" s="132"/>
      <c r="BS457" s="132"/>
      <c r="BT457" s="132"/>
      <c r="BU457" s="132"/>
      <c r="BV457" s="132"/>
      <c r="BW457" s="132"/>
      <c r="BX457" s="132"/>
      <c r="BY457" s="132"/>
      <c r="BZ457" s="132"/>
      <c r="CA457" s="132"/>
      <c r="CB457" s="132"/>
      <c r="CC457" s="132"/>
      <c r="CD457" s="132"/>
      <c r="CE457" s="132"/>
      <c r="CF457" s="132"/>
      <c r="CG457" s="132"/>
      <c r="CH457" s="132"/>
      <c r="CI457" s="132"/>
      <c r="CJ457" s="132"/>
      <c r="CK457" s="132"/>
      <c r="CL457" s="132"/>
      <c r="CM457" s="132"/>
      <c r="CN457" s="132"/>
      <c r="CO457" s="132"/>
      <c r="CP457" s="132"/>
      <c r="CQ457" s="132"/>
      <c r="CR457" s="132"/>
      <c r="CS457" s="132"/>
      <c r="CT457" s="132"/>
      <c r="CU457" s="132"/>
      <c r="CV457" s="132"/>
    </row>
    <row r="458" spans="1:106" ht="12.75" customHeight="1">
      <c r="A458" s="882" t="s">
        <v>106</v>
      </c>
      <c r="B458" s="850">
        <v>66</v>
      </c>
      <c r="C458" s="853">
        <v>67</v>
      </c>
      <c r="D458" s="850">
        <v>46</v>
      </c>
      <c r="E458" s="853">
        <v>50</v>
      </c>
      <c r="F458" s="850">
        <v>91</v>
      </c>
      <c r="G458" s="912">
        <v>62</v>
      </c>
      <c r="H458" s="913">
        <f t="shared" si="58"/>
        <v>203</v>
      </c>
      <c r="I458" s="914">
        <f t="shared" si="58"/>
        <v>179</v>
      </c>
      <c r="J458" s="850">
        <v>12</v>
      </c>
      <c r="K458" s="853">
        <v>16</v>
      </c>
      <c r="L458" s="850">
        <v>1</v>
      </c>
      <c r="M458" s="853">
        <v>1</v>
      </c>
      <c r="N458" s="850">
        <v>46</v>
      </c>
      <c r="O458" s="852">
        <v>51</v>
      </c>
      <c r="Y458" s="132"/>
      <c r="Z458" s="132"/>
      <c r="AA458" s="132"/>
      <c r="AB458" s="132"/>
      <c r="AC458" s="132"/>
      <c r="AD458" s="132"/>
      <c r="AE458" s="132"/>
      <c r="AF458" s="132"/>
      <c r="AG458" s="132"/>
      <c r="AH458" s="132"/>
      <c r="AI458" s="132"/>
      <c r="AJ458" s="132"/>
      <c r="AK458" s="132"/>
      <c r="AL458" s="132"/>
      <c r="AM458" s="132"/>
      <c r="AN458" s="132"/>
      <c r="AO458" s="132"/>
      <c r="AP458" s="132"/>
      <c r="AQ458" s="132"/>
      <c r="AR458" s="132"/>
      <c r="AS458" s="132"/>
      <c r="AT458" s="132"/>
      <c r="AU458" s="132"/>
      <c r="AV458" s="132"/>
      <c r="AW458" s="132"/>
      <c r="AX458" s="132"/>
      <c r="AY458" s="132"/>
      <c r="AZ458" s="132"/>
      <c r="BA458" s="132"/>
      <c r="BB458" s="132"/>
      <c r="BC458" s="132"/>
      <c r="BD458" s="132"/>
      <c r="BE458" s="132"/>
      <c r="BF458" s="132"/>
      <c r="BG458" s="132"/>
      <c r="BH458" s="132"/>
      <c r="BI458" s="132"/>
      <c r="BJ458" s="132"/>
      <c r="BK458" s="132"/>
      <c r="BL458" s="132"/>
      <c r="BM458" s="132"/>
      <c r="BN458" s="132"/>
      <c r="BO458" s="132"/>
      <c r="BP458" s="132"/>
      <c r="BQ458" s="132"/>
      <c r="BR458" s="132"/>
      <c r="BS458" s="132"/>
      <c r="BT458" s="132"/>
      <c r="BU458" s="132"/>
      <c r="BV458" s="132"/>
      <c r="BW458" s="132"/>
      <c r="BX458" s="132"/>
      <c r="BY458" s="132"/>
      <c r="BZ458" s="132"/>
      <c r="CA458" s="132"/>
      <c r="CB458" s="132"/>
      <c r="CC458" s="132"/>
      <c r="CD458" s="132"/>
      <c r="CE458" s="132"/>
      <c r="CF458" s="132"/>
      <c r="CG458" s="132"/>
      <c r="CH458" s="132"/>
      <c r="CI458" s="132"/>
      <c r="CJ458" s="132"/>
      <c r="CK458" s="132"/>
      <c r="CL458" s="132"/>
      <c r="CM458" s="132"/>
      <c r="CN458" s="132"/>
      <c r="CO458" s="132"/>
      <c r="CP458" s="132"/>
      <c r="CQ458" s="132"/>
      <c r="CR458" s="132"/>
      <c r="CS458" s="132"/>
      <c r="CT458" s="132"/>
      <c r="CU458" s="132"/>
      <c r="CV458" s="132"/>
    </row>
    <row r="459" spans="1:106" ht="12.75" customHeight="1">
      <c r="A459" s="882" t="s">
        <v>107</v>
      </c>
      <c r="B459" s="850">
        <v>52</v>
      </c>
      <c r="C459" s="853">
        <v>53</v>
      </c>
      <c r="D459" s="850">
        <v>47</v>
      </c>
      <c r="E459" s="853">
        <v>45</v>
      </c>
      <c r="F459" s="850">
        <v>48</v>
      </c>
      <c r="G459" s="912">
        <v>34</v>
      </c>
      <c r="H459" s="913">
        <f t="shared" si="58"/>
        <v>147</v>
      </c>
      <c r="I459" s="914">
        <f t="shared" si="58"/>
        <v>132</v>
      </c>
      <c r="J459" s="850">
        <v>13</v>
      </c>
      <c r="K459" s="853">
        <v>17</v>
      </c>
      <c r="L459" s="850">
        <v>1</v>
      </c>
      <c r="M459" s="853">
        <v>1</v>
      </c>
      <c r="N459" s="850">
        <v>44</v>
      </c>
      <c r="O459" s="852">
        <v>40</v>
      </c>
      <c r="Y459" s="132"/>
      <c r="Z459" s="132"/>
      <c r="AA459" s="132"/>
      <c r="AB459" s="132"/>
      <c r="AC459" s="132"/>
      <c r="AD459" s="132"/>
      <c r="AE459" s="132"/>
      <c r="AF459" s="132"/>
      <c r="AG459" s="132"/>
      <c r="AH459" s="132"/>
      <c r="AI459" s="132"/>
      <c r="AJ459" s="132"/>
      <c r="AK459" s="132"/>
      <c r="AL459" s="132"/>
      <c r="AM459" s="132"/>
      <c r="AN459" s="132"/>
      <c r="AO459" s="132"/>
      <c r="AP459" s="132"/>
      <c r="AQ459" s="132"/>
      <c r="AR459" s="132"/>
      <c r="AS459" s="132"/>
      <c r="AT459" s="132"/>
      <c r="AU459" s="132"/>
      <c r="AV459" s="132"/>
      <c r="AW459" s="132"/>
      <c r="AX459" s="132"/>
      <c r="AY459" s="132"/>
      <c r="AZ459" s="132"/>
      <c r="BA459" s="132"/>
      <c r="BB459" s="132"/>
      <c r="BC459" s="132"/>
      <c r="BD459" s="132"/>
      <c r="BE459" s="132"/>
      <c r="BF459" s="132"/>
      <c r="BG459" s="132"/>
      <c r="BH459" s="132"/>
      <c r="BI459" s="132"/>
      <c r="BJ459" s="132"/>
      <c r="BK459" s="132"/>
      <c r="BL459" s="132"/>
      <c r="BM459" s="132"/>
      <c r="BN459" s="132"/>
      <c r="BO459" s="132"/>
      <c r="BP459" s="132"/>
      <c r="BQ459" s="132"/>
      <c r="BR459" s="132"/>
      <c r="BS459" s="132"/>
      <c r="BT459" s="132"/>
      <c r="BU459" s="132"/>
      <c r="BV459" s="132"/>
      <c r="BW459" s="132"/>
      <c r="BX459" s="132"/>
      <c r="BY459" s="132"/>
      <c r="BZ459" s="132"/>
      <c r="CA459" s="132"/>
      <c r="CB459" s="132"/>
      <c r="CC459" s="132"/>
      <c r="CD459" s="132"/>
      <c r="CE459" s="132"/>
      <c r="CF459" s="132"/>
      <c r="CG459" s="132"/>
      <c r="CH459" s="132"/>
      <c r="CI459" s="132"/>
      <c r="CJ459" s="132"/>
      <c r="CK459" s="132"/>
      <c r="CL459" s="132"/>
      <c r="CM459" s="132"/>
      <c r="CN459" s="132"/>
      <c r="CO459" s="132"/>
      <c r="CP459" s="132"/>
      <c r="CQ459" s="132"/>
      <c r="CR459" s="132"/>
      <c r="CS459" s="132"/>
      <c r="CT459" s="132"/>
      <c r="CU459" s="132"/>
      <c r="CV459" s="132"/>
    </row>
    <row r="460" spans="1:106" ht="12.75" customHeight="1">
      <c r="A460" s="882" t="s">
        <v>108</v>
      </c>
      <c r="B460" s="850">
        <v>34</v>
      </c>
      <c r="C460" s="853">
        <v>30</v>
      </c>
      <c r="D460" s="850">
        <v>31</v>
      </c>
      <c r="E460" s="853">
        <v>36</v>
      </c>
      <c r="F460" s="850">
        <v>16</v>
      </c>
      <c r="G460" s="912">
        <v>26</v>
      </c>
      <c r="H460" s="913">
        <f t="shared" si="58"/>
        <v>81</v>
      </c>
      <c r="I460" s="914">
        <f t="shared" si="58"/>
        <v>92</v>
      </c>
      <c r="J460" s="850">
        <v>16</v>
      </c>
      <c r="K460" s="853">
        <v>13</v>
      </c>
      <c r="L460" s="850">
        <v>2</v>
      </c>
      <c r="M460" s="853">
        <v>1</v>
      </c>
      <c r="N460" s="850">
        <v>21</v>
      </c>
      <c r="O460" s="852">
        <v>31</v>
      </c>
      <c r="Y460" s="132"/>
      <c r="Z460" s="132"/>
      <c r="AA460" s="132"/>
      <c r="AB460" s="132"/>
      <c r="AC460" s="132"/>
      <c r="AD460" s="132"/>
      <c r="AE460" s="132"/>
      <c r="AF460" s="132"/>
      <c r="AG460" s="132"/>
      <c r="AH460" s="132"/>
      <c r="AI460" s="132"/>
      <c r="AJ460" s="132"/>
      <c r="AK460" s="132"/>
      <c r="AL460" s="132"/>
      <c r="AM460" s="132"/>
      <c r="AN460" s="132"/>
      <c r="AO460" s="132"/>
      <c r="AP460" s="132"/>
      <c r="AQ460" s="132"/>
      <c r="AR460" s="132"/>
      <c r="AS460" s="132"/>
      <c r="AT460" s="132"/>
      <c r="AU460" s="132"/>
      <c r="AV460" s="132"/>
      <c r="AW460" s="132"/>
      <c r="AX460" s="132"/>
      <c r="AY460" s="132"/>
      <c r="AZ460" s="132"/>
      <c r="BA460" s="132"/>
      <c r="BB460" s="132"/>
      <c r="BC460" s="132"/>
      <c r="BD460" s="132"/>
      <c r="BE460" s="132"/>
      <c r="BF460" s="132"/>
      <c r="BG460" s="132"/>
      <c r="BH460" s="132"/>
      <c r="BI460" s="132"/>
      <c r="BJ460" s="132"/>
      <c r="BK460" s="132"/>
      <c r="BL460" s="132"/>
      <c r="BM460" s="132"/>
      <c r="BN460" s="132"/>
      <c r="BO460" s="132"/>
      <c r="BP460" s="132"/>
      <c r="BQ460" s="132"/>
      <c r="BR460" s="132"/>
      <c r="BS460" s="132"/>
      <c r="BT460" s="132"/>
      <c r="BU460" s="132"/>
      <c r="BV460" s="132"/>
      <c r="BW460" s="132"/>
      <c r="BX460" s="132"/>
      <c r="BY460" s="132"/>
      <c r="BZ460" s="132"/>
      <c r="CA460" s="132"/>
      <c r="CB460" s="132"/>
      <c r="CC460" s="132"/>
      <c r="CD460" s="132"/>
      <c r="CE460" s="132"/>
      <c r="CF460" s="132"/>
      <c r="CG460" s="132"/>
      <c r="CH460" s="132"/>
      <c r="CI460" s="132"/>
      <c r="CJ460" s="132"/>
      <c r="CK460" s="132"/>
      <c r="CL460" s="132"/>
      <c r="CM460" s="132"/>
      <c r="CN460" s="132"/>
      <c r="CO460" s="132"/>
      <c r="CP460" s="132"/>
      <c r="CQ460" s="132"/>
      <c r="CR460" s="132"/>
      <c r="CS460" s="132"/>
      <c r="CT460" s="132"/>
      <c r="CU460" s="132"/>
      <c r="CV460" s="132"/>
    </row>
    <row r="461" spans="1:106" ht="12.75" customHeight="1">
      <c r="A461" s="882" t="s">
        <v>109</v>
      </c>
      <c r="B461" s="850">
        <v>13</v>
      </c>
      <c r="C461" s="853">
        <v>27</v>
      </c>
      <c r="D461" s="850">
        <v>17</v>
      </c>
      <c r="E461" s="853">
        <v>39</v>
      </c>
      <c r="F461" s="850">
        <v>19</v>
      </c>
      <c r="G461" s="912">
        <v>26</v>
      </c>
      <c r="H461" s="913">
        <f t="shared" si="58"/>
        <v>49</v>
      </c>
      <c r="I461" s="914">
        <f t="shared" si="58"/>
        <v>92</v>
      </c>
      <c r="J461" s="850">
        <v>5</v>
      </c>
      <c r="K461" s="853">
        <v>9</v>
      </c>
      <c r="L461" s="850">
        <v>1</v>
      </c>
      <c r="M461" s="853">
        <v>0</v>
      </c>
      <c r="N461" s="850">
        <v>14</v>
      </c>
      <c r="O461" s="852">
        <v>11</v>
      </c>
      <c r="Y461" s="132"/>
      <c r="Z461" s="132"/>
      <c r="AA461" s="132"/>
      <c r="AB461" s="132"/>
      <c r="AC461" s="132"/>
      <c r="AD461" s="132"/>
      <c r="AE461" s="132"/>
      <c r="AF461" s="132"/>
      <c r="AG461" s="132"/>
      <c r="AH461" s="132"/>
      <c r="AI461" s="132"/>
      <c r="AJ461" s="132"/>
      <c r="AK461" s="132"/>
      <c r="AL461" s="132"/>
      <c r="AM461" s="132"/>
      <c r="AN461" s="132"/>
      <c r="AO461" s="132"/>
      <c r="AP461" s="132"/>
      <c r="AQ461" s="132"/>
      <c r="AR461" s="132"/>
      <c r="AS461" s="132"/>
      <c r="AT461" s="132"/>
      <c r="AU461" s="132"/>
      <c r="AV461" s="132"/>
      <c r="AW461" s="132"/>
      <c r="AX461" s="132"/>
      <c r="AY461" s="132"/>
      <c r="AZ461" s="132"/>
      <c r="BA461" s="132"/>
      <c r="BB461" s="132"/>
      <c r="BC461" s="132"/>
      <c r="BD461" s="132"/>
      <c r="BE461" s="132"/>
      <c r="BF461" s="132"/>
      <c r="BG461" s="132"/>
      <c r="BH461" s="132"/>
      <c r="BI461" s="132"/>
      <c r="BJ461" s="132"/>
      <c r="BK461" s="132"/>
      <c r="BL461" s="132"/>
      <c r="BM461" s="132"/>
      <c r="BN461" s="132"/>
      <c r="BO461" s="132"/>
      <c r="BP461" s="132"/>
      <c r="BQ461" s="132"/>
      <c r="BR461" s="132"/>
      <c r="BS461" s="132"/>
      <c r="BT461" s="132"/>
      <c r="BU461" s="132"/>
      <c r="BV461" s="132"/>
      <c r="BW461" s="132"/>
      <c r="BX461" s="132"/>
      <c r="BY461" s="132"/>
      <c r="BZ461" s="132"/>
      <c r="CA461" s="132"/>
      <c r="CB461" s="132"/>
      <c r="CC461" s="132"/>
      <c r="CD461" s="132"/>
      <c r="CE461" s="132"/>
      <c r="CF461" s="132"/>
      <c r="CG461" s="132"/>
      <c r="CH461" s="132"/>
      <c r="CI461" s="132"/>
      <c r="CJ461" s="132"/>
      <c r="CK461" s="132"/>
      <c r="CL461" s="132"/>
      <c r="CM461" s="132"/>
      <c r="CN461" s="132"/>
      <c r="CO461" s="132"/>
      <c r="CP461" s="132"/>
      <c r="CQ461" s="132"/>
      <c r="CR461" s="132"/>
      <c r="CS461" s="132"/>
      <c r="CT461" s="132"/>
      <c r="CU461" s="132"/>
      <c r="CV461" s="132"/>
    </row>
    <row r="462" spans="1:106" ht="12.75" customHeight="1">
      <c r="A462" s="882" t="s">
        <v>110</v>
      </c>
      <c r="B462" s="850">
        <v>5</v>
      </c>
      <c r="C462" s="853">
        <v>23</v>
      </c>
      <c r="D462" s="850">
        <v>6</v>
      </c>
      <c r="E462" s="853">
        <v>14</v>
      </c>
      <c r="F462" s="850">
        <v>4</v>
      </c>
      <c r="G462" s="912">
        <v>19</v>
      </c>
      <c r="H462" s="913">
        <f t="shared" si="58"/>
        <v>15</v>
      </c>
      <c r="I462" s="914">
        <f t="shared" si="58"/>
        <v>56</v>
      </c>
      <c r="J462" s="850">
        <v>0</v>
      </c>
      <c r="K462" s="853">
        <v>5</v>
      </c>
      <c r="L462" s="850">
        <v>0</v>
      </c>
      <c r="M462" s="853">
        <v>0</v>
      </c>
      <c r="N462" s="850">
        <v>5</v>
      </c>
      <c r="O462" s="852">
        <v>13</v>
      </c>
      <c r="Y462" s="132"/>
      <c r="Z462" s="132"/>
      <c r="AA462" s="132"/>
      <c r="AB462" s="132"/>
      <c r="AC462" s="132"/>
      <c r="AD462" s="132"/>
      <c r="AE462" s="132"/>
      <c r="AF462" s="132"/>
      <c r="AG462" s="132"/>
      <c r="AH462" s="132"/>
      <c r="AI462" s="132"/>
      <c r="AJ462" s="132"/>
      <c r="AK462" s="132"/>
      <c r="AL462" s="132"/>
      <c r="AM462" s="132"/>
      <c r="AN462" s="132"/>
      <c r="AO462" s="132"/>
      <c r="AP462" s="132"/>
      <c r="AQ462" s="132"/>
      <c r="AR462" s="132"/>
      <c r="AS462" s="132"/>
      <c r="AT462" s="132"/>
      <c r="AU462" s="132"/>
      <c r="AV462" s="132"/>
      <c r="AW462" s="132"/>
      <c r="AX462" s="132"/>
      <c r="AY462" s="132"/>
      <c r="AZ462" s="132"/>
      <c r="BA462" s="132"/>
      <c r="BB462" s="132"/>
      <c r="BC462" s="132"/>
      <c r="BD462" s="132"/>
      <c r="BE462" s="132"/>
      <c r="BF462" s="132"/>
      <c r="BG462" s="132"/>
      <c r="BH462" s="132"/>
      <c r="BI462" s="132"/>
      <c r="BJ462" s="132"/>
      <c r="BK462" s="132"/>
      <c r="BL462" s="132"/>
      <c r="BM462" s="132"/>
      <c r="BN462" s="132"/>
      <c r="BO462" s="132"/>
      <c r="BP462" s="132"/>
      <c r="BQ462" s="132"/>
      <c r="BR462" s="132"/>
      <c r="BS462" s="132"/>
      <c r="BT462" s="132"/>
      <c r="BU462" s="132"/>
      <c r="BV462" s="132"/>
      <c r="BW462" s="132"/>
      <c r="BX462" s="132"/>
      <c r="BY462" s="132"/>
      <c r="BZ462" s="132"/>
      <c r="CA462" s="132"/>
      <c r="CB462" s="132"/>
      <c r="CC462" s="132"/>
      <c r="CD462" s="132"/>
      <c r="CE462" s="132"/>
      <c r="CF462" s="132"/>
      <c r="CG462" s="132"/>
      <c r="CH462" s="132"/>
      <c r="CI462" s="132"/>
      <c r="CJ462" s="132"/>
      <c r="CK462" s="132"/>
      <c r="CL462" s="132"/>
      <c r="CM462" s="132"/>
      <c r="CN462" s="132"/>
      <c r="CO462" s="132"/>
      <c r="CP462" s="132"/>
      <c r="CQ462" s="132"/>
      <c r="CR462" s="132"/>
      <c r="CS462" s="132"/>
      <c r="CT462" s="132"/>
      <c r="CU462" s="132"/>
      <c r="CV462" s="132"/>
    </row>
    <row r="463" spans="1:106" ht="12.75" customHeight="1">
      <c r="A463" s="882" t="s">
        <v>111</v>
      </c>
      <c r="B463" s="850">
        <v>0</v>
      </c>
      <c r="C463" s="853">
        <v>7</v>
      </c>
      <c r="D463" s="850">
        <v>3</v>
      </c>
      <c r="E463" s="853">
        <v>4</v>
      </c>
      <c r="F463" s="850">
        <v>0</v>
      </c>
      <c r="G463" s="912">
        <v>2</v>
      </c>
      <c r="H463" s="913">
        <f t="shared" si="58"/>
        <v>3</v>
      </c>
      <c r="I463" s="914">
        <f t="shared" si="58"/>
        <v>13</v>
      </c>
      <c r="J463" s="850">
        <v>0</v>
      </c>
      <c r="K463" s="853">
        <v>1</v>
      </c>
      <c r="L463" s="850">
        <v>0</v>
      </c>
      <c r="M463" s="853">
        <v>0</v>
      </c>
      <c r="N463" s="850">
        <v>0</v>
      </c>
      <c r="O463" s="852">
        <v>1</v>
      </c>
      <c r="AE463" s="132"/>
      <c r="AF463" s="132"/>
      <c r="AG463" s="132"/>
      <c r="AH463" s="132"/>
      <c r="AI463" s="132"/>
      <c r="AJ463" s="132"/>
      <c r="AK463" s="132"/>
      <c r="AL463" s="132"/>
      <c r="AM463" s="132"/>
      <c r="AN463" s="132"/>
      <c r="AO463" s="132"/>
      <c r="AP463" s="132"/>
      <c r="AQ463" s="132"/>
      <c r="AR463" s="132"/>
      <c r="AS463" s="132"/>
      <c r="AT463" s="132"/>
      <c r="AU463" s="132"/>
      <c r="AV463" s="132"/>
      <c r="AW463" s="132"/>
      <c r="AX463" s="132"/>
      <c r="AY463" s="132"/>
      <c r="AZ463" s="132"/>
      <c r="BA463" s="132"/>
      <c r="BB463" s="132"/>
      <c r="BC463" s="132"/>
      <c r="BD463" s="132"/>
      <c r="BE463" s="132"/>
      <c r="BF463" s="132"/>
      <c r="BG463" s="132"/>
      <c r="BH463" s="132"/>
      <c r="BI463" s="132"/>
      <c r="BJ463" s="132"/>
      <c r="BK463" s="132"/>
      <c r="BL463" s="132"/>
      <c r="BM463" s="132"/>
      <c r="BN463" s="132"/>
      <c r="BO463" s="132"/>
      <c r="BP463" s="132"/>
      <c r="BQ463" s="132"/>
      <c r="BR463" s="132"/>
      <c r="BS463" s="132"/>
      <c r="BT463" s="132"/>
      <c r="BU463" s="132"/>
      <c r="BV463" s="132"/>
      <c r="BW463" s="132"/>
      <c r="BX463" s="132"/>
      <c r="BY463" s="132"/>
      <c r="BZ463" s="132"/>
      <c r="CA463" s="132"/>
      <c r="CB463" s="132"/>
      <c r="CC463" s="132"/>
      <c r="CD463" s="132"/>
      <c r="CE463" s="132"/>
      <c r="CF463" s="132"/>
      <c r="CG463" s="132"/>
      <c r="CH463" s="132"/>
      <c r="CI463" s="132"/>
      <c r="CJ463" s="132"/>
      <c r="CK463" s="132"/>
      <c r="CL463" s="132"/>
      <c r="CM463" s="132"/>
      <c r="CN463" s="132"/>
      <c r="CO463" s="132"/>
      <c r="CP463" s="132"/>
      <c r="CQ463" s="132"/>
      <c r="CR463" s="132"/>
      <c r="CS463" s="132"/>
      <c r="CT463" s="132"/>
      <c r="CU463" s="132"/>
      <c r="CV463" s="132"/>
      <c r="CW463" s="132"/>
      <c r="CX463" s="132"/>
      <c r="CY463" s="132"/>
      <c r="CZ463" s="132"/>
      <c r="DA463" s="132"/>
      <c r="DB463" s="132"/>
    </row>
    <row r="464" spans="1:106" ht="12.75" customHeight="1" thickBot="1">
      <c r="A464" s="883" t="s">
        <v>232</v>
      </c>
      <c r="B464" s="850">
        <v>0</v>
      </c>
      <c r="C464" s="884">
        <v>0</v>
      </c>
      <c r="D464" s="850">
        <v>0</v>
      </c>
      <c r="E464" s="853">
        <v>1</v>
      </c>
      <c r="F464" s="850">
        <v>0</v>
      </c>
      <c r="G464" s="912">
        <v>1</v>
      </c>
      <c r="H464" s="913">
        <f t="shared" si="58"/>
        <v>0</v>
      </c>
      <c r="I464" s="918">
        <f t="shared" si="58"/>
        <v>2</v>
      </c>
      <c r="J464" s="850">
        <v>0</v>
      </c>
      <c r="K464" s="884">
        <v>0</v>
      </c>
      <c r="L464" s="850">
        <v>0</v>
      </c>
      <c r="M464" s="884">
        <v>0</v>
      </c>
      <c r="N464" s="915">
        <v>0</v>
      </c>
      <c r="O464" s="855">
        <v>1</v>
      </c>
      <c r="AE464" s="132"/>
      <c r="AF464" s="132"/>
      <c r="AG464" s="132"/>
      <c r="AH464" s="132"/>
      <c r="AI464" s="132"/>
      <c r="AJ464" s="132"/>
      <c r="AK464" s="132"/>
      <c r="AL464" s="132"/>
      <c r="AM464" s="132"/>
      <c r="AN464" s="132"/>
      <c r="AO464" s="132"/>
      <c r="AP464" s="132"/>
      <c r="AQ464" s="132"/>
      <c r="AR464" s="132"/>
      <c r="AS464" s="132"/>
      <c r="AT464" s="132"/>
      <c r="AU464" s="132"/>
      <c r="AV464" s="132"/>
      <c r="AW464" s="132"/>
      <c r="AX464" s="132"/>
      <c r="AY464" s="132"/>
      <c r="AZ464" s="132"/>
      <c r="BA464" s="132"/>
      <c r="BB464" s="132"/>
      <c r="BC464" s="132"/>
      <c r="BD464" s="132"/>
      <c r="BE464" s="132"/>
      <c r="BF464" s="132"/>
      <c r="BG464" s="132"/>
      <c r="BH464" s="132"/>
      <c r="BI464" s="132"/>
      <c r="BJ464" s="132"/>
      <c r="BK464" s="132"/>
      <c r="BL464" s="132"/>
      <c r="BM464" s="132"/>
      <c r="BN464" s="132"/>
      <c r="BO464" s="132"/>
      <c r="BP464" s="132"/>
      <c r="BQ464" s="132"/>
      <c r="BR464" s="132"/>
      <c r="BS464" s="132"/>
      <c r="BT464" s="132"/>
      <c r="BU464" s="132"/>
      <c r="BV464" s="132"/>
      <c r="BW464" s="132"/>
      <c r="BX464" s="132"/>
      <c r="BY464" s="132"/>
      <c r="BZ464" s="132"/>
      <c r="CA464" s="132"/>
      <c r="CB464" s="132"/>
      <c r="CC464" s="132"/>
      <c r="CD464" s="132"/>
      <c r="CE464" s="132"/>
      <c r="CF464" s="132"/>
      <c r="CG464" s="132"/>
      <c r="CH464" s="132"/>
      <c r="CI464" s="132"/>
      <c r="CJ464" s="132"/>
      <c r="CK464" s="132"/>
      <c r="CL464" s="132"/>
      <c r="CM464" s="132"/>
      <c r="CN464" s="132"/>
      <c r="CO464" s="132"/>
      <c r="CP464" s="132"/>
      <c r="CQ464" s="132"/>
      <c r="CR464" s="132"/>
      <c r="CS464" s="132"/>
      <c r="CT464" s="132"/>
      <c r="CU464" s="132"/>
      <c r="CV464" s="132"/>
      <c r="CW464" s="132"/>
      <c r="CX464" s="132"/>
      <c r="CY464" s="132"/>
      <c r="CZ464" s="132"/>
      <c r="DA464" s="132"/>
      <c r="DB464" s="132"/>
    </row>
    <row r="465" spans="1:108" ht="14.25" customHeight="1">
      <c r="A465" s="991"/>
      <c r="B465" s="967"/>
      <c r="C465" s="967"/>
      <c r="D465" s="967"/>
      <c r="E465" s="967"/>
      <c r="F465" s="967"/>
      <c r="G465" s="967"/>
      <c r="H465" s="967"/>
      <c r="I465" s="967"/>
      <c r="J465" s="967"/>
      <c r="K465" s="967"/>
      <c r="L465" s="967"/>
      <c r="M465" s="967"/>
      <c r="N465" s="852"/>
      <c r="O465" s="920"/>
      <c r="Q465" s="921"/>
      <c r="AE465" s="132"/>
      <c r="AF465" s="132"/>
      <c r="AG465" s="132"/>
      <c r="AH465" s="132"/>
      <c r="AI465" s="132"/>
      <c r="AJ465" s="132"/>
      <c r="AK465" s="132"/>
      <c r="AL465" s="132"/>
      <c r="AM465" s="132"/>
      <c r="AN465" s="132"/>
      <c r="AO465" s="132"/>
      <c r="AP465" s="132"/>
      <c r="AQ465" s="132"/>
      <c r="AR465" s="132"/>
      <c r="AS465" s="132"/>
      <c r="AT465" s="132"/>
      <c r="AU465" s="132"/>
      <c r="AV465" s="132"/>
      <c r="AW465" s="132"/>
      <c r="AX465" s="132"/>
      <c r="AY465" s="132"/>
      <c r="AZ465" s="132"/>
      <c r="BA465" s="132"/>
      <c r="BB465" s="132"/>
      <c r="BC465" s="132"/>
      <c r="BD465" s="132"/>
      <c r="BE465" s="132"/>
      <c r="BF465" s="132"/>
      <c r="BG465" s="132"/>
      <c r="BH465" s="132"/>
      <c r="BI465" s="132"/>
      <c r="BJ465" s="132"/>
      <c r="BK465" s="132"/>
      <c r="BL465" s="132"/>
      <c r="BM465" s="132"/>
      <c r="BN465" s="132"/>
      <c r="BO465" s="132"/>
      <c r="BP465" s="132"/>
      <c r="BQ465" s="132"/>
      <c r="BR465" s="132"/>
      <c r="BS465" s="132"/>
      <c r="BT465" s="132"/>
      <c r="BU465" s="132"/>
      <c r="BV465" s="132"/>
      <c r="BW465" s="132"/>
      <c r="BX465" s="132"/>
      <c r="BY465" s="132"/>
      <c r="BZ465" s="132"/>
      <c r="CA465" s="132"/>
      <c r="CB465" s="132"/>
      <c r="CC465" s="132"/>
      <c r="CD465" s="132"/>
      <c r="CE465" s="132"/>
      <c r="CF465" s="132"/>
      <c r="CG465" s="132"/>
      <c r="CH465" s="132"/>
      <c r="CI465" s="132"/>
      <c r="CJ465" s="132"/>
      <c r="CK465" s="132"/>
      <c r="CL465" s="132"/>
      <c r="CM465" s="132"/>
      <c r="CN465" s="132"/>
      <c r="CO465" s="132"/>
      <c r="CP465" s="132"/>
      <c r="CQ465" s="132"/>
      <c r="CR465" s="132"/>
      <c r="CS465" s="132"/>
      <c r="CT465" s="132"/>
      <c r="CU465" s="132"/>
      <c r="CV465" s="132"/>
      <c r="CW465" s="132"/>
      <c r="CX465" s="132"/>
      <c r="CY465" s="132"/>
      <c r="CZ465" s="132"/>
      <c r="DA465" s="132"/>
      <c r="DB465" s="132"/>
      <c r="DC465" s="132"/>
      <c r="DD465" s="132"/>
    </row>
    <row r="466" spans="1:108" ht="14.25" customHeight="1" thickBot="1">
      <c r="A466" s="854"/>
      <c r="B466" s="855"/>
      <c r="C466" s="855"/>
      <c r="D466" s="855"/>
      <c r="E466" s="855"/>
      <c r="F466" s="855"/>
      <c r="G466" s="855"/>
      <c r="H466" s="855"/>
      <c r="I466" s="855"/>
      <c r="J466" s="855"/>
      <c r="K466" s="855"/>
      <c r="L466" s="855"/>
      <c r="M466" s="855"/>
      <c r="N466" s="855"/>
      <c r="O466" s="858"/>
      <c r="Q466" s="921"/>
      <c r="AE466" s="132"/>
      <c r="AF466" s="132"/>
      <c r="AG466" s="132"/>
      <c r="AH466" s="132"/>
      <c r="AI466" s="132"/>
      <c r="AJ466" s="132"/>
      <c r="AK466" s="132"/>
      <c r="AL466" s="132"/>
      <c r="AM466" s="132"/>
      <c r="AN466" s="132"/>
      <c r="AO466" s="132"/>
      <c r="AP466" s="132"/>
      <c r="AQ466" s="132"/>
      <c r="AR466" s="132"/>
      <c r="AS466" s="132"/>
      <c r="AT466" s="132"/>
      <c r="AU466" s="132"/>
      <c r="AV466" s="132"/>
      <c r="AW466" s="132"/>
      <c r="AX466" s="132"/>
      <c r="AY466" s="132"/>
      <c r="AZ466" s="132"/>
      <c r="BA466" s="132"/>
      <c r="BB466" s="132"/>
      <c r="BC466" s="132"/>
      <c r="BD466" s="132"/>
      <c r="BE466" s="132"/>
      <c r="BF466" s="132"/>
      <c r="BG466" s="132"/>
      <c r="BH466" s="132"/>
      <c r="BI466" s="132"/>
      <c r="BJ466" s="132"/>
      <c r="BK466" s="132"/>
      <c r="BL466" s="132"/>
      <c r="BM466" s="132"/>
      <c r="BN466" s="132"/>
      <c r="BO466" s="132"/>
      <c r="BP466" s="132"/>
      <c r="BQ466" s="132"/>
      <c r="BR466" s="132"/>
      <c r="BS466" s="132"/>
      <c r="BT466" s="132"/>
      <c r="BU466" s="132"/>
      <c r="BV466" s="132"/>
      <c r="BW466" s="132"/>
      <c r="BX466" s="132"/>
      <c r="BY466" s="132"/>
      <c r="BZ466" s="132"/>
      <c r="CA466" s="132"/>
      <c r="CB466" s="132"/>
      <c r="CC466" s="132"/>
      <c r="CD466" s="132"/>
      <c r="CE466" s="132"/>
      <c r="CF466" s="132"/>
      <c r="CG466" s="132"/>
      <c r="CH466" s="132"/>
      <c r="CI466" s="132"/>
      <c r="CJ466" s="132"/>
      <c r="CK466" s="132"/>
      <c r="CL466" s="132"/>
      <c r="CM466" s="132"/>
      <c r="CN466" s="132"/>
      <c r="CO466" s="132"/>
      <c r="CP466" s="132"/>
      <c r="CQ466" s="132"/>
      <c r="CR466" s="132"/>
      <c r="CS466" s="132"/>
      <c r="CT466" s="132"/>
      <c r="CU466" s="132"/>
      <c r="CV466" s="132"/>
      <c r="CW466" s="132"/>
      <c r="CX466" s="132"/>
      <c r="CY466" s="132"/>
      <c r="CZ466" s="132"/>
      <c r="DA466" s="132"/>
      <c r="DB466" s="132"/>
      <c r="DC466" s="132"/>
      <c r="DD466" s="132"/>
    </row>
    <row r="467" spans="1:108" s="850" customFormat="1" ht="19.5" customHeight="1">
      <c r="A467" s="993" t="s">
        <v>218</v>
      </c>
      <c r="B467" s="862" t="s">
        <v>354</v>
      </c>
      <c r="C467" s="862"/>
      <c r="D467" s="861" t="s">
        <v>355</v>
      </c>
      <c r="E467" s="862"/>
      <c r="F467" s="1011" t="s">
        <v>356</v>
      </c>
      <c r="G467" s="1012"/>
      <c r="H467" s="1004" t="s">
        <v>193</v>
      </c>
      <c r="I467" s="1005"/>
      <c r="J467" s="985" t="s">
        <v>357</v>
      </c>
      <c r="K467" s="986"/>
      <c r="L467" s="865" t="s">
        <v>358</v>
      </c>
      <c r="M467" s="986"/>
      <c r="N467" s="865" t="s">
        <v>359</v>
      </c>
      <c r="O467" s="924"/>
      <c r="P467" s="852"/>
      <c r="R467" s="852"/>
      <c r="S467" s="852"/>
      <c r="AC467" s="852"/>
      <c r="AD467" s="852"/>
      <c r="AE467" s="852"/>
      <c r="AF467" s="852"/>
      <c r="AG467" s="852"/>
      <c r="AH467" s="852"/>
      <c r="AI467" s="852"/>
      <c r="AJ467" s="852"/>
      <c r="AK467" s="852"/>
      <c r="AL467" s="852"/>
      <c r="AM467" s="852"/>
      <c r="AN467" s="852"/>
      <c r="AO467" s="852"/>
      <c r="AP467" s="852"/>
      <c r="AQ467" s="852"/>
      <c r="AR467" s="852"/>
      <c r="AS467" s="852"/>
      <c r="AT467" s="852"/>
      <c r="AU467" s="852"/>
      <c r="AV467" s="852"/>
      <c r="AW467" s="852"/>
      <c r="AX467" s="852"/>
      <c r="AY467" s="852"/>
      <c r="AZ467" s="852"/>
      <c r="BA467" s="852"/>
      <c r="BB467" s="852"/>
      <c r="BC467" s="852"/>
      <c r="BD467" s="852"/>
      <c r="BE467" s="852"/>
      <c r="BF467" s="852"/>
      <c r="BG467" s="852"/>
      <c r="BH467" s="852"/>
      <c r="BI467" s="852"/>
      <c r="BJ467" s="852"/>
      <c r="BK467" s="852"/>
      <c r="BL467" s="852"/>
      <c r="BM467" s="852"/>
      <c r="BN467" s="852"/>
      <c r="BO467" s="852"/>
      <c r="BP467" s="852"/>
      <c r="BQ467" s="852"/>
      <c r="BR467" s="852"/>
      <c r="BS467" s="852"/>
      <c r="BT467" s="852"/>
      <c r="BU467" s="852"/>
      <c r="BV467" s="852"/>
      <c r="BW467" s="852"/>
      <c r="BX467" s="852"/>
      <c r="BY467" s="852"/>
      <c r="BZ467" s="852"/>
      <c r="CA467" s="852"/>
      <c r="CB467" s="852"/>
      <c r="CC467" s="852"/>
      <c r="CD467" s="852"/>
      <c r="CE467" s="852"/>
      <c r="CF467" s="852"/>
      <c r="CG467" s="852"/>
      <c r="CH467" s="852"/>
      <c r="CI467" s="852"/>
      <c r="CJ467" s="852"/>
      <c r="CK467" s="852"/>
      <c r="CL467" s="852"/>
      <c r="CM467" s="852"/>
      <c r="CN467" s="852"/>
      <c r="CO467" s="852"/>
      <c r="CP467" s="852"/>
      <c r="CQ467" s="852"/>
      <c r="CR467" s="852"/>
      <c r="CS467" s="852"/>
      <c r="CT467" s="852"/>
      <c r="CU467" s="852"/>
      <c r="CV467" s="852"/>
    </row>
    <row r="468" spans="1:108" ht="13.5" customHeight="1">
      <c r="A468" s="867" t="s">
        <v>226</v>
      </c>
      <c r="B468" s="868">
        <v>208</v>
      </c>
      <c r="C468" s="868"/>
      <c r="D468" s="928">
        <v>424</v>
      </c>
      <c r="E468" s="869"/>
      <c r="F468" s="868">
        <v>341</v>
      </c>
      <c r="G468" s="869"/>
      <c r="H468" s="1013">
        <f>SUM(J439:O439)+B468+D468+F468</f>
        <v>1588</v>
      </c>
      <c r="I468" s="894"/>
      <c r="J468" s="928">
        <v>125</v>
      </c>
      <c r="K468" s="868"/>
      <c r="L468" s="868">
        <v>123</v>
      </c>
      <c r="M468" s="868"/>
      <c r="N468" s="869">
        <v>106</v>
      </c>
      <c r="O468" s="929"/>
      <c r="R468" s="132"/>
      <c r="S468" s="132"/>
      <c r="AC468" s="132"/>
      <c r="AD468" s="132"/>
      <c r="AE468" s="132"/>
      <c r="AF468" s="132"/>
      <c r="AG468" s="132"/>
      <c r="AH468" s="132"/>
      <c r="AI468" s="132"/>
      <c r="AJ468" s="132"/>
      <c r="AK468" s="132"/>
      <c r="AL468" s="132"/>
      <c r="AM468" s="132"/>
      <c r="AN468" s="132"/>
      <c r="AO468" s="132"/>
      <c r="AP468" s="132"/>
      <c r="AQ468" s="132"/>
      <c r="AR468" s="132"/>
      <c r="AS468" s="132"/>
      <c r="AT468" s="132"/>
      <c r="AU468" s="132"/>
      <c r="AV468" s="132"/>
      <c r="AW468" s="132"/>
      <c r="AX468" s="132"/>
      <c r="AY468" s="132"/>
      <c r="AZ468" s="132"/>
      <c r="BA468" s="132"/>
      <c r="BB468" s="132"/>
      <c r="BC468" s="132"/>
      <c r="BD468" s="132"/>
      <c r="BE468" s="132"/>
      <c r="BF468" s="132"/>
      <c r="BG468" s="132"/>
      <c r="BH468" s="132"/>
      <c r="BI468" s="132"/>
      <c r="BJ468" s="132"/>
      <c r="BK468" s="132"/>
      <c r="BL468" s="132"/>
      <c r="BM468" s="132"/>
      <c r="BN468" s="132"/>
      <c r="BO468" s="132"/>
      <c r="BP468" s="132"/>
      <c r="BQ468" s="132"/>
      <c r="BR468" s="132"/>
      <c r="BS468" s="132"/>
      <c r="BT468" s="132"/>
      <c r="BU468" s="132"/>
      <c r="BV468" s="132"/>
      <c r="BW468" s="132"/>
      <c r="BX468" s="132"/>
      <c r="BY468" s="132"/>
      <c r="BZ468" s="132"/>
      <c r="CA468" s="132"/>
      <c r="CB468" s="132"/>
      <c r="CC468" s="132"/>
      <c r="CD468" s="132"/>
      <c r="CE468" s="132"/>
      <c r="CF468" s="132"/>
      <c r="CG468" s="132"/>
      <c r="CH468" s="132"/>
      <c r="CI468" s="132"/>
      <c r="CJ468" s="132"/>
      <c r="CK468" s="132"/>
      <c r="CL468" s="132"/>
      <c r="CM468" s="132"/>
      <c r="CN468" s="132"/>
      <c r="CO468" s="132"/>
      <c r="CP468" s="132"/>
      <c r="CQ468" s="132"/>
      <c r="CR468" s="132"/>
      <c r="CS468" s="132"/>
      <c r="CT468" s="132"/>
      <c r="CU468" s="132"/>
      <c r="CV468" s="132"/>
    </row>
    <row r="469" spans="1:108" ht="13.5" customHeight="1">
      <c r="A469" s="867" t="s">
        <v>227</v>
      </c>
      <c r="B469" s="868">
        <f>SUM(B473:C493)</f>
        <v>512</v>
      </c>
      <c r="C469" s="868"/>
      <c r="D469" s="929">
        <f>SUM(D473:E493)</f>
        <v>1032</v>
      </c>
      <c r="E469" s="929"/>
      <c r="F469" s="869">
        <f>SUM(F473:G493)</f>
        <v>863</v>
      </c>
      <c r="G469" s="929"/>
      <c r="H469" s="1013">
        <f>SUM(H473:I493)</f>
        <v>3948</v>
      </c>
      <c r="I469" s="894"/>
      <c r="J469" s="928">
        <f>SUM(J473:K493)</f>
        <v>385</v>
      </c>
      <c r="K469" s="868"/>
      <c r="L469" s="868">
        <f>SUM(L473:M493)</f>
        <v>369</v>
      </c>
      <c r="M469" s="868"/>
      <c r="N469" s="869">
        <f>SUM(N473:O493)</f>
        <v>349</v>
      </c>
      <c r="O469" s="929"/>
      <c r="R469" s="132"/>
      <c r="S469" s="132"/>
      <c r="AC469" s="132"/>
      <c r="AD469" s="132"/>
      <c r="AE469" s="132"/>
      <c r="AF469" s="132"/>
      <c r="AG469" s="132"/>
      <c r="AH469" s="132"/>
      <c r="AI469" s="132"/>
      <c r="AJ469" s="132"/>
      <c r="AK469" s="132"/>
      <c r="AL469" s="132"/>
      <c r="AM469" s="132"/>
      <c r="AN469" s="132"/>
      <c r="AO469" s="132"/>
      <c r="AP469" s="132"/>
      <c r="AQ469" s="132"/>
      <c r="AR469" s="132"/>
      <c r="AS469" s="132"/>
      <c r="AT469" s="132"/>
      <c r="AU469" s="132"/>
      <c r="AV469" s="132"/>
      <c r="AW469" s="132"/>
      <c r="AX469" s="132"/>
      <c r="AY469" s="132"/>
      <c r="AZ469" s="132"/>
      <c r="BA469" s="132"/>
      <c r="BB469" s="132"/>
      <c r="BC469" s="132"/>
      <c r="BD469" s="132"/>
      <c r="BE469" s="132"/>
      <c r="BF469" s="132"/>
      <c r="BG469" s="132"/>
      <c r="BH469" s="132"/>
      <c r="BI469" s="132"/>
      <c r="BJ469" s="132"/>
      <c r="BK469" s="132"/>
      <c r="BL469" s="132"/>
      <c r="BM469" s="132"/>
      <c r="BN469" s="132"/>
      <c r="BO469" s="132"/>
      <c r="BP469" s="132"/>
      <c r="BQ469" s="132"/>
      <c r="BR469" s="132"/>
      <c r="BS469" s="132"/>
      <c r="BT469" s="132"/>
      <c r="BU469" s="132"/>
      <c r="BV469" s="132"/>
      <c r="BW469" s="132"/>
      <c r="BX469" s="132"/>
      <c r="BY469" s="132"/>
      <c r="BZ469" s="132"/>
      <c r="CA469" s="132"/>
      <c r="CB469" s="132"/>
      <c r="CC469" s="132"/>
      <c r="CD469" s="132"/>
      <c r="CE469" s="132"/>
      <c r="CF469" s="132"/>
      <c r="CG469" s="132"/>
      <c r="CH469" s="132"/>
      <c r="CI469" s="132"/>
      <c r="CJ469" s="132"/>
      <c r="CK469" s="132"/>
      <c r="CL469" s="132"/>
      <c r="CM469" s="132"/>
      <c r="CN469" s="132"/>
      <c r="CO469" s="132"/>
      <c r="CP469" s="132"/>
      <c r="CQ469" s="132"/>
      <c r="CR469" s="132"/>
      <c r="CS469" s="132"/>
      <c r="CT469" s="132"/>
      <c r="CU469" s="132"/>
      <c r="CV469" s="132"/>
    </row>
    <row r="470" spans="1:108" ht="13.5" customHeight="1">
      <c r="A470" s="867"/>
      <c r="B470" s="1003" t="s">
        <v>89</v>
      </c>
      <c r="C470" s="971" t="s">
        <v>90</v>
      </c>
      <c r="D470" s="1001" t="s">
        <v>89</v>
      </c>
      <c r="E470" s="1003" t="s">
        <v>90</v>
      </c>
      <c r="F470" s="1000" t="s">
        <v>89</v>
      </c>
      <c r="G470" s="1003" t="s">
        <v>90</v>
      </c>
      <c r="H470" s="1014" t="s">
        <v>89</v>
      </c>
      <c r="I470" s="974" t="s">
        <v>90</v>
      </c>
      <c r="J470" s="1001" t="s">
        <v>89</v>
      </c>
      <c r="K470" s="971" t="s">
        <v>90</v>
      </c>
      <c r="L470" s="1001" t="s">
        <v>89</v>
      </c>
      <c r="M470" s="971" t="s">
        <v>90</v>
      </c>
      <c r="N470" s="1001" t="s">
        <v>89</v>
      </c>
      <c r="O470" s="1003" t="s">
        <v>90</v>
      </c>
      <c r="R470" s="132"/>
      <c r="S470" s="132"/>
      <c r="AC470" s="132"/>
      <c r="AD470" s="132"/>
      <c r="AE470" s="132"/>
      <c r="AF470" s="132"/>
      <c r="AG470" s="132"/>
      <c r="AH470" s="132"/>
      <c r="AI470" s="132"/>
      <c r="AJ470" s="132"/>
      <c r="AK470" s="132"/>
      <c r="AL470" s="132"/>
      <c r="AM470" s="132"/>
      <c r="AN470" s="132"/>
      <c r="AO470" s="132"/>
      <c r="AP470" s="132"/>
      <c r="AQ470" s="132"/>
      <c r="AR470" s="132"/>
      <c r="AS470" s="132"/>
      <c r="AT470" s="132"/>
      <c r="AU470" s="132"/>
      <c r="AV470" s="132"/>
      <c r="AW470" s="132"/>
      <c r="AX470" s="132"/>
      <c r="AY470" s="132"/>
      <c r="AZ470" s="132"/>
      <c r="BA470" s="132"/>
      <c r="BB470" s="132"/>
      <c r="BC470" s="132"/>
      <c r="BD470" s="132"/>
      <c r="BE470" s="132"/>
      <c r="BF470" s="132"/>
      <c r="BG470" s="132"/>
      <c r="BH470" s="132"/>
      <c r="BI470" s="132"/>
      <c r="BJ470" s="132"/>
      <c r="BK470" s="132"/>
      <c r="BL470" s="132"/>
      <c r="BM470" s="132"/>
      <c r="BN470" s="132"/>
      <c r="BO470" s="132"/>
      <c r="BP470" s="132"/>
      <c r="BQ470" s="132"/>
      <c r="BR470" s="132"/>
      <c r="BS470" s="132"/>
      <c r="BT470" s="132"/>
      <c r="BU470" s="132"/>
      <c r="BV470" s="132"/>
      <c r="BW470" s="132"/>
      <c r="BX470" s="132"/>
      <c r="BY470" s="132"/>
      <c r="BZ470" s="132"/>
      <c r="CA470" s="132"/>
      <c r="CB470" s="132"/>
      <c r="CC470" s="132"/>
      <c r="CD470" s="132"/>
      <c r="CE470" s="132"/>
      <c r="CF470" s="132"/>
      <c r="CG470" s="132"/>
      <c r="CH470" s="132"/>
      <c r="CI470" s="132"/>
      <c r="CJ470" s="132"/>
      <c r="CK470" s="132"/>
      <c r="CL470" s="132"/>
      <c r="CM470" s="132"/>
      <c r="CN470" s="132"/>
      <c r="CO470" s="132"/>
      <c r="CP470" s="132"/>
      <c r="CQ470" s="132"/>
      <c r="CR470" s="132"/>
      <c r="CS470" s="132"/>
      <c r="CT470" s="132"/>
      <c r="CU470" s="132"/>
      <c r="CV470" s="132"/>
    </row>
    <row r="471" spans="1:108" ht="13.5" customHeight="1">
      <c r="A471" s="897" t="s">
        <v>267</v>
      </c>
      <c r="B471" s="952">
        <f t="shared" ref="B471:G471" si="60">SUM(B477:B493)</f>
        <v>196</v>
      </c>
      <c r="C471" s="953">
        <f t="shared" si="60"/>
        <v>208</v>
      </c>
      <c r="D471" s="954">
        <f t="shared" si="60"/>
        <v>419</v>
      </c>
      <c r="E471" s="954">
        <f t="shared" si="60"/>
        <v>403</v>
      </c>
      <c r="F471" s="952">
        <f t="shared" si="60"/>
        <v>338</v>
      </c>
      <c r="G471" s="954">
        <f t="shared" si="60"/>
        <v>356</v>
      </c>
      <c r="H471" s="1015">
        <f t="shared" ref="H471:I493" si="61">J442+L442+N442+B471+D471+F471</f>
        <v>1590</v>
      </c>
      <c r="I471" s="956">
        <f t="shared" si="61"/>
        <v>1605</v>
      </c>
      <c r="J471" s="954">
        <f t="shared" ref="J471:O471" si="62">SUM(J477:J493)</f>
        <v>162</v>
      </c>
      <c r="K471" s="953">
        <f t="shared" si="62"/>
        <v>157</v>
      </c>
      <c r="L471" s="954">
        <f t="shared" si="62"/>
        <v>155</v>
      </c>
      <c r="M471" s="953">
        <f t="shared" si="62"/>
        <v>161</v>
      </c>
      <c r="N471" s="954">
        <f t="shared" si="62"/>
        <v>141</v>
      </c>
      <c r="O471" s="954">
        <f t="shared" si="62"/>
        <v>159</v>
      </c>
      <c r="R471" s="132"/>
      <c r="S471" s="132"/>
      <c r="AC471" s="132"/>
      <c r="AD471" s="132"/>
      <c r="AE471" s="132"/>
      <c r="AF471" s="132"/>
      <c r="AG471" s="132"/>
      <c r="AH471" s="132"/>
      <c r="AI471" s="132"/>
      <c r="AJ471" s="132"/>
      <c r="AK471" s="132"/>
      <c r="AL471" s="132"/>
      <c r="AM471" s="132"/>
      <c r="AN471" s="132"/>
      <c r="AO471" s="132"/>
      <c r="AP471" s="132"/>
      <c r="AQ471" s="132"/>
      <c r="AR471" s="132"/>
      <c r="AS471" s="132"/>
      <c r="AT471" s="132"/>
      <c r="AU471" s="132"/>
      <c r="AV471" s="132"/>
      <c r="AW471" s="132"/>
      <c r="AX471" s="132"/>
      <c r="AY471" s="132"/>
      <c r="AZ471" s="132"/>
      <c r="BA471" s="132"/>
      <c r="BB471" s="132"/>
      <c r="BC471" s="132"/>
      <c r="BD471" s="132"/>
      <c r="BE471" s="132"/>
      <c r="BF471" s="132"/>
      <c r="BG471" s="132"/>
      <c r="BH471" s="132"/>
      <c r="BI471" s="132"/>
      <c r="BJ471" s="132"/>
      <c r="BK471" s="132"/>
      <c r="BL471" s="132"/>
      <c r="BM471" s="132"/>
      <c r="BN471" s="132"/>
      <c r="BO471" s="132"/>
      <c r="BP471" s="132"/>
      <c r="BQ471" s="132"/>
      <c r="BR471" s="132"/>
      <c r="BS471" s="132"/>
      <c r="BT471" s="132"/>
      <c r="BU471" s="132"/>
      <c r="BV471" s="132"/>
      <c r="BW471" s="132"/>
      <c r="BX471" s="132"/>
      <c r="BY471" s="132"/>
      <c r="BZ471" s="132"/>
      <c r="CA471" s="132"/>
      <c r="CB471" s="132"/>
      <c r="CC471" s="132"/>
      <c r="CD471" s="132"/>
      <c r="CE471" s="132"/>
      <c r="CF471" s="132"/>
      <c r="CG471" s="132"/>
      <c r="CH471" s="132"/>
      <c r="CI471" s="132"/>
      <c r="CJ471" s="132"/>
      <c r="CK471" s="132"/>
      <c r="CL471" s="132"/>
      <c r="CM471" s="132"/>
      <c r="CN471" s="132"/>
      <c r="CO471" s="132"/>
      <c r="CP471" s="132"/>
      <c r="CQ471" s="132"/>
      <c r="CR471" s="132"/>
      <c r="CS471" s="132"/>
      <c r="CT471" s="132"/>
      <c r="CU471" s="132"/>
      <c r="CV471" s="132"/>
    </row>
    <row r="472" spans="1:108" ht="15" customHeight="1">
      <c r="A472" s="879" t="s">
        <v>229</v>
      </c>
      <c r="B472" s="977">
        <f t="shared" ref="B472:G472" si="63">SUM(B473:B493)</f>
        <v>249</v>
      </c>
      <c r="C472" s="980">
        <f t="shared" si="63"/>
        <v>263</v>
      </c>
      <c r="D472" s="979">
        <f t="shared" si="63"/>
        <v>527</v>
      </c>
      <c r="E472" s="979">
        <f t="shared" si="63"/>
        <v>505</v>
      </c>
      <c r="F472" s="977">
        <f t="shared" si="63"/>
        <v>420</v>
      </c>
      <c r="G472" s="979">
        <f t="shared" si="63"/>
        <v>443</v>
      </c>
      <c r="H472" s="1016">
        <f t="shared" si="61"/>
        <v>1966</v>
      </c>
      <c r="I472" s="960">
        <f t="shared" si="61"/>
        <v>1982</v>
      </c>
      <c r="J472" s="979">
        <f t="shared" ref="J472:O472" si="64">SUM(J473:J493)</f>
        <v>199</v>
      </c>
      <c r="K472" s="980">
        <f t="shared" si="64"/>
        <v>186</v>
      </c>
      <c r="L472" s="979">
        <f t="shared" si="64"/>
        <v>180</v>
      </c>
      <c r="M472" s="980">
        <f t="shared" si="64"/>
        <v>189</v>
      </c>
      <c r="N472" s="979">
        <f t="shared" si="64"/>
        <v>165</v>
      </c>
      <c r="O472" s="979">
        <f t="shared" si="64"/>
        <v>184</v>
      </c>
      <c r="R472" s="132"/>
      <c r="S472" s="132"/>
      <c r="AC472" s="132"/>
      <c r="AD472" s="132"/>
      <c r="AE472" s="132"/>
      <c r="AF472" s="132"/>
      <c r="AG472" s="132"/>
      <c r="AH472" s="132"/>
      <c r="AI472" s="132"/>
      <c r="AJ472" s="132"/>
      <c r="AK472" s="132"/>
      <c r="AL472" s="132"/>
      <c r="AM472" s="132"/>
      <c r="AN472" s="132"/>
      <c r="AO472" s="132"/>
      <c r="AP472" s="132"/>
      <c r="AQ472" s="132"/>
      <c r="AR472" s="132"/>
      <c r="AS472" s="132"/>
      <c r="AT472" s="132"/>
      <c r="AU472" s="132"/>
      <c r="AV472" s="132"/>
      <c r="AW472" s="132"/>
      <c r="AX472" s="132"/>
      <c r="AY472" s="132"/>
      <c r="AZ472" s="132"/>
      <c r="BA472" s="132"/>
      <c r="BB472" s="132"/>
      <c r="BC472" s="132"/>
      <c r="BD472" s="132"/>
      <c r="BE472" s="132"/>
      <c r="BF472" s="132"/>
      <c r="BG472" s="132"/>
      <c r="BH472" s="132"/>
      <c r="BI472" s="132"/>
      <c r="BJ472" s="132"/>
      <c r="BK472" s="132"/>
      <c r="BL472" s="132"/>
      <c r="BM472" s="132"/>
      <c r="BN472" s="132"/>
      <c r="BO472" s="132"/>
      <c r="BP472" s="132"/>
      <c r="BQ472" s="132"/>
      <c r="BR472" s="132"/>
      <c r="BS472" s="132"/>
      <c r="BT472" s="132"/>
      <c r="BU472" s="132"/>
      <c r="BV472" s="132"/>
      <c r="BW472" s="132"/>
      <c r="BX472" s="132"/>
      <c r="BY472" s="132"/>
      <c r="BZ472" s="132"/>
      <c r="CA472" s="132"/>
      <c r="CB472" s="132"/>
      <c r="CC472" s="132"/>
      <c r="CD472" s="132"/>
      <c r="CE472" s="132"/>
      <c r="CF472" s="132"/>
      <c r="CG472" s="132"/>
      <c r="CH472" s="132"/>
      <c r="CI472" s="132"/>
      <c r="CJ472" s="132"/>
      <c r="CK472" s="132"/>
      <c r="CL472" s="132"/>
      <c r="CM472" s="132"/>
      <c r="CN472" s="132"/>
      <c r="CO472" s="132"/>
      <c r="CP472" s="132"/>
      <c r="CQ472" s="132"/>
      <c r="CR472" s="132"/>
      <c r="CS472" s="132"/>
      <c r="CT472" s="132"/>
      <c r="CU472" s="132"/>
      <c r="CV472" s="132"/>
    </row>
    <row r="473" spans="1:108" ht="12.75" customHeight="1">
      <c r="A473" s="882" t="s">
        <v>268</v>
      </c>
      <c r="B473" s="850">
        <v>13</v>
      </c>
      <c r="C473" s="853">
        <v>15</v>
      </c>
      <c r="D473" s="850">
        <v>31</v>
      </c>
      <c r="E473" s="852">
        <v>20</v>
      </c>
      <c r="F473" s="851">
        <v>34</v>
      </c>
      <c r="G473" s="852">
        <v>24</v>
      </c>
      <c r="H473" s="1017">
        <f t="shared" si="61"/>
        <v>114</v>
      </c>
      <c r="I473" s="914">
        <f t="shared" si="61"/>
        <v>91</v>
      </c>
      <c r="J473" s="850">
        <v>9</v>
      </c>
      <c r="K473" s="853">
        <v>9</v>
      </c>
      <c r="L473" s="850">
        <v>5</v>
      </c>
      <c r="M473" s="853">
        <v>5</v>
      </c>
      <c r="N473" s="850">
        <v>9</v>
      </c>
      <c r="O473" s="852">
        <v>1</v>
      </c>
      <c r="R473" s="132"/>
      <c r="S473" s="132"/>
      <c r="AC473" s="132"/>
      <c r="AD473" s="132"/>
      <c r="AE473" s="132"/>
      <c r="AF473" s="132"/>
      <c r="AG473" s="132"/>
      <c r="AH473" s="132"/>
      <c r="AI473" s="132"/>
      <c r="AJ473" s="132"/>
      <c r="AK473" s="132"/>
      <c r="AL473" s="132"/>
      <c r="AM473" s="132"/>
      <c r="AN473" s="132"/>
      <c r="AO473" s="132"/>
      <c r="AP473" s="132"/>
      <c r="AQ473" s="132"/>
      <c r="AR473" s="132"/>
      <c r="AS473" s="132"/>
      <c r="AT473" s="132"/>
      <c r="AU473" s="132"/>
      <c r="AV473" s="132"/>
      <c r="AW473" s="132"/>
      <c r="AX473" s="132"/>
      <c r="AY473" s="132"/>
      <c r="AZ473" s="132"/>
      <c r="BA473" s="132"/>
      <c r="BB473" s="132"/>
      <c r="BC473" s="132"/>
      <c r="BD473" s="132"/>
      <c r="BE473" s="132"/>
      <c r="BF473" s="132"/>
      <c r="BG473" s="132"/>
      <c r="BH473" s="132"/>
      <c r="BI473" s="132"/>
      <c r="BJ473" s="132"/>
      <c r="BK473" s="132"/>
      <c r="BL473" s="132"/>
      <c r="BM473" s="132"/>
      <c r="BN473" s="132"/>
      <c r="BO473" s="132"/>
      <c r="BP473" s="132"/>
      <c r="BQ473" s="132"/>
      <c r="BR473" s="132"/>
      <c r="BS473" s="132"/>
      <c r="BT473" s="132"/>
      <c r="BU473" s="132"/>
      <c r="BV473" s="132"/>
      <c r="BW473" s="132"/>
      <c r="BX473" s="132"/>
      <c r="BY473" s="132"/>
      <c r="BZ473" s="132"/>
      <c r="CA473" s="132"/>
      <c r="CB473" s="132"/>
      <c r="CC473" s="132"/>
      <c r="CD473" s="132"/>
      <c r="CE473" s="132"/>
      <c r="CF473" s="132"/>
      <c r="CG473" s="132"/>
      <c r="CH473" s="132"/>
      <c r="CI473" s="132"/>
      <c r="CJ473" s="132"/>
      <c r="CK473" s="132"/>
      <c r="CL473" s="132"/>
      <c r="CM473" s="132"/>
      <c r="CN473" s="132"/>
      <c r="CO473" s="132"/>
      <c r="CP473" s="132"/>
      <c r="CQ473" s="132"/>
      <c r="CR473" s="132"/>
      <c r="CS473" s="132"/>
      <c r="CT473" s="132"/>
      <c r="CU473" s="132"/>
      <c r="CV473" s="132"/>
    </row>
    <row r="474" spans="1:108" ht="12.75" customHeight="1">
      <c r="A474" s="882" t="s">
        <v>259</v>
      </c>
      <c r="B474" s="850">
        <v>16</v>
      </c>
      <c r="C474" s="853">
        <v>13</v>
      </c>
      <c r="D474" s="850">
        <v>29</v>
      </c>
      <c r="E474" s="852">
        <v>27</v>
      </c>
      <c r="F474" s="851">
        <v>21</v>
      </c>
      <c r="G474" s="852">
        <v>22</v>
      </c>
      <c r="H474" s="1017">
        <f t="shared" si="61"/>
        <v>105</v>
      </c>
      <c r="I474" s="914">
        <f t="shared" si="61"/>
        <v>103</v>
      </c>
      <c r="J474" s="850">
        <v>10</v>
      </c>
      <c r="K474" s="853">
        <v>4</v>
      </c>
      <c r="L474" s="850">
        <v>4</v>
      </c>
      <c r="M474" s="853">
        <v>11</v>
      </c>
      <c r="N474" s="850">
        <v>5</v>
      </c>
      <c r="O474" s="852">
        <v>4</v>
      </c>
      <c r="R474" s="132"/>
      <c r="S474" s="132"/>
      <c r="AC474" s="132"/>
      <c r="AD474" s="132"/>
      <c r="AE474" s="132"/>
      <c r="AF474" s="132"/>
      <c r="AG474" s="132"/>
      <c r="AH474" s="132"/>
      <c r="AI474" s="132"/>
      <c r="AJ474" s="132"/>
      <c r="AK474" s="132"/>
      <c r="AL474" s="132"/>
      <c r="AM474" s="132"/>
      <c r="AN474" s="132"/>
      <c r="AO474" s="132"/>
      <c r="AP474" s="132"/>
      <c r="AQ474" s="132"/>
      <c r="AR474" s="132"/>
      <c r="AS474" s="132"/>
      <c r="AT474" s="132"/>
      <c r="AU474" s="132"/>
      <c r="AV474" s="132"/>
      <c r="AW474" s="132"/>
      <c r="AX474" s="132"/>
      <c r="AY474" s="132"/>
      <c r="AZ474" s="132"/>
      <c r="BA474" s="132"/>
      <c r="BB474" s="132"/>
      <c r="BC474" s="132"/>
      <c r="BD474" s="132"/>
      <c r="BE474" s="132"/>
      <c r="BF474" s="132"/>
      <c r="BG474" s="132"/>
      <c r="BH474" s="132"/>
      <c r="BI474" s="132"/>
      <c r="BJ474" s="132"/>
      <c r="BK474" s="132"/>
      <c r="BL474" s="132"/>
      <c r="BM474" s="132"/>
      <c r="BN474" s="132"/>
      <c r="BO474" s="132"/>
      <c r="BP474" s="132"/>
      <c r="BQ474" s="132"/>
      <c r="BR474" s="132"/>
      <c r="BS474" s="132"/>
      <c r="BT474" s="132"/>
      <c r="BU474" s="132"/>
      <c r="BV474" s="132"/>
      <c r="BW474" s="132"/>
      <c r="BX474" s="132"/>
      <c r="BY474" s="132"/>
      <c r="BZ474" s="132"/>
      <c r="CA474" s="132"/>
      <c r="CB474" s="132"/>
      <c r="CC474" s="132"/>
      <c r="CD474" s="132"/>
      <c r="CE474" s="132"/>
      <c r="CF474" s="132"/>
      <c r="CG474" s="132"/>
      <c r="CH474" s="132"/>
      <c r="CI474" s="132"/>
      <c r="CJ474" s="132"/>
      <c r="CK474" s="132"/>
      <c r="CL474" s="132"/>
      <c r="CM474" s="132"/>
      <c r="CN474" s="132"/>
      <c r="CO474" s="132"/>
      <c r="CP474" s="132"/>
      <c r="CQ474" s="132"/>
      <c r="CR474" s="132"/>
      <c r="CS474" s="132"/>
      <c r="CT474" s="132"/>
      <c r="CU474" s="132"/>
      <c r="CV474" s="132"/>
    </row>
    <row r="475" spans="1:108" ht="12.75" customHeight="1">
      <c r="A475" s="882" t="s">
        <v>93</v>
      </c>
      <c r="B475" s="850">
        <v>15</v>
      </c>
      <c r="C475" s="853">
        <v>11</v>
      </c>
      <c r="D475" s="850">
        <v>21</v>
      </c>
      <c r="E475" s="852">
        <v>27</v>
      </c>
      <c r="F475" s="851">
        <v>13</v>
      </c>
      <c r="G475" s="852">
        <v>17</v>
      </c>
      <c r="H475" s="1017">
        <f t="shared" si="61"/>
        <v>74</v>
      </c>
      <c r="I475" s="914">
        <f t="shared" si="61"/>
        <v>82</v>
      </c>
      <c r="J475" s="850">
        <v>8</v>
      </c>
      <c r="K475" s="853">
        <v>8</v>
      </c>
      <c r="L475" s="850">
        <v>8</v>
      </c>
      <c r="M475" s="853">
        <v>5</v>
      </c>
      <c r="N475" s="850">
        <v>6</v>
      </c>
      <c r="O475" s="852">
        <v>7</v>
      </c>
      <c r="R475" s="132"/>
      <c r="S475" s="132"/>
      <c r="AC475" s="132"/>
      <c r="AD475" s="132"/>
      <c r="AE475" s="132"/>
      <c r="AF475" s="132"/>
      <c r="AG475" s="132"/>
      <c r="AH475" s="132"/>
      <c r="AI475" s="132"/>
      <c r="AJ475" s="132"/>
      <c r="AK475" s="132"/>
      <c r="AL475" s="132"/>
      <c r="AM475" s="132"/>
      <c r="AN475" s="132"/>
      <c r="AO475" s="132"/>
      <c r="AP475" s="132"/>
      <c r="AQ475" s="132"/>
      <c r="AR475" s="132"/>
      <c r="AS475" s="132"/>
      <c r="AT475" s="132"/>
      <c r="AU475" s="132"/>
      <c r="AV475" s="132"/>
      <c r="AW475" s="132"/>
      <c r="AX475" s="132"/>
      <c r="AY475" s="132"/>
      <c r="AZ475" s="132"/>
      <c r="BA475" s="132"/>
      <c r="BB475" s="132"/>
      <c r="BC475" s="132"/>
      <c r="BD475" s="132"/>
      <c r="BE475" s="132"/>
      <c r="BF475" s="132"/>
      <c r="BG475" s="132"/>
      <c r="BH475" s="132"/>
      <c r="BI475" s="132"/>
      <c r="BJ475" s="132"/>
      <c r="BK475" s="132"/>
      <c r="BL475" s="132"/>
      <c r="BM475" s="132"/>
      <c r="BN475" s="132"/>
      <c r="BO475" s="132"/>
      <c r="BP475" s="132"/>
      <c r="BQ475" s="132"/>
      <c r="BR475" s="132"/>
      <c r="BS475" s="132"/>
      <c r="BT475" s="132"/>
      <c r="BU475" s="132"/>
      <c r="BV475" s="132"/>
      <c r="BW475" s="132"/>
      <c r="BX475" s="132"/>
      <c r="BY475" s="132"/>
      <c r="BZ475" s="132"/>
      <c r="CA475" s="132"/>
      <c r="CB475" s="132"/>
      <c r="CC475" s="132"/>
      <c r="CD475" s="132"/>
      <c r="CE475" s="132"/>
      <c r="CF475" s="132"/>
      <c r="CG475" s="132"/>
      <c r="CH475" s="132"/>
      <c r="CI475" s="132"/>
      <c r="CJ475" s="132"/>
      <c r="CK475" s="132"/>
      <c r="CL475" s="132"/>
      <c r="CM475" s="132"/>
      <c r="CN475" s="132"/>
      <c r="CO475" s="132"/>
      <c r="CP475" s="132"/>
      <c r="CQ475" s="132"/>
      <c r="CR475" s="132"/>
      <c r="CS475" s="132"/>
      <c r="CT475" s="132"/>
      <c r="CU475" s="132"/>
      <c r="CV475" s="132"/>
    </row>
    <row r="476" spans="1:108" ht="12.75" customHeight="1">
      <c r="A476" s="882" t="s">
        <v>94</v>
      </c>
      <c r="B476" s="850">
        <v>9</v>
      </c>
      <c r="C476" s="853">
        <v>16</v>
      </c>
      <c r="D476" s="850">
        <v>27</v>
      </c>
      <c r="E476" s="852">
        <v>28</v>
      </c>
      <c r="F476" s="851">
        <v>14</v>
      </c>
      <c r="G476" s="852">
        <v>24</v>
      </c>
      <c r="H476" s="1017">
        <f t="shared" si="61"/>
        <v>83</v>
      </c>
      <c r="I476" s="914">
        <f t="shared" si="61"/>
        <v>101</v>
      </c>
      <c r="J476" s="850">
        <v>10</v>
      </c>
      <c r="K476" s="853">
        <v>8</v>
      </c>
      <c r="L476" s="850">
        <v>8</v>
      </c>
      <c r="M476" s="853">
        <v>7</v>
      </c>
      <c r="N476" s="850">
        <v>4</v>
      </c>
      <c r="O476" s="852">
        <v>13</v>
      </c>
      <c r="R476" s="132"/>
      <c r="S476" s="132"/>
      <c r="AC476" s="132"/>
      <c r="AD476" s="132"/>
      <c r="AE476" s="132"/>
      <c r="AF476" s="132"/>
      <c r="AG476" s="132"/>
      <c r="AH476" s="132"/>
      <c r="AI476" s="132"/>
      <c r="AJ476" s="132"/>
      <c r="AK476" s="132"/>
      <c r="AL476" s="132"/>
      <c r="AM476" s="132"/>
      <c r="AN476" s="132"/>
      <c r="AO476" s="132"/>
      <c r="AP476" s="132"/>
      <c r="AQ476" s="132"/>
      <c r="AR476" s="132"/>
      <c r="AS476" s="132"/>
      <c r="AT476" s="132"/>
      <c r="AU476" s="132"/>
      <c r="AV476" s="132"/>
      <c r="AW476" s="132"/>
      <c r="AX476" s="132"/>
      <c r="AY476" s="132"/>
      <c r="AZ476" s="132"/>
      <c r="BA476" s="132"/>
      <c r="BB476" s="132"/>
      <c r="BC476" s="132"/>
      <c r="BD476" s="132"/>
      <c r="BE476" s="132"/>
      <c r="BF476" s="132"/>
      <c r="BG476" s="132"/>
      <c r="BH476" s="132"/>
      <c r="BI476" s="132"/>
      <c r="BJ476" s="132"/>
      <c r="BK476" s="132"/>
      <c r="BL476" s="132"/>
      <c r="BM476" s="132"/>
      <c r="BN476" s="132"/>
      <c r="BO476" s="132"/>
      <c r="BP476" s="132"/>
      <c r="BQ476" s="132"/>
      <c r="BR476" s="132"/>
      <c r="BS476" s="132"/>
      <c r="BT476" s="132"/>
      <c r="BU476" s="132"/>
      <c r="BV476" s="132"/>
      <c r="BW476" s="132"/>
      <c r="BX476" s="132"/>
      <c r="BY476" s="132"/>
      <c r="BZ476" s="132"/>
      <c r="CA476" s="132"/>
      <c r="CB476" s="132"/>
      <c r="CC476" s="132"/>
      <c r="CD476" s="132"/>
      <c r="CE476" s="132"/>
      <c r="CF476" s="132"/>
      <c r="CG476" s="132"/>
      <c r="CH476" s="132"/>
      <c r="CI476" s="132"/>
      <c r="CJ476" s="132"/>
      <c r="CK476" s="132"/>
      <c r="CL476" s="132"/>
      <c r="CM476" s="132"/>
      <c r="CN476" s="132"/>
      <c r="CO476" s="132"/>
      <c r="CP476" s="132"/>
      <c r="CQ476" s="132"/>
      <c r="CR476" s="132"/>
      <c r="CS476" s="132"/>
      <c r="CT476" s="132"/>
      <c r="CU476" s="132"/>
      <c r="CV476" s="132"/>
    </row>
    <row r="477" spans="1:108" ht="12.75" customHeight="1">
      <c r="A477" s="882" t="s">
        <v>95</v>
      </c>
      <c r="B477" s="850">
        <v>9</v>
      </c>
      <c r="C477" s="853">
        <v>4</v>
      </c>
      <c r="D477" s="850">
        <v>19</v>
      </c>
      <c r="E477" s="852">
        <v>24</v>
      </c>
      <c r="F477" s="851">
        <v>17</v>
      </c>
      <c r="G477" s="852">
        <v>24</v>
      </c>
      <c r="H477" s="1017">
        <f t="shared" si="61"/>
        <v>79</v>
      </c>
      <c r="I477" s="914">
        <f t="shared" si="61"/>
        <v>76</v>
      </c>
      <c r="J477" s="850">
        <v>11</v>
      </c>
      <c r="K477" s="853">
        <v>6</v>
      </c>
      <c r="L477" s="850">
        <v>8</v>
      </c>
      <c r="M477" s="853">
        <v>8</v>
      </c>
      <c r="N477" s="850">
        <v>7</v>
      </c>
      <c r="O477" s="852">
        <v>13</v>
      </c>
      <c r="R477" s="132"/>
      <c r="S477" s="132"/>
      <c r="AC477" s="132"/>
      <c r="AD477" s="132"/>
      <c r="AE477" s="132"/>
      <c r="AF477" s="132"/>
      <c r="AG477" s="132"/>
      <c r="AH477" s="132"/>
      <c r="AI477" s="132"/>
      <c r="AJ477" s="132"/>
      <c r="AK477" s="132"/>
      <c r="AL477" s="132"/>
      <c r="AM477" s="132"/>
      <c r="AN477" s="132"/>
      <c r="AO477" s="132"/>
      <c r="AP477" s="132"/>
      <c r="AQ477" s="132"/>
      <c r="AR477" s="132"/>
      <c r="AS477" s="132"/>
      <c r="AT477" s="132"/>
      <c r="AU477" s="132"/>
      <c r="AV477" s="132"/>
      <c r="AW477" s="132"/>
      <c r="AX477" s="132"/>
      <c r="AY477" s="132"/>
      <c r="AZ477" s="132"/>
      <c r="BA477" s="132"/>
      <c r="BB477" s="132"/>
      <c r="BC477" s="132"/>
      <c r="BD477" s="132"/>
      <c r="BE477" s="132"/>
      <c r="BF477" s="132"/>
      <c r="BG477" s="132"/>
      <c r="BH477" s="132"/>
      <c r="BI477" s="132"/>
      <c r="BJ477" s="132"/>
      <c r="BK477" s="132"/>
      <c r="BL477" s="132"/>
      <c r="BM477" s="132"/>
      <c r="BN477" s="132"/>
      <c r="BO477" s="132"/>
      <c r="BP477" s="132"/>
      <c r="BQ477" s="132"/>
      <c r="BR477" s="132"/>
      <c r="BS477" s="132"/>
      <c r="BT477" s="132"/>
      <c r="BU477" s="132"/>
      <c r="BV477" s="132"/>
      <c r="BW477" s="132"/>
      <c r="BX477" s="132"/>
      <c r="BY477" s="132"/>
      <c r="BZ477" s="132"/>
      <c r="CA477" s="132"/>
      <c r="CB477" s="132"/>
      <c r="CC477" s="132"/>
      <c r="CD477" s="132"/>
      <c r="CE477" s="132"/>
      <c r="CF477" s="132"/>
      <c r="CG477" s="132"/>
      <c r="CH477" s="132"/>
      <c r="CI477" s="132"/>
      <c r="CJ477" s="132"/>
      <c r="CK477" s="132"/>
      <c r="CL477" s="132"/>
      <c r="CM477" s="132"/>
      <c r="CN477" s="132"/>
      <c r="CO477" s="132"/>
      <c r="CP477" s="132"/>
      <c r="CQ477" s="132"/>
      <c r="CR477" s="132"/>
      <c r="CS477" s="132"/>
      <c r="CT477" s="132"/>
      <c r="CU477" s="132"/>
      <c r="CV477" s="132"/>
    </row>
    <row r="478" spans="1:108" ht="12.75" customHeight="1">
      <c r="A478" s="882" t="s">
        <v>96</v>
      </c>
      <c r="B478" s="850">
        <v>9</v>
      </c>
      <c r="C478" s="853">
        <v>5</v>
      </c>
      <c r="D478" s="850">
        <v>41</v>
      </c>
      <c r="E478" s="852">
        <v>27</v>
      </c>
      <c r="F478" s="851">
        <v>27</v>
      </c>
      <c r="G478" s="852">
        <v>33</v>
      </c>
      <c r="H478" s="1017">
        <f t="shared" si="61"/>
        <v>100</v>
      </c>
      <c r="I478" s="914">
        <f t="shared" si="61"/>
        <v>85</v>
      </c>
      <c r="J478" s="850">
        <v>10</v>
      </c>
      <c r="K478" s="853">
        <v>8</v>
      </c>
      <c r="L478" s="850">
        <v>8</v>
      </c>
      <c r="M478" s="853">
        <v>10</v>
      </c>
      <c r="N478" s="850">
        <v>15</v>
      </c>
      <c r="O478" s="852">
        <v>12</v>
      </c>
      <c r="R478" s="132"/>
      <c r="S478" s="132"/>
      <c r="AC478" s="132"/>
      <c r="AD478" s="132"/>
      <c r="AE478" s="132"/>
      <c r="AF478" s="132"/>
      <c r="AG478" s="132"/>
      <c r="AH478" s="132"/>
      <c r="AI478" s="132"/>
      <c r="AJ478" s="132"/>
      <c r="AK478" s="132"/>
      <c r="AL478" s="132"/>
      <c r="AM478" s="132"/>
      <c r="AN478" s="132"/>
      <c r="AO478" s="132"/>
      <c r="AP478" s="132"/>
      <c r="AQ478" s="132"/>
      <c r="AR478" s="132"/>
      <c r="AS478" s="132"/>
      <c r="AT478" s="132"/>
      <c r="AU478" s="132"/>
      <c r="AV478" s="132"/>
      <c r="AW478" s="132"/>
      <c r="AX478" s="132"/>
      <c r="AY478" s="132"/>
      <c r="AZ478" s="132"/>
      <c r="BA478" s="132"/>
      <c r="BB478" s="132"/>
      <c r="BC478" s="132"/>
      <c r="BD478" s="132"/>
      <c r="BE478" s="132"/>
      <c r="BF478" s="132"/>
      <c r="BG478" s="132"/>
      <c r="BH478" s="132"/>
      <c r="BI478" s="132"/>
      <c r="BJ478" s="132"/>
      <c r="BK478" s="132"/>
      <c r="BL478" s="132"/>
      <c r="BM478" s="132"/>
      <c r="BN478" s="132"/>
      <c r="BO478" s="132"/>
      <c r="BP478" s="132"/>
      <c r="BQ478" s="132"/>
      <c r="BR478" s="132"/>
      <c r="BS478" s="132"/>
      <c r="BT478" s="132"/>
      <c r="BU478" s="132"/>
      <c r="BV478" s="132"/>
      <c r="BW478" s="132"/>
      <c r="BX478" s="132"/>
      <c r="BY478" s="132"/>
      <c r="BZ478" s="132"/>
      <c r="CA478" s="132"/>
      <c r="CB478" s="132"/>
      <c r="CC478" s="132"/>
      <c r="CD478" s="132"/>
      <c r="CE478" s="132"/>
      <c r="CF478" s="132"/>
      <c r="CG478" s="132"/>
      <c r="CH478" s="132"/>
      <c r="CI478" s="132"/>
      <c r="CJ478" s="132"/>
      <c r="CK478" s="132"/>
      <c r="CL478" s="132"/>
      <c r="CM478" s="132"/>
      <c r="CN478" s="132"/>
      <c r="CO478" s="132"/>
      <c r="CP478" s="132"/>
      <c r="CQ478" s="132"/>
      <c r="CR478" s="132"/>
      <c r="CS478" s="132"/>
      <c r="CT478" s="132"/>
      <c r="CU478" s="132"/>
      <c r="CV478" s="132"/>
    </row>
    <row r="479" spans="1:108" ht="12.75" customHeight="1">
      <c r="A479" s="882" t="s">
        <v>97</v>
      </c>
      <c r="B479" s="850">
        <v>24</v>
      </c>
      <c r="C479" s="853">
        <v>22</v>
      </c>
      <c r="D479" s="850">
        <v>44</v>
      </c>
      <c r="E479" s="852">
        <v>37</v>
      </c>
      <c r="F479" s="851">
        <v>35</v>
      </c>
      <c r="G479" s="852">
        <v>40</v>
      </c>
      <c r="H479" s="1017">
        <f t="shared" si="61"/>
        <v>140</v>
      </c>
      <c r="I479" s="914">
        <f t="shared" si="61"/>
        <v>140</v>
      </c>
      <c r="J479" s="850">
        <v>17</v>
      </c>
      <c r="K479" s="853">
        <v>13</v>
      </c>
      <c r="L479" s="850">
        <v>11</v>
      </c>
      <c r="M479" s="853">
        <v>5</v>
      </c>
      <c r="N479" s="850">
        <v>8</v>
      </c>
      <c r="O479" s="852">
        <v>12</v>
      </c>
      <c r="R479" s="132"/>
      <c r="S479" s="132"/>
      <c r="AC479" s="132"/>
      <c r="AD479" s="132"/>
      <c r="AE479" s="132"/>
      <c r="AF479" s="132"/>
      <c r="AG479" s="132"/>
      <c r="AH479" s="132"/>
      <c r="AI479" s="132"/>
      <c r="AJ479" s="132"/>
      <c r="AK479" s="132"/>
      <c r="AL479" s="132"/>
      <c r="AM479" s="132"/>
      <c r="AN479" s="132"/>
      <c r="AO479" s="132"/>
      <c r="AP479" s="132"/>
      <c r="AQ479" s="132"/>
      <c r="AR479" s="132"/>
      <c r="AS479" s="132"/>
      <c r="AT479" s="132"/>
      <c r="AU479" s="132"/>
      <c r="AV479" s="132"/>
      <c r="AW479" s="132"/>
      <c r="AX479" s="132"/>
      <c r="AY479" s="132"/>
      <c r="AZ479" s="132"/>
      <c r="BA479" s="132"/>
      <c r="BB479" s="132"/>
      <c r="BC479" s="132"/>
      <c r="BD479" s="132"/>
      <c r="BE479" s="132"/>
      <c r="BF479" s="132"/>
      <c r="BG479" s="132"/>
      <c r="BH479" s="132"/>
      <c r="BI479" s="132"/>
      <c r="BJ479" s="132"/>
      <c r="BK479" s="132"/>
      <c r="BL479" s="132"/>
      <c r="BM479" s="132"/>
      <c r="BN479" s="132"/>
      <c r="BO479" s="132"/>
      <c r="BP479" s="132"/>
      <c r="BQ479" s="132"/>
      <c r="BR479" s="132"/>
      <c r="BS479" s="132"/>
      <c r="BT479" s="132"/>
      <c r="BU479" s="132"/>
      <c r="BV479" s="132"/>
      <c r="BW479" s="132"/>
      <c r="BX479" s="132"/>
      <c r="BY479" s="132"/>
      <c r="BZ479" s="132"/>
      <c r="CA479" s="132"/>
      <c r="CB479" s="132"/>
      <c r="CC479" s="132"/>
      <c r="CD479" s="132"/>
      <c r="CE479" s="132"/>
      <c r="CF479" s="132"/>
      <c r="CG479" s="132"/>
      <c r="CH479" s="132"/>
      <c r="CI479" s="132"/>
      <c r="CJ479" s="132"/>
      <c r="CK479" s="132"/>
      <c r="CL479" s="132"/>
      <c r="CM479" s="132"/>
      <c r="CN479" s="132"/>
      <c r="CO479" s="132"/>
      <c r="CP479" s="132"/>
      <c r="CQ479" s="132"/>
      <c r="CR479" s="132"/>
      <c r="CS479" s="132"/>
      <c r="CT479" s="132"/>
      <c r="CU479" s="132"/>
      <c r="CV479" s="132"/>
    </row>
    <row r="480" spans="1:108" ht="12.75" customHeight="1">
      <c r="A480" s="882" t="s">
        <v>99</v>
      </c>
      <c r="B480" s="850">
        <v>20</v>
      </c>
      <c r="C480" s="853">
        <v>20</v>
      </c>
      <c r="D480" s="850">
        <v>43</v>
      </c>
      <c r="E480" s="852">
        <v>33</v>
      </c>
      <c r="F480" s="851">
        <v>44</v>
      </c>
      <c r="G480" s="852">
        <v>36</v>
      </c>
      <c r="H480" s="1017">
        <f t="shared" si="61"/>
        <v>167</v>
      </c>
      <c r="I480" s="914">
        <f t="shared" si="61"/>
        <v>126</v>
      </c>
      <c r="J480" s="850">
        <v>14</v>
      </c>
      <c r="K480" s="853">
        <v>15</v>
      </c>
      <c r="L480" s="850">
        <v>9</v>
      </c>
      <c r="M480" s="853">
        <v>13</v>
      </c>
      <c r="N480" s="850">
        <v>9</v>
      </c>
      <c r="O480" s="852">
        <v>3</v>
      </c>
      <c r="R480" s="132"/>
      <c r="S480" s="132"/>
      <c r="AC480" s="132"/>
      <c r="AD480" s="132"/>
      <c r="AE480" s="132"/>
      <c r="AF480" s="132"/>
      <c r="AG480" s="132"/>
      <c r="AH480" s="132"/>
      <c r="AI480" s="132"/>
      <c r="AJ480" s="132"/>
      <c r="AK480" s="132"/>
      <c r="AL480" s="132"/>
      <c r="AM480" s="132"/>
      <c r="AN480" s="132"/>
      <c r="AO480" s="132"/>
      <c r="AP480" s="132"/>
      <c r="AQ480" s="132"/>
      <c r="AR480" s="132"/>
      <c r="AS480" s="132"/>
      <c r="AT480" s="132"/>
      <c r="AU480" s="132"/>
      <c r="AV480" s="132"/>
      <c r="AW480" s="132"/>
      <c r="AX480" s="132"/>
      <c r="AY480" s="132"/>
      <c r="AZ480" s="132"/>
      <c r="BA480" s="132"/>
      <c r="BB480" s="132"/>
      <c r="BC480" s="132"/>
      <c r="BD480" s="132"/>
      <c r="BE480" s="132"/>
      <c r="BF480" s="132"/>
      <c r="BG480" s="132"/>
      <c r="BH480" s="132"/>
      <c r="BI480" s="132"/>
      <c r="BJ480" s="132"/>
      <c r="BK480" s="132"/>
      <c r="BL480" s="132"/>
      <c r="BM480" s="132"/>
      <c r="BN480" s="132"/>
      <c r="BO480" s="132"/>
      <c r="BP480" s="132"/>
      <c r="BQ480" s="132"/>
      <c r="BR480" s="132"/>
      <c r="BS480" s="132"/>
      <c r="BT480" s="132"/>
      <c r="BU480" s="132"/>
      <c r="BV480" s="132"/>
      <c r="BW480" s="132"/>
      <c r="BX480" s="132"/>
      <c r="BY480" s="132"/>
      <c r="BZ480" s="132"/>
      <c r="CA480" s="132"/>
      <c r="CB480" s="132"/>
      <c r="CC480" s="132"/>
      <c r="CD480" s="132"/>
      <c r="CE480" s="132"/>
      <c r="CF480" s="132"/>
      <c r="CG480" s="132"/>
      <c r="CH480" s="132"/>
      <c r="CI480" s="132"/>
      <c r="CJ480" s="132"/>
      <c r="CK480" s="132"/>
      <c r="CL480" s="132"/>
      <c r="CM480" s="132"/>
      <c r="CN480" s="132"/>
      <c r="CO480" s="132"/>
      <c r="CP480" s="132"/>
      <c r="CQ480" s="132"/>
      <c r="CR480" s="132"/>
      <c r="CS480" s="132"/>
      <c r="CT480" s="132"/>
      <c r="CU480" s="132"/>
      <c r="CV480" s="132"/>
    </row>
    <row r="481" spans="1:108" ht="12.75" customHeight="1">
      <c r="A481" s="882" t="s">
        <v>100</v>
      </c>
      <c r="B481" s="850">
        <v>19</v>
      </c>
      <c r="C481" s="853">
        <v>20</v>
      </c>
      <c r="D481" s="850">
        <v>43</v>
      </c>
      <c r="E481" s="852">
        <v>46</v>
      </c>
      <c r="F481" s="851">
        <v>37</v>
      </c>
      <c r="G481" s="852">
        <v>30</v>
      </c>
      <c r="H481" s="1017">
        <f t="shared" si="61"/>
        <v>150</v>
      </c>
      <c r="I481" s="914">
        <f t="shared" si="61"/>
        <v>155</v>
      </c>
      <c r="J481" s="850">
        <v>16</v>
      </c>
      <c r="K481" s="853">
        <v>16</v>
      </c>
      <c r="L481" s="850">
        <v>14</v>
      </c>
      <c r="M481" s="853">
        <v>10</v>
      </c>
      <c r="N481" s="850">
        <v>7</v>
      </c>
      <c r="O481" s="852">
        <v>6</v>
      </c>
      <c r="R481" s="132"/>
      <c r="S481" s="132"/>
      <c r="AC481" s="132"/>
      <c r="AD481" s="132"/>
      <c r="AE481" s="132"/>
      <c r="AF481" s="132"/>
      <c r="AG481" s="132"/>
      <c r="AH481" s="132"/>
      <c r="AI481" s="132"/>
      <c r="AJ481" s="132"/>
      <c r="AK481" s="132"/>
      <c r="AL481" s="132"/>
      <c r="AM481" s="132"/>
      <c r="AN481" s="132"/>
      <c r="AO481" s="132"/>
      <c r="AP481" s="132"/>
      <c r="AQ481" s="132"/>
      <c r="AR481" s="132"/>
      <c r="AS481" s="132"/>
      <c r="AT481" s="132"/>
      <c r="AU481" s="132"/>
      <c r="AV481" s="132"/>
      <c r="AW481" s="132"/>
      <c r="AX481" s="132"/>
      <c r="AY481" s="132"/>
      <c r="AZ481" s="132"/>
      <c r="BA481" s="132"/>
      <c r="BB481" s="132"/>
      <c r="BC481" s="132"/>
      <c r="BD481" s="132"/>
      <c r="BE481" s="132"/>
      <c r="BF481" s="132"/>
      <c r="BG481" s="132"/>
      <c r="BH481" s="132"/>
      <c r="BI481" s="132"/>
      <c r="BJ481" s="132"/>
      <c r="BK481" s="132"/>
      <c r="BL481" s="132"/>
      <c r="BM481" s="132"/>
      <c r="BN481" s="132"/>
      <c r="BO481" s="132"/>
      <c r="BP481" s="132"/>
      <c r="BQ481" s="132"/>
      <c r="BR481" s="132"/>
      <c r="BS481" s="132"/>
      <c r="BT481" s="132"/>
      <c r="BU481" s="132"/>
      <c r="BV481" s="132"/>
      <c r="BW481" s="132"/>
      <c r="BX481" s="132"/>
      <c r="BY481" s="132"/>
      <c r="BZ481" s="132"/>
      <c r="CA481" s="132"/>
      <c r="CB481" s="132"/>
      <c r="CC481" s="132"/>
      <c r="CD481" s="132"/>
      <c r="CE481" s="132"/>
      <c r="CF481" s="132"/>
      <c r="CG481" s="132"/>
      <c r="CH481" s="132"/>
      <c r="CI481" s="132"/>
      <c r="CJ481" s="132"/>
      <c r="CK481" s="132"/>
      <c r="CL481" s="132"/>
      <c r="CM481" s="132"/>
      <c r="CN481" s="132"/>
      <c r="CO481" s="132"/>
      <c r="CP481" s="132"/>
      <c r="CQ481" s="132"/>
      <c r="CR481" s="132"/>
      <c r="CS481" s="132"/>
      <c r="CT481" s="132"/>
      <c r="CU481" s="132"/>
      <c r="CV481" s="132"/>
    </row>
    <row r="482" spans="1:108" ht="12.75" customHeight="1">
      <c r="A482" s="882" t="s">
        <v>101</v>
      </c>
      <c r="B482" s="850">
        <v>16</v>
      </c>
      <c r="C482" s="853">
        <v>16</v>
      </c>
      <c r="D482" s="850">
        <v>36</v>
      </c>
      <c r="E482" s="852">
        <v>32</v>
      </c>
      <c r="F482" s="851">
        <v>24</v>
      </c>
      <c r="G482" s="852">
        <v>28</v>
      </c>
      <c r="H482" s="1017">
        <f t="shared" si="61"/>
        <v>132</v>
      </c>
      <c r="I482" s="914">
        <f t="shared" si="61"/>
        <v>124</v>
      </c>
      <c r="J482" s="850">
        <v>13</v>
      </c>
      <c r="K482" s="853">
        <v>12</v>
      </c>
      <c r="L482" s="850">
        <v>6</v>
      </c>
      <c r="M482" s="853">
        <v>8</v>
      </c>
      <c r="N482" s="850">
        <v>10</v>
      </c>
      <c r="O482" s="852">
        <v>10</v>
      </c>
      <c r="R482" s="132"/>
      <c r="S482" s="132"/>
      <c r="AC482" s="132"/>
      <c r="AD482" s="132"/>
      <c r="AE482" s="132"/>
      <c r="AF482" s="132"/>
      <c r="AG482" s="132"/>
      <c r="AH482" s="132"/>
      <c r="AI482" s="132"/>
      <c r="AJ482" s="132"/>
      <c r="AK482" s="132"/>
      <c r="AL482" s="132"/>
      <c r="AM482" s="132"/>
      <c r="AN482" s="132"/>
      <c r="AO482" s="132"/>
      <c r="AP482" s="132"/>
      <c r="AQ482" s="132"/>
      <c r="AR482" s="132"/>
      <c r="AS482" s="132"/>
      <c r="AT482" s="132"/>
      <c r="AU482" s="132"/>
      <c r="AV482" s="132"/>
      <c r="AW482" s="132"/>
      <c r="AX482" s="132"/>
      <c r="AY482" s="132"/>
      <c r="AZ482" s="132"/>
      <c r="BA482" s="132"/>
      <c r="BB482" s="132"/>
      <c r="BC482" s="132"/>
      <c r="BD482" s="132"/>
      <c r="BE482" s="132"/>
      <c r="BF482" s="132"/>
      <c r="BG482" s="132"/>
      <c r="BH482" s="132"/>
      <c r="BI482" s="132"/>
      <c r="BJ482" s="132"/>
      <c r="BK482" s="132"/>
      <c r="BL482" s="132"/>
      <c r="BM482" s="132"/>
      <c r="BN482" s="132"/>
      <c r="BO482" s="132"/>
      <c r="BP482" s="132"/>
      <c r="BQ482" s="132"/>
      <c r="BR482" s="132"/>
      <c r="BS482" s="132"/>
      <c r="BT482" s="132"/>
      <c r="BU482" s="132"/>
      <c r="BV482" s="132"/>
      <c r="BW482" s="132"/>
      <c r="BX482" s="132"/>
      <c r="BY482" s="132"/>
      <c r="BZ482" s="132"/>
      <c r="CA482" s="132"/>
      <c r="CB482" s="132"/>
      <c r="CC482" s="132"/>
      <c r="CD482" s="132"/>
      <c r="CE482" s="132"/>
      <c r="CF482" s="132"/>
      <c r="CG482" s="132"/>
      <c r="CH482" s="132"/>
      <c r="CI482" s="132"/>
      <c r="CJ482" s="132"/>
      <c r="CK482" s="132"/>
      <c r="CL482" s="132"/>
      <c r="CM482" s="132"/>
      <c r="CN482" s="132"/>
      <c r="CO482" s="132"/>
      <c r="CP482" s="132"/>
      <c r="CQ482" s="132"/>
      <c r="CR482" s="132"/>
      <c r="CS482" s="132"/>
      <c r="CT482" s="132"/>
      <c r="CU482" s="132"/>
      <c r="CV482" s="132"/>
    </row>
    <row r="483" spans="1:108" ht="12.75" customHeight="1">
      <c r="A483" s="882" t="s">
        <v>102</v>
      </c>
      <c r="B483" s="850">
        <v>12</v>
      </c>
      <c r="C483" s="853">
        <v>12</v>
      </c>
      <c r="D483" s="850">
        <v>30</v>
      </c>
      <c r="E483" s="852">
        <v>36</v>
      </c>
      <c r="F483" s="851">
        <v>28</v>
      </c>
      <c r="G483" s="852">
        <v>24</v>
      </c>
      <c r="H483" s="1017">
        <f t="shared" si="61"/>
        <v>125</v>
      </c>
      <c r="I483" s="914">
        <f t="shared" si="61"/>
        <v>115</v>
      </c>
      <c r="J483" s="850">
        <v>7</v>
      </c>
      <c r="K483" s="853">
        <v>8</v>
      </c>
      <c r="L483" s="850">
        <v>12</v>
      </c>
      <c r="M483" s="853">
        <v>9</v>
      </c>
      <c r="N483" s="850">
        <v>9</v>
      </c>
      <c r="O483" s="852">
        <v>11</v>
      </c>
      <c r="R483" s="132"/>
      <c r="S483" s="132"/>
      <c r="AC483" s="132"/>
      <c r="AD483" s="132"/>
      <c r="AE483" s="132"/>
      <c r="AF483" s="132"/>
      <c r="AG483" s="132"/>
      <c r="AH483" s="132"/>
      <c r="AI483" s="132"/>
      <c r="AJ483" s="132"/>
      <c r="AK483" s="132"/>
      <c r="AL483" s="132"/>
      <c r="AM483" s="132"/>
      <c r="AN483" s="132"/>
      <c r="AO483" s="132"/>
      <c r="AP483" s="132"/>
      <c r="AQ483" s="132"/>
      <c r="AR483" s="132"/>
      <c r="AS483" s="132"/>
      <c r="AT483" s="132"/>
      <c r="AU483" s="132"/>
      <c r="AV483" s="132"/>
      <c r="AW483" s="132"/>
      <c r="AX483" s="132"/>
      <c r="AY483" s="132"/>
      <c r="AZ483" s="132"/>
      <c r="BA483" s="132"/>
      <c r="BB483" s="132"/>
      <c r="BC483" s="132"/>
      <c r="BD483" s="132"/>
      <c r="BE483" s="132"/>
      <c r="BF483" s="132"/>
      <c r="BG483" s="132"/>
      <c r="BH483" s="132"/>
      <c r="BI483" s="132"/>
      <c r="BJ483" s="132"/>
      <c r="BK483" s="132"/>
      <c r="BL483" s="132"/>
      <c r="BM483" s="132"/>
      <c r="BN483" s="132"/>
      <c r="BO483" s="132"/>
      <c r="BP483" s="132"/>
      <c r="BQ483" s="132"/>
      <c r="BR483" s="132"/>
      <c r="BS483" s="132"/>
      <c r="BT483" s="132"/>
      <c r="BU483" s="132"/>
      <c r="BV483" s="132"/>
      <c r="BW483" s="132"/>
      <c r="BX483" s="132"/>
      <c r="BY483" s="132"/>
      <c r="BZ483" s="132"/>
      <c r="CA483" s="132"/>
      <c r="CB483" s="132"/>
      <c r="CC483" s="132"/>
      <c r="CD483" s="132"/>
      <c r="CE483" s="132"/>
      <c r="CF483" s="132"/>
      <c r="CG483" s="132"/>
      <c r="CH483" s="132"/>
      <c r="CI483" s="132"/>
      <c r="CJ483" s="132"/>
      <c r="CK483" s="132"/>
      <c r="CL483" s="132"/>
      <c r="CM483" s="132"/>
      <c r="CN483" s="132"/>
      <c r="CO483" s="132"/>
      <c r="CP483" s="132"/>
      <c r="CQ483" s="132"/>
      <c r="CR483" s="132"/>
      <c r="CS483" s="132"/>
      <c r="CT483" s="132"/>
      <c r="CU483" s="132"/>
      <c r="CV483" s="132"/>
    </row>
    <row r="484" spans="1:108" ht="12.75" customHeight="1">
      <c r="A484" s="882" t="s">
        <v>103</v>
      </c>
      <c r="B484" s="850">
        <v>10</v>
      </c>
      <c r="C484" s="853">
        <v>13</v>
      </c>
      <c r="D484" s="850">
        <v>36</v>
      </c>
      <c r="E484" s="852">
        <v>34</v>
      </c>
      <c r="F484" s="851">
        <v>29</v>
      </c>
      <c r="G484" s="852">
        <v>27</v>
      </c>
      <c r="H484" s="1017">
        <f t="shared" si="61"/>
        <v>121</v>
      </c>
      <c r="I484" s="914">
        <f t="shared" si="61"/>
        <v>117</v>
      </c>
      <c r="J484" s="850">
        <v>11</v>
      </c>
      <c r="K484" s="853">
        <v>12</v>
      </c>
      <c r="L484" s="850">
        <v>18</v>
      </c>
      <c r="M484" s="853">
        <v>16</v>
      </c>
      <c r="N484" s="850">
        <v>13</v>
      </c>
      <c r="O484" s="852">
        <v>13</v>
      </c>
      <c r="R484" s="132"/>
      <c r="S484" s="132"/>
      <c r="AC484" s="132"/>
      <c r="AD484" s="132"/>
      <c r="AE484" s="132"/>
      <c r="AF484" s="132"/>
      <c r="AG484" s="132"/>
      <c r="AH484" s="132"/>
      <c r="AI484" s="132"/>
      <c r="AJ484" s="132"/>
      <c r="AK484" s="132"/>
      <c r="AL484" s="132"/>
      <c r="AM484" s="132"/>
      <c r="AN484" s="132"/>
      <c r="AO484" s="132"/>
      <c r="AP484" s="132"/>
      <c r="AQ484" s="132"/>
      <c r="AR484" s="132"/>
      <c r="AS484" s="132"/>
      <c r="AT484" s="132"/>
      <c r="AU484" s="132"/>
      <c r="AV484" s="132"/>
      <c r="AW484" s="132"/>
      <c r="AX484" s="132"/>
      <c r="AY484" s="132"/>
      <c r="AZ484" s="132"/>
      <c r="BA484" s="132"/>
      <c r="BB484" s="132"/>
      <c r="BC484" s="132"/>
      <c r="BD484" s="132"/>
      <c r="BE484" s="132"/>
      <c r="BF484" s="132"/>
      <c r="BG484" s="132"/>
      <c r="BH484" s="132"/>
      <c r="BI484" s="132"/>
      <c r="BJ484" s="132"/>
      <c r="BK484" s="132"/>
      <c r="BL484" s="132"/>
      <c r="BM484" s="132"/>
      <c r="BN484" s="132"/>
      <c r="BO484" s="132"/>
      <c r="BP484" s="132"/>
      <c r="BQ484" s="132"/>
      <c r="BR484" s="132"/>
      <c r="BS484" s="132"/>
      <c r="BT484" s="132"/>
      <c r="BU484" s="132"/>
      <c r="BV484" s="132"/>
      <c r="BW484" s="132"/>
      <c r="BX484" s="132"/>
      <c r="BY484" s="132"/>
      <c r="BZ484" s="132"/>
      <c r="CA484" s="132"/>
      <c r="CB484" s="132"/>
      <c r="CC484" s="132"/>
      <c r="CD484" s="132"/>
      <c r="CE484" s="132"/>
      <c r="CF484" s="132"/>
      <c r="CG484" s="132"/>
      <c r="CH484" s="132"/>
      <c r="CI484" s="132"/>
      <c r="CJ484" s="132"/>
      <c r="CK484" s="132"/>
      <c r="CL484" s="132"/>
      <c r="CM484" s="132"/>
      <c r="CN484" s="132"/>
      <c r="CO484" s="132"/>
      <c r="CP484" s="132"/>
      <c r="CQ484" s="132"/>
      <c r="CR484" s="132"/>
      <c r="CS484" s="132"/>
      <c r="CT484" s="132"/>
      <c r="CU484" s="132"/>
      <c r="CV484" s="132"/>
    </row>
    <row r="485" spans="1:108" ht="12.75" customHeight="1">
      <c r="A485" s="882" t="s">
        <v>104</v>
      </c>
      <c r="B485" s="850">
        <v>21</v>
      </c>
      <c r="C485" s="853">
        <v>21</v>
      </c>
      <c r="D485" s="850">
        <v>38</v>
      </c>
      <c r="E485" s="852">
        <v>26</v>
      </c>
      <c r="F485" s="851">
        <v>22</v>
      </c>
      <c r="G485" s="852">
        <v>24</v>
      </c>
      <c r="H485" s="1017">
        <f t="shared" si="61"/>
        <v>116</v>
      </c>
      <c r="I485" s="914">
        <f t="shared" si="61"/>
        <v>111</v>
      </c>
      <c r="J485" s="850">
        <v>12</v>
      </c>
      <c r="K485" s="853">
        <v>14</v>
      </c>
      <c r="L485" s="850">
        <v>15</v>
      </c>
      <c r="M485" s="853">
        <v>12</v>
      </c>
      <c r="N485" s="850">
        <v>18</v>
      </c>
      <c r="O485" s="852">
        <v>16</v>
      </c>
      <c r="R485" s="132"/>
      <c r="S485" s="132"/>
      <c r="AC485" s="132"/>
      <c r="AD485" s="132"/>
      <c r="AE485" s="132"/>
      <c r="AF485" s="132"/>
      <c r="AG485" s="132"/>
      <c r="AH485" s="132"/>
      <c r="AI485" s="132"/>
      <c r="AJ485" s="132"/>
      <c r="AK485" s="132"/>
      <c r="AL485" s="132"/>
      <c r="AM485" s="132"/>
      <c r="AN485" s="132"/>
      <c r="AO485" s="132"/>
      <c r="AP485" s="132"/>
      <c r="AQ485" s="132"/>
      <c r="AR485" s="132"/>
      <c r="AS485" s="132"/>
      <c r="AT485" s="132"/>
      <c r="AU485" s="132"/>
      <c r="AV485" s="132"/>
      <c r="AW485" s="132"/>
      <c r="AX485" s="132"/>
      <c r="AY485" s="132"/>
      <c r="AZ485" s="132"/>
      <c r="BA485" s="132"/>
      <c r="BB485" s="132"/>
      <c r="BC485" s="132"/>
      <c r="BD485" s="132"/>
      <c r="BE485" s="132"/>
      <c r="BF485" s="132"/>
      <c r="BG485" s="132"/>
      <c r="BH485" s="132"/>
      <c r="BI485" s="132"/>
      <c r="BJ485" s="132"/>
      <c r="BK485" s="132"/>
      <c r="BL485" s="132"/>
      <c r="BM485" s="132"/>
      <c r="BN485" s="132"/>
      <c r="BO485" s="132"/>
      <c r="BP485" s="132"/>
      <c r="BQ485" s="132"/>
      <c r="BR485" s="132"/>
      <c r="BS485" s="132"/>
      <c r="BT485" s="132"/>
      <c r="BU485" s="132"/>
      <c r="BV485" s="132"/>
      <c r="BW485" s="132"/>
      <c r="BX485" s="132"/>
      <c r="BY485" s="132"/>
      <c r="BZ485" s="132"/>
      <c r="CA485" s="132"/>
      <c r="CB485" s="132"/>
      <c r="CC485" s="132"/>
      <c r="CD485" s="132"/>
      <c r="CE485" s="132"/>
      <c r="CF485" s="132"/>
      <c r="CG485" s="132"/>
      <c r="CH485" s="132"/>
      <c r="CI485" s="132"/>
      <c r="CJ485" s="132"/>
      <c r="CK485" s="132"/>
      <c r="CL485" s="132"/>
      <c r="CM485" s="132"/>
      <c r="CN485" s="132"/>
      <c r="CO485" s="132"/>
      <c r="CP485" s="132"/>
      <c r="CQ485" s="132"/>
      <c r="CR485" s="132"/>
      <c r="CS485" s="132"/>
      <c r="CT485" s="132"/>
      <c r="CU485" s="132"/>
      <c r="CV485" s="132"/>
    </row>
    <row r="486" spans="1:108" ht="12.75" customHeight="1">
      <c r="A486" s="882" t="s">
        <v>105</v>
      </c>
      <c r="B486" s="850">
        <v>22</v>
      </c>
      <c r="C486" s="853">
        <v>20</v>
      </c>
      <c r="D486" s="850">
        <v>32</v>
      </c>
      <c r="E486" s="852">
        <v>35</v>
      </c>
      <c r="F486" s="851">
        <v>32</v>
      </c>
      <c r="G486" s="852">
        <v>29</v>
      </c>
      <c r="H486" s="1017">
        <f t="shared" si="61"/>
        <v>145</v>
      </c>
      <c r="I486" s="914">
        <f t="shared" si="61"/>
        <v>155</v>
      </c>
      <c r="J486" s="850">
        <v>21</v>
      </c>
      <c r="K486" s="853">
        <v>11</v>
      </c>
      <c r="L486" s="850">
        <v>19</v>
      </c>
      <c r="M486" s="853">
        <v>14</v>
      </c>
      <c r="N486" s="850">
        <v>13</v>
      </c>
      <c r="O486" s="852">
        <v>9</v>
      </c>
      <c r="R486" s="132"/>
      <c r="S486" s="132"/>
      <c r="AC486" s="132"/>
      <c r="AD486" s="132"/>
      <c r="AE486" s="132"/>
      <c r="AF486" s="132"/>
      <c r="AG486" s="132"/>
      <c r="AH486" s="132"/>
      <c r="AI486" s="132"/>
      <c r="AJ486" s="132"/>
      <c r="AK486" s="132"/>
      <c r="AL486" s="132"/>
      <c r="AM486" s="132"/>
      <c r="AN486" s="132"/>
      <c r="AO486" s="132"/>
      <c r="AP486" s="132"/>
      <c r="AQ486" s="132"/>
      <c r="AR486" s="132"/>
      <c r="AS486" s="132"/>
      <c r="AT486" s="132"/>
      <c r="AU486" s="132"/>
      <c r="AV486" s="132"/>
      <c r="AW486" s="132"/>
      <c r="AX486" s="132"/>
      <c r="AY486" s="132"/>
      <c r="AZ486" s="132"/>
      <c r="BA486" s="132"/>
      <c r="BB486" s="132"/>
      <c r="BC486" s="132"/>
      <c r="BD486" s="132"/>
      <c r="BE486" s="132"/>
      <c r="BF486" s="132"/>
      <c r="BG486" s="132"/>
      <c r="BH486" s="132"/>
      <c r="BI486" s="132"/>
      <c r="BJ486" s="132"/>
      <c r="BK486" s="132"/>
      <c r="BL486" s="132"/>
      <c r="BM486" s="132"/>
      <c r="BN486" s="132"/>
      <c r="BO486" s="132"/>
      <c r="BP486" s="132"/>
      <c r="BQ486" s="132"/>
      <c r="BR486" s="132"/>
      <c r="BS486" s="132"/>
      <c r="BT486" s="132"/>
      <c r="BU486" s="132"/>
      <c r="BV486" s="132"/>
      <c r="BW486" s="132"/>
      <c r="BX486" s="132"/>
      <c r="BY486" s="132"/>
      <c r="BZ486" s="132"/>
      <c r="CA486" s="132"/>
      <c r="CB486" s="132"/>
      <c r="CC486" s="132"/>
      <c r="CD486" s="132"/>
      <c r="CE486" s="132"/>
      <c r="CF486" s="132"/>
      <c r="CG486" s="132"/>
      <c r="CH486" s="132"/>
      <c r="CI486" s="132"/>
      <c r="CJ486" s="132"/>
      <c r="CK486" s="132"/>
      <c r="CL486" s="132"/>
      <c r="CM486" s="132"/>
      <c r="CN486" s="132"/>
      <c r="CO486" s="132"/>
      <c r="CP486" s="132"/>
      <c r="CQ486" s="132"/>
      <c r="CR486" s="132"/>
      <c r="CS486" s="132"/>
      <c r="CT486" s="132"/>
      <c r="CU486" s="132"/>
      <c r="CV486" s="132"/>
    </row>
    <row r="487" spans="1:108" ht="12.75" customHeight="1">
      <c r="A487" s="882" t="s">
        <v>106</v>
      </c>
      <c r="B487" s="850">
        <v>9</v>
      </c>
      <c r="C487" s="853">
        <v>25</v>
      </c>
      <c r="D487" s="850">
        <v>24</v>
      </c>
      <c r="E487" s="852">
        <v>17</v>
      </c>
      <c r="F487" s="851">
        <v>18</v>
      </c>
      <c r="G487" s="852">
        <v>15</v>
      </c>
      <c r="H487" s="1017">
        <f t="shared" si="61"/>
        <v>110</v>
      </c>
      <c r="I487" s="914">
        <f t="shared" si="61"/>
        <v>125</v>
      </c>
      <c r="J487" s="850">
        <v>6</v>
      </c>
      <c r="K487" s="853">
        <v>7</v>
      </c>
      <c r="L487" s="850">
        <v>9</v>
      </c>
      <c r="M487" s="853">
        <v>11</v>
      </c>
      <c r="N487" s="850">
        <v>4</v>
      </c>
      <c r="O487" s="852">
        <v>9</v>
      </c>
      <c r="R487" s="132"/>
      <c r="S487" s="132"/>
      <c r="AC487" s="132"/>
      <c r="AD487" s="132"/>
      <c r="AE487" s="132"/>
      <c r="AF487" s="132"/>
      <c r="AG487" s="132"/>
      <c r="AH487" s="132"/>
      <c r="AI487" s="132"/>
      <c r="AJ487" s="132"/>
      <c r="AK487" s="132"/>
      <c r="AL487" s="132"/>
      <c r="AM487" s="132"/>
      <c r="AN487" s="132"/>
      <c r="AO487" s="132"/>
      <c r="AP487" s="132"/>
      <c r="AQ487" s="132"/>
      <c r="AR487" s="132"/>
      <c r="AS487" s="132"/>
      <c r="AT487" s="132"/>
      <c r="AU487" s="132"/>
      <c r="AV487" s="132"/>
      <c r="AW487" s="132"/>
      <c r="AX487" s="132"/>
      <c r="AY487" s="132"/>
      <c r="AZ487" s="132"/>
      <c r="BA487" s="132"/>
      <c r="BB487" s="132"/>
      <c r="BC487" s="132"/>
      <c r="BD487" s="132"/>
      <c r="BE487" s="132"/>
      <c r="BF487" s="132"/>
      <c r="BG487" s="132"/>
      <c r="BH487" s="132"/>
      <c r="BI487" s="132"/>
      <c r="BJ487" s="132"/>
      <c r="BK487" s="132"/>
      <c r="BL487" s="132"/>
      <c r="BM487" s="132"/>
      <c r="BN487" s="132"/>
      <c r="BO487" s="132"/>
      <c r="BP487" s="132"/>
      <c r="BQ487" s="132"/>
      <c r="BR487" s="132"/>
      <c r="BS487" s="132"/>
      <c r="BT487" s="132"/>
      <c r="BU487" s="132"/>
      <c r="BV487" s="132"/>
      <c r="BW487" s="132"/>
      <c r="BX487" s="132"/>
      <c r="BY487" s="132"/>
      <c r="BZ487" s="132"/>
      <c r="CA487" s="132"/>
      <c r="CB487" s="132"/>
      <c r="CC487" s="132"/>
      <c r="CD487" s="132"/>
      <c r="CE487" s="132"/>
      <c r="CF487" s="132"/>
      <c r="CG487" s="132"/>
      <c r="CH487" s="132"/>
      <c r="CI487" s="132"/>
      <c r="CJ487" s="132"/>
      <c r="CK487" s="132"/>
      <c r="CL487" s="132"/>
      <c r="CM487" s="132"/>
      <c r="CN487" s="132"/>
      <c r="CO487" s="132"/>
      <c r="CP487" s="132"/>
      <c r="CQ487" s="132"/>
      <c r="CR487" s="132"/>
      <c r="CS487" s="132"/>
      <c r="CT487" s="132"/>
      <c r="CU487" s="132"/>
      <c r="CV487" s="132"/>
    </row>
    <row r="488" spans="1:108" ht="12.75" customHeight="1">
      <c r="A488" s="882" t="s">
        <v>107</v>
      </c>
      <c r="B488" s="850">
        <v>20</v>
      </c>
      <c r="C488" s="853">
        <v>14</v>
      </c>
      <c r="D488" s="850">
        <v>13</v>
      </c>
      <c r="E488" s="852">
        <v>17</v>
      </c>
      <c r="F488" s="851">
        <v>9</v>
      </c>
      <c r="G488" s="852">
        <v>19</v>
      </c>
      <c r="H488" s="1017">
        <f t="shared" si="61"/>
        <v>100</v>
      </c>
      <c r="I488" s="914">
        <f t="shared" si="61"/>
        <v>108</v>
      </c>
      <c r="J488" s="850">
        <v>12</v>
      </c>
      <c r="K488" s="853">
        <v>14</v>
      </c>
      <c r="L488" s="850">
        <v>11</v>
      </c>
      <c r="M488" s="853">
        <v>11</v>
      </c>
      <c r="N488" s="850">
        <v>7</v>
      </c>
      <c r="O488" s="852">
        <v>9</v>
      </c>
      <c r="R488" s="132"/>
      <c r="S488" s="132"/>
      <c r="AC488" s="132"/>
      <c r="AD488" s="132"/>
      <c r="AE488" s="132"/>
      <c r="AF488" s="132"/>
      <c r="AG488" s="132"/>
      <c r="AH488" s="132"/>
      <c r="AI488" s="132"/>
      <c r="AJ488" s="132"/>
      <c r="AK488" s="132"/>
      <c r="AL488" s="132"/>
      <c r="AM488" s="132"/>
      <c r="AN488" s="132"/>
      <c r="AO488" s="132"/>
      <c r="AP488" s="132"/>
      <c r="AQ488" s="132"/>
      <c r="AR488" s="132"/>
      <c r="AS488" s="132"/>
      <c r="AT488" s="132"/>
      <c r="AU488" s="132"/>
      <c r="AV488" s="132"/>
      <c r="AW488" s="132"/>
      <c r="AX488" s="132"/>
      <c r="AY488" s="132"/>
      <c r="AZ488" s="132"/>
      <c r="BA488" s="132"/>
      <c r="BB488" s="132"/>
      <c r="BC488" s="132"/>
      <c r="BD488" s="132"/>
      <c r="BE488" s="132"/>
      <c r="BF488" s="132"/>
      <c r="BG488" s="132"/>
      <c r="BH488" s="132"/>
      <c r="BI488" s="132"/>
      <c r="BJ488" s="132"/>
      <c r="BK488" s="132"/>
      <c r="BL488" s="132"/>
      <c r="BM488" s="132"/>
      <c r="BN488" s="132"/>
      <c r="BO488" s="132"/>
      <c r="BP488" s="132"/>
      <c r="BQ488" s="132"/>
      <c r="BR488" s="132"/>
      <c r="BS488" s="132"/>
      <c r="BT488" s="132"/>
      <c r="BU488" s="132"/>
      <c r="BV488" s="132"/>
      <c r="BW488" s="132"/>
      <c r="BX488" s="132"/>
      <c r="BY488" s="132"/>
      <c r="BZ488" s="132"/>
      <c r="CA488" s="132"/>
      <c r="CB488" s="132"/>
      <c r="CC488" s="132"/>
      <c r="CD488" s="132"/>
      <c r="CE488" s="132"/>
      <c r="CF488" s="132"/>
      <c r="CG488" s="132"/>
      <c r="CH488" s="132"/>
      <c r="CI488" s="132"/>
      <c r="CJ488" s="132"/>
      <c r="CK488" s="132"/>
      <c r="CL488" s="132"/>
      <c r="CM488" s="132"/>
      <c r="CN488" s="132"/>
      <c r="CO488" s="132"/>
      <c r="CP488" s="132"/>
      <c r="CQ488" s="132"/>
      <c r="CR488" s="132"/>
      <c r="CS488" s="132"/>
      <c r="CT488" s="132"/>
      <c r="CU488" s="132"/>
      <c r="CV488" s="132"/>
    </row>
    <row r="489" spans="1:108" ht="12.75" customHeight="1">
      <c r="A489" s="882" t="s">
        <v>108</v>
      </c>
      <c r="B489" s="850">
        <v>2</v>
      </c>
      <c r="C489" s="853">
        <v>7</v>
      </c>
      <c r="D489" s="850">
        <v>12</v>
      </c>
      <c r="E489" s="852">
        <v>21</v>
      </c>
      <c r="F489" s="851">
        <v>9</v>
      </c>
      <c r="G489" s="852">
        <v>10</v>
      </c>
      <c r="H489" s="1017">
        <f t="shared" si="61"/>
        <v>62</v>
      </c>
      <c r="I489" s="914">
        <f t="shared" si="61"/>
        <v>83</v>
      </c>
      <c r="J489" s="850">
        <v>6</v>
      </c>
      <c r="K489" s="853">
        <v>9</v>
      </c>
      <c r="L489" s="850">
        <v>10</v>
      </c>
      <c r="M489" s="853">
        <v>10</v>
      </c>
      <c r="N489" s="850">
        <v>10</v>
      </c>
      <c r="O489" s="852">
        <v>15</v>
      </c>
      <c r="R489" s="132"/>
      <c r="S489" s="132"/>
      <c r="AC489" s="132"/>
      <c r="AD489" s="132"/>
      <c r="AE489" s="132"/>
      <c r="AF489" s="132"/>
      <c r="AG489" s="132"/>
      <c r="AH489" s="132"/>
      <c r="AI489" s="132"/>
      <c r="AJ489" s="132"/>
      <c r="AK489" s="132"/>
      <c r="AL489" s="132"/>
      <c r="AM489" s="132"/>
      <c r="AN489" s="132"/>
      <c r="AO489" s="132"/>
      <c r="AP489" s="132"/>
      <c r="AQ489" s="132"/>
      <c r="AR489" s="132"/>
      <c r="AS489" s="132"/>
      <c r="AT489" s="132"/>
      <c r="AU489" s="132"/>
      <c r="AV489" s="132"/>
      <c r="AW489" s="132"/>
      <c r="AX489" s="132"/>
      <c r="AY489" s="132"/>
      <c r="AZ489" s="132"/>
      <c r="BA489" s="132"/>
      <c r="BB489" s="132"/>
      <c r="BC489" s="132"/>
      <c r="BD489" s="132"/>
      <c r="BE489" s="132"/>
      <c r="BF489" s="132"/>
      <c r="BG489" s="132"/>
      <c r="BH489" s="132"/>
      <c r="BI489" s="132"/>
      <c r="BJ489" s="132"/>
      <c r="BK489" s="132"/>
      <c r="BL489" s="132"/>
      <c r="BM489" s="132"/>
      <c r="BN489" s="132"/>
      <c r="BO489" s="132"/>
      <c r="BP489" s="132"/>
      <c r="BQ489" s="132"/>
      <c r="BR489" s="132"/>
      <c r="BS489" s="132"/>
      <c r="BT489" s="132"/>
      <c r="BU489" s="132"/>
      <c r="BV489" s="132"/>
      <c r="BW489" s="132"/>
      <c r="BX489" s="132"/>
      <c r="BY489" s="132"/>
      <c r="BZ489" s="132"/>
      <c r="CA489" s="132"/>
      <c r="CB489" s="132"/>
      <c r="CC489" s="132"/>
      <c r="CD489" s="132"/>
      <c r="CE489" s="132"/>
      <c r="CF489" s="132"/>
      <c r="CG489" s="132"/>
      <c r="CH489" s="132"/>
      <c r="CI489" s="132"/>
      <c r="CJ489" s="132"/>
      <c r="CK489" s="132"/>
      <c r="CL489" s="132"/>
      <c r="CM489" s="132"/>
      <c r="CN489" s="132"/>
      <c r="CO489" s="132"/>
      <c r="CP489" s="132"/>
      <c r="CQ489" s="132"/>
      <c r="CR489" s="132"/>
      <c r="CS489" s="132"/>
      <c r="CT489" s="132"/>
      <c r="CU489" s="132"/>
      <c r="CV489" s="132"/>
    </row>
    <row r="490" spans="1:108" ht="12.75" customHeight="1">
      <c r="A490" s="882" t="s">
        <v>109</v>
      </c>
      <c r="B490" s="850">
        <v>3</v>
      </c>
      <c r="C490" s="853">
        <v>6</v>
      </c>
      <c r="D490" s="850">
        <v>8</v>
      </c>
      <c r="E490" s="852">
        <v>10</v>
      </c>
      <c r="F490" s="851">
        <v>4</v>
      </c>
      <c r="G490" s="852">
        <v>13</v>
      </c>
      <c r="H490" s="1017">
        <f t="shared" si="61"/>
        <v>35</v>
      </c>
      <c r="I490" s="914">
        <f t="shared" si="61"/>
        <v>49</v>
      </c>
      <c r="J490" s="850">
        <v>5</v>
      </c>
      <c r="K490" s="853">
        <v>7</v>
      </c>
      <c r="L490" s="850">
        <v>5</v>
      </c>
      <c r="M490" s="853">
        <v>15</v>
      </c>
      <c r="N490" s="850">
        <v>6</v>
      </c>
      <c r="O490" s="852">
        <v>16</v>
      </c>
      <c r="R490" s="132"/>
      <c r="S490" s="132"/>
      <c r="AC490" s="132"/>
      <c r="AD490" s="132"/>
      <c r="AE490" s="132"/>
      <c r="AF490" s="132"/>
      <c r="AG490" s="132"/>
      <c r="AH490" s="132"/>
      <c r="AI490" s="132"/>
      <c r="AJ490" s="132"/>
      <c r="AK490" s="132"/>
      <c r="AL490" s="132"/>
      <c r="AM490" s="132"/>
      <c r="AN490" s="132"/>
      <c r="AO490" s="132"/>
      <c r="AP490" s="132"/>
      <c r="AQ490" s="132"/>
      <c r="AR490" s="132"/>
      <c r="AS490" s="132"/>
      <c r="AT490" s="132"/>
      <c r="AU490" s="132"/>
      <c r="AV490" s="132"/>
      <c r="AW490" s="132"/>
      <c r="AX490" s="132"/>
      <c r="AY490" s="132"/>
      <c r="AZ490" s="132"/>
      <c r="BA490" s="132"/>
      <c r="BB490" s="132"/>
      <c r="BC490" s="132"/>
      <c r="BD490" s="132"/>
      <c r="BE490" s="132"/>
      <c r="BF490" s="132"/>
      <c r="BG490" s="132"/>
      <c r="BH490" s="132"/>
      <c r="BI490" s="132"/>
      <c r="BJ490" s="132"/>
      <c r="BK490" s="132"/>
      <c r="BL490" s="132"/>
      <c r="BM490" s="132"/>
      <c r="BN490" s="132"/>
      <c r="BO490" s="132"/>
      <c r="BP490" s="132"/>
      <c r="BQ490" s="132"/>
      <c r="BR490" s="132"/>
      <c r="BS490" s="132"/>
      <c r="BT490" s="132"/>
      <c r="BU490" s="132"/>
      <c r="BV490" s="132"/>
      <c r="BW490" s="132"/>
      <c r="BX490" s="132"/>
      <c r="BY490" s="132"/>
      <c r="BZ490" s="132"/>
      <c r="CA490" s="132"/>
      <c r="CB490" s="132"/>
      <c r="CC490" s="132"/>
      <c r="CD490" s="132"/>
      <c r="CE490" s="132"/>
      <c r="CF490" s="132"/>
      <c r="CG490" s="132"/>
      <c r="CH490" s="132"/>
      <c r="CI490" s="132"/>
      <c r="CJ490" s="132"/>
      <c r="CK490" s="132"/>
      <c r="CL490" s="132"/>
      <c r="CM490" s="132"/>
      <c r="CN490" s="132"/>
      <c r="CO490" s="132"/>
      <c r="CP490" s="132"/>
      <c r="CQ490" s="132"/>
      <c r="CR490" s="132"/>
      <c r="CS490" s="132"/>
      <c r="CT490" s="132"/>
      <c r="CU490" s="132"/>
      <c r="CV490" s="132"/>
    </row>
    <row r="491" spans="1:108" ht="12.75" customHeight="1">
      <c r="A491" s="882" t="s">
        <v>110</v>
      </c>
      <c r="B491" s="850">
        <v>0</v>
      </c>
      <c r="C491" s="853">
        <v>2</v>
      </c>
      <c r="D491" s="850">
        <v>0</v>
      </c>
      <c r="E491" s="852">
        <v>5</v>
      </c>
      <c r="F491" s="851">
        <v>3</v>
      </c>
      <c r="G491" s="852">
        <v>4</v>
      </c>
      <c r="H491" s="1017">
        <f t="shared" si="61"/>
        <v>8</v>
      </c>
      <c r="I491" s="914">
        <f t="shared" si="61"/>
        <v>29</v>
      </c>
      <c r="J491" s="850">
        <v>1</v>
      </c>
      <c r="K491" s="853">
        <v>3</v>
      </c>
      <c r="L491" s="850">
        <v>0</v>
      </c>
      <c r="M491" s="853">
        <v>6</v>
      </c>
      <c r="N491" s="850">
        <v>5</v>
      </c>
      <c r="O491" s="852">
        <v>4</v>
      </c>
      <c r="R491" s="132"/>
      <c r="S491" s="132"/>
      <c r="AC491" s="132"/>
      <c r="AD491" s="132"/>
      <c r="AE491" s="132"/>
      <c r="AF491" s="132"/>
      <c r="AG491" s="132"/>
      <c r="AH491" s="132"/>
      <c r="AI491" s="132"/>
      <c r="AJ491" s="132"/>
      <c r="AK491" s="132"/>
      <c r="AL491" s="132"/>
      <c r="AM491" s="132"/>
      <c r="AN491" s="132"/>
      <c r="AO491" s="132"/>
      <c r="AP491" s="132"/>
      <c r="AQ491" s="132"/>
      <c r="AR491" s="132"/>
      <c r="AS491" s="132"/>
      <c r="AT491" s="132"/>
      <c r="AU491" s="132"/>
      <c r="AV491" s="132"/>
      <c r="AW491" s="132"/>
      <c r="AX491" s="132"/>
      <c r="AY491" s="132"/>
      <c r="AZ491" s="132"/>
      <c r="BA491" s="132"/>
      <c r="BB491" s="132"/>
      <c r="BC491" s="132"/>
      <c r="BD491" s="132"/>
      <c r="BE491" s="132"/>
      <c r="BF491" s="132"/>
      <c r="BG491" s="132"/>
      <c r="BH491" s="132"/>
      <c r="BI491" s="132"/>
      <c r="BJ491" s="132"/>
      <c r="BK491" s="132"/>
      <c r="BL491" s="132"/>
      <c r="BM491" s="132"/>
      <c r="BN491" s="132"/>
      <c r="BO491" s="132"/>
      <c r="BP491" s="132"/>
      <c r="BQ491" s="132"/>
      <c r="BR491" s="132"/>
      <c r="BS491" s="132"/>
      <c r="BT491" s="132"/>
      <c r="BU491" s="132"/>
      <c r="BV491" s="132"/>
      <c r="BW491" s="132"/>
      <c r="BX491" s="132"/>
      <c r="BY491" s="132"/>
      <c r="BZ491" s="132"/>
      <c r="CA491" s="132"/>
      <c r="CB491" s="132"/>
      <c r="CC491" s="132"/>
      <c r="CD491" s="132"/>
      <c r="CE491" s="132"/>
      <c r="CF491" s="132"/>
      <c r="CG491" s="132"/>
      <c r="CH491" s="132"/>
      <c r="CI491" s="132"/>
      <c r="CJ491" s="132"/>
      <c r="CK491" s="132"/>
      <c r="CL491" s="132"/>
      <c r="CM491" s="132"/>
      <c r="CN491" s="132"/>
      <c r="CO491" s="132"/>
      <c r="CP491" s="132"/>
      <c r="CQ491" s="132"/>
      <c r="CR491" s="132"/>
      <c r="CS491" s="132"/>
      <c r="CT491" s="132"/>
      <c r="CU491" s="132"/>
      <c r="CV491" s="132"/>
    </row>
    <row r="492" spans="1:108" ht="12.75" customHeight="1">
      <c r="A492" s="882" t="s">
        <v>111</v>
      </c>
      <c r="B492" s="850">
        <v>0</v>
      </c>
      <c r="C492" s="853">
        <v>1</v>
      </c>
      <c r="D492" s="850">
        <v>0</v>
      </c>
      <c r="E492" s="852">
        <v>3</v>
      </c>
      <c r="F492" s="851">
        <v>0</v>
      </c>
      <c r="G492" s="852">
        <v>0</v>
      </c>
      <c r="H492" s="1017">
        <f t="shared" si="61"/>
        <v>0</v>
      </c>
      <c r="I492" s="914">
        <f t="shared" si="61"/>
        <v>6</v>
      </c>
      <c r="J492" s="850">
        <v>0</v>
      </c>
      <c r="K492" s="853">
        <v>2</v>
      </c>
      <c r="L492" s="850">
        <v>0</v>
      </c>
      <c r="M492" s="853">
        <v>3</v>
      </c>
      <c r="N492" s="850">
        <v>0</v>
      </c>
      <c r="O492" s="852">
        <v>1</v>
      </c>
      <c r="R492" s="132"/>
      <c r="S492" s="132"/>
      <c r="AG492" s="132"/>
      <c r="AH492" s="132"/>
      <c r="AI492" s="132"/>
      <c r="AJ492" s="132"/>
      <c r="AK492" s="132"/>
      <c r="AL492" s="132"/>
      <c r="AM492" s="132"/>
      <c r="AN492" s="132"/>
      <c r="AO492" s="132"/>
      <c r="AP492" s="132"/>
      <c r="AQ492" s="132"/>
      <c r="AR492" s="132"/>
      <c r="AS492" s="132"/>
      <c r="AT492" s="132"/>
      <c r="AU492" s="132"/>
      <c r="AV492" s="132"/>
      <c r="AW492" s="132"/>
      <c r="AX492" s="132"/>
      <c r="AY492" s="132"/>
      <c r="AZ492" s="132"/>
      <c r="BA492" s="132"/>
      <c r="BB492" s="132"/>
      <c r="BC492" s="132"/>
      <c r="BD492" s="132"/>
      <c r="BE492" s="132"/>
      <c r="BF492" s="132"/>
      <c r="BG492" s="132"/>
      <c r="BH492" s="132"/>
      <c r="BI492" s="132"/>
      <c r="BJ492" s="132"/>
      <c r="BK492" s="132"/>
      <c r="BL492" s="132"/>
      <c r="BM492" s="132"/>
      <c r="BN492" s="132"/>
      <c r="BO492" s="132"/>
      <c r="BP492" s="132"/>
      <c r="BQ492" s="132"/>
      <c r="BR492" s="132"/>
      <c r="BS492" s="132"/>
      <c r="BT492" s="132"/>
      <c r="BU492" s="132"/>
      <c r="BV492" s="132"/>
      <c r="BW492" s="132"/>
      <c r="BX492" s="132"/>
      <c r="BY492" s="132"/>
      <c r="BZ492" s="132"/>
      <c r="CA492" s="132"/>
      <c r="CB492" s="132"/>
      <c r="CC492" s="132"/>
      <c r="CD492" s="132"/>
      <c r="CE492" s="132"/>
      <c r="CF492" s="132"/>
      <c r="CG492" s="132"/>
      <c r="CH492" s="132"/>
      <c r="CI492" s="132"/>
      <c r="CJ492" s="132"/>
      <c r="CK492" s="132"/>
      <c r="CL492" s="132"/>
      <c r="CM492" s="132"/>
      <c r="CN492" s="132"/>
      <c r="CO492" s="132"/>
      <c r="CP492" s="132"/>
      <c r="CQ492" s="132"/>
      <c r="CR492" s="132"/>
      <c r="CS492" s="132"/>
      <c r="CT492" s="132"/>
      <c r="CU492" s="132"/>
      <c r="CV492" s="132"/>
      <c r="CW492" s="132"/>
      <c r="CX492" s="132"/>
      <c r="CY492" s="132"/>
      <c r="CZ492" s="132"/>
      <c r="DA492" s="132"/>
      <c r="DB492" s="132"/>
      <c r="DC492" s="132"/>
      <c r="DD492" s="132"/>
    </row>
    <row r="493" spans="1:108" ht="12.75" customHeight="1" thickBot="1">
      <c r="A493" s="883" t="s">
        <v>232</v>
      </c>
      <c r="B493" s="915">
        <v>0</v>
      </c>
      <c r="C493" s="884">
        <v>0</v>
      </c>
      <c r="D493" s="855">
        <v>0</v>
      </c>
      <c r="E493" s="855">
        <v>0</v>
      </c>
      <c r="F493" s="915">
        <v>0</v>
      </c>
      <c r="G493" s="855">
        <v>0</v>
      </c>
      <c r="H493" s="917">
        <f t="shared" si="61"/>
        <v>0</v>
      </c>
      <c r="I493" s="918">
        <f t="shared" si="61"/>
        <v>1</v>
      </c>
      <c r="J493" s="855">
        <v>0</v>
      </c>
      <c r="K493" s="884">
        <v>0</v>
      </c>
      <c r="L493" s="855">
        <v>0</v>
      </c>
      <c r="M493" s="884">
        <v>0</v>
      </c>
      <c r="N493" s="855">
        <v>0</v>
      </c>
      <c r="O493" s="855">
        <v>0</v>
      </c>
      <c r="R493" s="132"/>
      <c r="S493" s="132"/>
      <c r="AG493" s="132"/>
      <c r="AH493" s="132"/>
      <c r="AI493" s="132"/>
      <c r="AJ493" s="132"/>
      <c r="AK493" s="132"/>
      <c r="AL493" s="132"/>
      <c r="AM493" s="132"/>
      <c r="AN493" s="132"/>
      <c r="AO493" s="132"/>
      <c r="AP493" s="132"/>
      <c r="AQ493" s="132"/>
      <c r="AR493" s="132"/>
      <c r="AS493" s="132"/>
      <c r="AT493" s="132"/>
      <c r="AU493" s="132"/>
      <c r="AV493" s="132"/>
      <c r="AW493" s="132"/>
      <c r="AX493" s="132"/>
      <c r="AY493" s="132"/>
      <c r="AZ493" s="132"/>
      <c r="BA493" s="132"/>
      <c r="BB493" s="132"/>
      <c r="BC493" s="132"/>
      <c r="BD493" s="132"/>
      <c r="BE493" s="132"/>
      <c r="BF493" s="132"/>
      <c r="BG493" s="132"/>
      <c r="BH493" s="132"/>
      <c r="BI493" s="132"/>
      <c r="BJ493" s="132"/>
      <c r="BK493" s="132"/>
      <c r="BL493" s="132"/>
      <c r="BM493" s="132"/>
      <c r="BN493" s="132"/>
      <c r="BO493" s="132"/>
      <c r="BP493" s="132"/>
      <c r="BQ493" s="132"/>
      <c r="BR493" s="132"/>
      <c r="BS493" s="132"/>
      <c r="BT493" s="132"/>
      <c r="BU493" s="132"/>
      <c r="BV493" s="132"/>
      <c r="BW493" s="132"/>
      <c r="BX493" s="132"/>
      <c r="BY493" s="132"/>
      <c r="BZ493" s="132"/>
      <c r="CA493" s="132"/>
      <c r="CB493" s="132"/>
      <c r="CC493" s="132"/>
      <c r="CD493" s="132"/>
      <c r="CE493" s="132"/>
      <c r="CF493" s="132"/>
      <c r="CG493" s="132"/>
      <c r="CH493" s="132"/>
      <c r="CI493" s="132"/>
      <c r="CJ493" s="132"/>
      <c r="CK493" s="132"/>
      <c r="CL493" s="132"/>
      <c r="CM493" s="132"/>
      <c r="CN493" s="132"/>
      <c r="CO493" s="132"/>
      <c r="CP493" s="132"/>
      <c r="CQ493" s="132"/>
      <c r="CR493" s="132"/>
      <c r="CS493" s="132"/>
      <c r="CT493" s="132"/>
      <c r="CU493" s="132"/>
      <c r="CV493" s="132"/>
      <c r="CW493" s="132"/>
      <c r="CX493" s="132"/>
      <c r="CY493" s="132"/>
      <c r="CZ493" s="132"/>
      <c r="DA493" s="132"/>
      <c r="DB493" s="132"/>
      <c r="DC493" s="132"/>
      <c r="DD493" s="132"/>
    </row>
    <row r="494" spans="1:108" ht="9.9499999999999993" customHeight="1">
      <c r="A494" s="885"/>
      <c r="B494" s="886"/>
      <c r="C494" s="886"/>
      <c r="D494" s="852"/>
      <c r="E494" s="852"/>
      <c r="F494" s="852"/>
      <c r="G494" s="852"/>
      <c r="H494" s="852"/>
      <c r="I494" s="852"/>
      <c r="J494" s="852"/>
      <c r="K494" s="852"/>
      <c r="L494" s="852"/>
      <c r="M494" s="852"/>
      <c r="N494" s="852"/>
      <c r="O494" s="852"/>
      <c r="AE494" s="132"/>
      <c r="AF494" s="132"/>
      <c r="AG494" s="132"/>
      <c r="AH494" s="132"/>
      <c r="AI494" s="132"/>
      <c r="AJ494" s="132"/>
      <c r="AK494" s="132"/>
      <c r="AL494" s="132"/>
      <c r="AM494" s="132"/>
      <c r="AN494" s="132"/>
      <c r="AO494" s="132"/>
      <c r="AP494" s="132"/>
      <c r="AQ494" s="132"/>
      <c r="AR494" s="132"/>
      <c r="AS494" s="132"/>
      <c r="AT494" s="132"/>
      <c r="AU494" s="132"/>
      <c r="AV494" s="132"/>
      <c r="AW494" s="132"/>
      <c r="AX494" s="132"/>
      <c r="AY494" s="132"/>
      <c r="AZ494" s="132"/>
      <c r="BA494" s="132"/>
      <c r="BB494" s="132"/>
      <c r="BC494" s="132"/>
      <c r="BD494" s="132"/>
      <c r="BE494" s="132"/>
      <c r="BF494" s="132"/>
      <c r="BG494" s="132"/>
      <c r="BH494" s="132"/>
      <c r="BI494" s="132"/>
      <c r="BJ494" s="132"/>
      <c r="BK494" s="132"/>
      <c r="BL494" s="132"/>
      <c r="BM494" s="132"/>
      <c r="BN494" s="132"/>
      <c r="BO494" s="132"/>
      <c r="BP494" s="132"/>
      <c r="BQ494" s="132"/>
      <c r="BR494" s="132"/>
      <c r="BS494" s="132"/>
      <c r="BT494" s="132"/>
      <c r="BU494" s="132"/>
      <c r="BV494" s="132"/>
      <c r="BW494" s="132"/>
      <c r="BX494" s="132"/>
      <c r="BY494" s="132"/>
      <c r="BZ494" s="132"/>
      <c r="CA494" s="132"/>
      <c r="CB494" s="132"/>
      <c r="CC494" s="132"/>
      <c r="CD494" s="132"/>
      <c r="CE494" s="132"/>
      <c r="CF494" s="132"/>
      <c r="CG494" s="132"/>
      <c r="CH494" s="132"/>
      <c r="CI494" s="132"/>
      <c r="CJ494" s="132"/>
      <c r="CK494" s="132"/>
      <c r="CL494" s="132"/>
      <c r="CM494" s="132"/>
      <c r="CN494" s="132"/>
      <c r="CO494" s="132"/>
      <c r="CP494" s="132"/>
      <c r="CQ494" s="132"/>
      <c r="CR494" s="132"/>
      <c r="CS494" s="132"/>
      <c r="CT494" s="132"/>
      <c r="CU494" s="132"/>
      <c r="CV494" s="132"/>
      <c r="CW494" s="132"/>
      <c r="CX494" s="132"/>
      <c r="CY494" s="132"/>
      <c r="CZ494" s="132"/>
      <c r="DA494" s="132"/>
      <c r="DB494" s="132"/>
      <c r="DC494" s="132"/>
      <c r="DD494" s="132"/>
    </row>
    <row r="495" spans="1:108" ht="9.9499999999999993" customHeight="1" thickBot="1">
      <c r="A495" s="854"/>
      <c r="B495" s="855"/>
      <c r="C495" s="855"/>
      <c r="D495" s="855"/>
      <c r="E495" s="855"/>
      <c r="F495" s="855"/>
      <c r="G495" s="855"/>
      <c r="H495" s="855"/>
      <c r="I495" s="855"/>
      <c r="J495" s="855"/>
      <c r="K495" s="855"/>
      <c r="L495" s="855"/>
      <c r="M495" s="855"/>
      <c r="N495" s="855"/>
      <c r="O495" s="855"/>
      <c r="R495" s="132"/>
      <c r="AE495" s="132"/>
      <c r="AF495" s="132"/>
      <c r="AG495" s="132"/>
      <c r="AH495" s="132"/>
      <c r="AI495" s="132"/>
      <c r="AJ495" s="132"/>
      <c r="AK495" s="132"/>
      <c r="AL495" s="132"/>
      <c r="AM495" s="132"/>
      <c r="AN495" s="132"/>
      <c r="AO495" s="132"/>
      <c r="AP495" s="132"/>
      <c r="AQ495" s="132"/>
      <c r="AR495" s="132"/>
      <c r="AS495" s="132"/>
      <c r="AT495" s="132"/>
      <c r="AU495" s="132"/>
      <c r="AV495" s="132"/>
      <c r="AW495" s="132"/>
      <c r="AX495" s="132"/>
      <c r="AY495" s="132"/>
      <c r="AZ495" s="132"/>
      <c r="BA495" s="132"/>
      <c r="BB495" s="132"/>
      <c r="BC495" s="132"/>
      <c r="BD495" s="132"/>
      <c r="BE495" s="132"/>
      <c r="BF495" s="132"/>
      <c r="BG495" s="132"/>
      <c r="BH495" s="132"/>
      <c r="BI495" s="132"/>
      <c r="BJ495" s="132"/>
      <c r="BK495" s="132"/>
      <c r="BL495" s="132"/>
      <c r="BM495" s="132"/>
      <c r="BN495" s="132"/>
      <c r="BO495" s="132"/>
      <c r="BP495" s="132"/>
      <c r="BQ495" s="132"/>
      <c r="BR495" s="132"/>
      <c r="BS495" s="132"/>
      <c r="BT495" s="132"/>
      <c r="BU495" s="132"/>
      <c r="BV495" s="132"/>
      <c r="BW495" s="132"/>
      <c r="BX495" s="132"/>
      <c r="BY495" s="132"/>
      <c r="BZ495" s="132"/>
      <c r="CA495" s="132"/>
      <c r="CB495" s="132"/>
      <c r="CC495" s="132"/>
      <c r="CD495" s="132"/>
      <c r="CE495" s="132"/>
      <c r="CF495" s="132"/>
      <c r="CG495" s="132"/>
      <c r="CH495" s="132"/>
      <c r="CI495" s="132"/>
      <c r="CJ495" s="132"/>
      <c r="CK495" s="132"/>
      <c r="CL495" s="132"/>
      <c r="CM495" s="132"/>
      <c r="CN495" s="132"/>
      <c r="CO495" s="132"/>
      <c r="CP495" s="132"/>
      <c r="CQ495" s="132"/>
      <c r="CR495" s="132"/>
      <c r="CS495" s="132"/>
      <c r="CT495" s="132"/>
      <c r="CU495" s="132"/>
      <c r="CV495" s="132"/>
      <c r="CW495" s="132"/>
      <c r="CX495" s="132"/>
      <c r="CY495" s="132"/>
      <c r="CZ495" s="132"/>
      <c r="DA495" s="132"/>
      <c r="DB495" s="132"/>
      <c r="DC495" s="132"/>
      <c r="DD495" s="132"/>
    </row>
    <row r="496" spans="1:108" s="850" customFormat="1" ht="19.5" customHeight="1">
      <c r="A496" s="860" t="s">
        <v>218</v>
      </c>
      <c r="B496" s="923" t="s">
        <v>360</v>
      </c>
      <c r="C496" s="924"/>
      <c r="D496" s="1011" t="s">
        <v>361</v>
      </c>
      <c r="E496" s="1012"/>
      <c r="F496" s="861" t="s">
        <v>362</v>
      </c>
      <c r="G496" s="864"/>
      <c r="H496" s="924" t="s">
        <v>363</v>
      </c>
      <c r="I496" s="925"/>
      <c r="J496" s="1004" t="s">
        <v>194</v>
      </c>
      <c r="K496" s="1005"/>
      <c r="L496" s="985" t="s">
        <v>364</v>
      </c>
      <c r="M496" s="986"/>
      <c r="N496" s="865" t="s">
        <v>365</v>
      </c>
      <c r="O496" s="924"/>
      <c r="P496" s="852"/>
      <c r="R496" s="852"/>
      <c r="S496" s="852"/>
      <c r="AI496" s="852"/>
      <c r="AJ496" s="852"/>
      <c r="AK496" s="852"/>
      <c r="AL496" s="852"/>
      <c r="AM496" s="852"/>
      <c r="AN496" s="852"/>
      <c r="AO496" s="852"/>
      <c r="AP496" s="852"/>
      <c r="AQ496" s="852"/>
      <c r="AR496" s="852"/>
      <c r="AS496" s="852"/>
      <c r="AT496" s="852"/>
      <c r="AU496" s="852"/>
      <c r="AV496" s="852"/>
      <c r="AW496" s="852"/>
      <c r="AX496" s="852"/>
      <c r="AY496" s="852"/>
      <c r="AZ496" s="852"/>
      <c r="BA496" s="852"/>
      <c r="BB496" s="852"/>
      <c r="BC496" s="852"/>
      <c r="BD496" s="852"/>
      <c r="BE496" s="852"/>
      <c r="BF496" s="852"/>
      <c r="BG496" s="852"/>
      <c r="BH496" s="852"/>
      <c r="BI496" s="852"/>
      <c r="BJ496" s="852"/>
      <c r="BK496" s="852"/>
      <c r="BL496" s="852"/>
      <c r="BM496" s="852"/>
      <c r="BN496" s="852"/>
      <c r="BO496" s="852"/>
      <c r="BP496" s="852"/>
      <c r="BQ496" s="852"/>
      <c r="BR496" s="852"/>
      <c r="BS496" s="852"/>
      <c r="BT496" s="852"/>
      <c r="BU496" s="852"/>
      <c r="BV496" s="852"/>
      <c r="BW496" s="852"/>
      <c r="BX496" s="852"/>
      <c r="BY496" s="852"/>
      <c r="BZ496" s="852"/>
      <c r="CA496" s="852"/>
      <c r="CB496" s="852"/>
      <c r="CC496" s="852"/>
      <c r="CD496" s="852"/>
      <c r="CE496" s="852"/>
      <c r="CF496" s="852"/>
      <c r="CG496" s="852"/>
      <c r="CH496" s="852"/>
      <c r="CI496" s="852"/>
      <c r="CJ496" s="852"/>
      <c r="CK496" s="852"/>
      <c r="CL496" s="852"/>
      <c r="CM496" s="852"/>
      <c r="CN496" s="852"/>
      <c r="CO496" s="852"/>
      <c r="CP496" s="852"/>
      <c r="CQ496" s="852"/>
      <c r="CR496" s="852"/>
      <c r="CS496" s="852"/>
      <c r="CT496" s="852"/>
      <c r="CU496" s="852"/>
      <c r="CV496" s="852"/>
      <c r="CW496" s="852"/>
      <c r="CX496" s="852"/>
    </row>
    <row r="497" spans="1:102" ht="13.5" customHeight="1">
      <c r="A497" s="867" t="s">
        <v>226</v>
      </c>
      <c r="B497" s="868">
        <v>39</v>
      </c>
      <c r="C497" s="869"/>
      <c r="D497" s="868">
        <v>55</v>
      </c>
      <c r="E497" s="869"/>
      <c r="F497" s="868">
        <v>28</v>
      </c>
      <c r="G497" s="868"/>
      <c r="H497" s="928">
        <v>78</v>
      </c>
      <c r="I497" s="892"/>
      <c r="J497" s="893">
        <f>SUM(J468:P468)+SUM(B497:I497)</f>
        <v>554</v>
      </c>
      <c r="K497" s="894"/>
      <c r="L497" s="928">
        <v>775</v>
      </c>
      <c r="M497" s="868"/>
      <c r="N497" s="869">
        <v>434</v>
      </c>
      <c r="O497" s="929"/>
      <c r="R497" s="132"/>
      <c r="S497" s="132"/>
      <c r="AI497" s="132"/>
      <c r="AJ497" s="132"/>
      <c r="AK497" s="132"/>
      <c r="AL497" s="132"/>
      <c r="AM497" s="132"/>
      <c r="AN497" s="132"/>
      <c r="AO497" s="132"/>
      <c r="AP497" s="132"/>
      <c r="AQ497" s="132"/>
      <c r="AR497" s="132"/>
      <c r="AS497" s="132"/>
      <c r="AT497" s="132"/>
      <c r="AU497" s="132"/>
      <c r="AV497" s="132"/>
      <c r="AW497" s="132"/>
      <c r="AX497" s="132"/>
      <c r="AY497" s="132"/>
      <c r="AZ497" s="132"/>
      <c r="BA497" s="132"/>
      <c r="BB497" s="132"/>
      <c r="BC497" s="132"/>
      <c r="BD497" s="132"/>
      <c r="BE497" s="132"/>
      <c r="BF497" s="132"/>
      <c r="BG497" s="132"/>
      <c r="BH497" s="132"/>
      <c r="BI497" s="132"/>
      <c r="BJ497" s="132"/>
      <c r="BK497" s="132"/>
      <c r="BL497" s="132"/>
      <c r="BM497" s="132"/>
      <c r="BN497" s="132"/>
      <c r="BO497" s="132"/>
      <c r="BP497" s="132"/>
      <c r="BQ497" s="132"/>
      <c r="BR497" s="132"/>
      <c r="BS497" s="132"/>
      <c r="BT497" s="132"/>
      <c r="BU497" s="132"/>
      <c r="BV497" s="132"/>
      <c r="BW497" s="132"/>
      <c r="BX497" s="132"/>
      <c r="BY497" s="132"/>
      <c r="BZ497" s="132"/>
      <c r="CA497" s="132"/>
      <c r="CB497" s="132"/>
      <c r="CC497" s="132"/>
      <c r="CD497" s="132"/>
      <c r="CE497" s="132"/>
      <c r="CF497" s="132"/>
      <c r="CG497" s="132"/>
      <c r="CH497" s="132"/>
      <c r="CI497" s="132"/>
      <c r="CJ497" s="132"/>
      <c r="CK497" s="132"/>
      <c r="CL497" s="132"/>
      <c r="CM497" s="132"/>
      <c r="CN497" s="132"/>
      <c r="CO497" s="132"/>
      <c r="CP497" s="132"/>
      <c r="CQ497" s="132"/>
      <c r="CR497" s="132"/>
      <c r="CS497" s="132"/>
      <c r="CT497" s="132"/>
      <c r="CU497" s="132"/>
      <c r="CV497" s="132"/>
      <c r="CW497" s="132"/>
      <c r="CX497" s="132"/>
    </row>
    <row r="498" spans="1:102" ht="13.5" customHeight="1">
      <c r="A498" s="867" t="s">
        <v>227</v>
      </c>
      <c r="B498" s="868">
        <f>SUM(B502:C522)</f>
        <v>96</v>
      </c>
      <c r="C498" s="869"/>
      <c r="D498" s="868">
        <f>SUM(D502:E522)</f>
        <v>136</v>
      </c>
      <c r="E498" s="869"/>
      <c r="F498" s="868">
        <f>SUM(F502:G522)</f>
        <v>55</v>
      </c>
      <c r="G498" s="868"/>
      <c r="H498" s="928">
        <f>SUM(H502:I522)</f>
        <v>193</v>
      </c>
      <c r="I498" s="892"/>
      <c r="J498" s="893">
        <f>SUM(J502:K522)</f>
        <v>1583</v>
      </c>
      <c r="K498" s="894"/>
      <c r="L498" s="928">
        <f>SUM(L502:M522)</f>
        <v>1963</v>
      </c>
      <c r="M498" s="868"/>
      <c r="N498" s="869">
        <f>SUM(N502:O522)</f>
        <v>1163</v>
      </c>
      <c r="O498" s="929"/>
      <c r="R498" s="132"/>
      <c r="S498" s="132"/>
      <c r="AI498" s="132"/>
      <c r="AJ498" s="132"/>
      <c r="AK498" s="132"/>
      <c r="AL498" s="132"/>
      <c r="AM498" s="132"/>
      <c r="AN498" s="132"/>
      <c r="AO498" s="132"/>
      <c r="AP498" s="132"/>
      <c r="AQ498" s="132"/>
      <c r="AR498" s="132"/>
      <c r="AS498" s="132"/>
      <c r="AT498" s="132"/>
      <c r="AU498" s="132"/>
      <c r="AV498" s="132"/>
      <c r="AW498" s="132"/>
      <c r="AX498" s="132"/>
      <c r="AY498" s="132"/>
      <c r="AZ498" s="132"/>
      <c r="BA498" s="132"/>
      <c r="BB498" s="132"/>
      <c r="BC498" s="132"/>
      <c r="BD498" s="132"/>
      <c r="BE498" s="132"/>
      <c r="BF498" s="132"/>
      <c r="BG498" s="132"/>
      <c r="BH498" s="132"/>
      <c r="BI498" s="132"/>
      <c r="BJ498" s="132"/>
      <c r="BK498" s="132"/>
      <c r="BL498" s="132"/>
      <c r="BM498" s="132"/>
      <c r="BN498" s="132"/>
      <c r="BO498" s="132"/>
      <c r="BP498" s="132"/>
      <c r="BQ498" s="132"/>
      <c r="BR498" s="132"/>
      <c r="BS498" s="132"/>
      <c r="BT498" s="132"/>
      <c r="BU498" s="132"/>
      <c r="BV498" s="132"/>
      <c r="BW498" s="132"/>
      <c r="BX498" s="132"/>
      <c r="BY498" s="132"/>
      <c r="BZ498" s="132"/>
      <c r="CA498" s="132"/>
      <c r="CB498" s="132"/>
      <c r="CC498" s="132"/>
      <c r="CD498" s="132"/>
      <c r="CE498" s="132"/>
      <c r="CF498" s="132"/>
      <c r="CG498" s="132"/>
      <c r="CH498" s="132"/>
      <c r="CI498" s="132"/>
      <c r="CJ498" s="132"/>
      <c r="CK498" s="132"/>
      <c r="CL498" s="132"/>
      <c r="CM498" s="132"/>
      <c r="CN498" s="132"/>
      <c r="CO498" s="132"/>
      <c r="CP498" s="132"/>
      <c r="CQ498" s="132"/>
      <c r="CR498" s="132"/>
      <c r="CS498" s="132"/>
      <c r="CT498" s="132"/>
      <c r="CU498" s="132"/>
      <c r="CV498" s="132"/>
      <c r="CW498" s="132"/>
      <c r="CX498" s="132"/>
    </row>
    <row r="499" spans="1:102" ht="13.5" customHeight="1">
      <c r="A499" s="870"/>
      <c r="B499" s="1001" t="s">
        <v>89</v>
      </c>
      <c r="C499" s="1003" t="s">
        <v>90</v>
      </c>
      <c r="D499" s="1000" t="s">
        <v>89</v>
      </c>
      <c r="E499" s="1003" t="s">
        <v>90</v>
      </c>
      <c r="F499" s="1003" t="s">
        <v>89</v>
      </c>
      <c r="G499" s="971" t="s">
        <v>90</v>
      </c>
      <c r="H499" s="1001" t="s">
        <v>89</v>
      </c>
      <c r="I499" s="972" t="s">
        <v>90</v>
      </c>
      <c r="J499" s="1002" t="s">
        <v>89</v>
      </c>
      <c r="K499" s="974" t="s">
        <v>90</v>
      </c>
      <c r="L499" s="1001" t="s">
        <v>89</v>
      </c>
      <c r="M499" s="971" t="s">
        <v>90</v>
      </c>
      <c r="N499" s="1000" t="s">
        <v>89</v>
      </c>
      <c r="O499" s="1001" t="s">
        <v>90</v>
      </c>
      <c r="R499" s="132"/>
      <c r="S499" s="132"/>
      <c r="AI499" s="132"/>
      <c r="AJ499" s="132"/>
      <c r="AK499" s="132"/>
      <c r="AL499" s="132"/>
      <c r="AM499" s="132"/>
      <c r="AN499" s="132"/>
      <c r="AO499" s="132"/>
      <c r="AP499" s="132"/>
      <c r="AQ499" s="132"/>
      <c r="AR499" s="132"/>
      <c r="AS499" s="132"/>
      <c r="AT499" s="132"/>
      <c r="AU499" s="132"/>
      <c r="AV499" s="132"/>
      <c r="AW499" s="132"/>
      <c r="AX499" s="132"/>
      <c r="AY499" s="132"/>
      <c r="AZ499" s="132"/>
      <c r="BA499" s="132"/>
      <c r="BB499" s="132"/>
      <c r="BC499" s="132"/>
      <c r="BD499" s="132"/>
      <c r="BE499" s="132"/>
      <c r="BF499" s="132"/>
      <c r="BG499" s="132"/>
      <c r="BH499" s="132"/>
      <c r="BI499" s="132"/>
      <c r="BJ499" s="132"/>
      <c r="BK499" s="132"/>
      <c r="BL499" s="132"/>
      <c r="BM499" s="132"/>
      <c r="BN499" s="132"/>
      <c r="BO499" s="132"/>
      <c r="BP499" s="132"/>
      <c r="BQ499" s="132"/>
      <c r="BR499" s="132"/>
      <c r="BS499" s="132"/>
      <c r="BT499" s="132"/>
      <c r="BU499" s="132"/>
      <c r="BV499" s="132"/>
      <c r="BW499" s="132"/>
      <c r="BX499" s="132"/>
      <c r="BY499" s="132"/>
      <c r="BZ499" s="132"/>
      <c r="CA499" s="132"/>
      <c r="CB499" s="132"/>
      <c r="CC499" s="132"/>
      <c r="CD499" s="132"/>
      <c r="CE499" s="132"/>
      <c r="CF499" s="132"/>
      <c r="CG499" s="132"/>
      <c r="CH499" s="132"/>
      <c r="CI499" s="132"/>
      <c r="CJ499" s="132"/>
      <c r="CK499" s="132"/>
      <c r="CL499" s="132"/>
      <c r="CM499" s="132"/>
      <c r="CN499" s="132"/>
      <c r="CO499" s="132"/>
      <c r="CP499" s="132"/>
      <c r="CQ499" s="132"/>
      <c r="CR499" s="132"/>
      <c r="CS499" s="132"/>
      <c r="CT499" s="132"/>
      <c r="CU499" s="132"/>
      <c r="CV499" s="132"/>
      <c r="CW499" s="132"/>
      <c r="CX499" s="132"/>
    </row>
    <row r="500" spans="1:102" ht="13.5" customHeight="1">
      <c r="A500" s="897" t="s">
        <v>267</v>
      </c>
      <c r="B500" s="954">
        <f>SUM(B506:B522)</f>
        <v>39</v>
      </c>
      <c r="C500" s="954">
        <f>SUM(C506:C522)</f>
        <v>48</v>
      </c>
      <c r="D500" s="952">
        <f t="shared" ref="D500:I500" si="65">SUM(D506:D522)</f>
        <v>58</v>
      </c>
      <c r="E500" s="953">
        <f t="shared" si="65"/>
        <v>59</v>
      </c>
      <c r="F500" s="954">
        <f t="shared" si="65"/>
        <v>30</v>
      </c>
      <c r="G500" s="953">
        <f t="shared" si="65"/>
        <v>25</v>
      </c>
      <c r="H500" s="954">
        <f t="shared" si="65"/>
        <v>79</v>
      </c>
      <c r="I500" s="906">
        <f t="shared" si="65"/>
        <v>89</v>
      </c>
      <c r="J500" s="955">
        <f t="shared" ref="J500:K515" si="66">J471+L471+N471+B500+D500+F500+H500</f>
        <v>664</v>
      </c>
      <c r="K500" s="956">
        <f t="shared" si="66"/>
        <v>698</v>
      </c>
      <c r="L500" s="954">
        <f>SUM(L506:L522)</f>
        <v>766</v>
      </c>
      <c r="M500" s="953">
        <f>SUM(M506:M522)</f>
        <v>765</v>
      </c>
      <c r="N500" s="954">
        <f>SUM(N506:N522)</f>
        <v>443</v>
      </c>
      <c r="O500" s="954">
        <f>SUM(O506:O522)</f>
        <v>479</v>
      </c>
      <c r="R500" s="132"/>
      <c r="S500" s="132"/>
      <c r="AI500" s="132"/>
      <c r="AJ500" s="132"/>
      <c r="AK500" s="132"/>
      <c r="AL500" s="132"/>
      <c r="AM500" s="132"/>
      <c r="AN500" s="132"/>
      <c r="AO500" s="132"/>
      <c r="AP500" s="132"/>
      <c r="AQ500" s="132"/>
      <c r="AR500" s="132"/>
      <c r="AS500" s="132"/>
      <c r="AT500" s="132"/>
      <c r="AU500" s="132"/>
      <c r="AV500" s="132"/>
      <c r="AW500" s="132"/>
      <c r="AX500" s="132"/>
      <c r="AY500" s="132"/>
      <c r="AZ500" s="132"/>
      <c r="BA500" s="132"/>
      <c r="BB500" s="132"/>
      <c r="BC500" s="132"/>
      <c r="BD500" s="132"/>
      <c r="BE500" s="132"/>
      <c r="BF500" s="132"/>
      <c r="BG500" s="132"/>
      <c r="BH500" s="132"/>
      <c r="BI500" s="132"/>
      <c r="BJ500" s="132"/>
      <c r="BK500" s="132"/>
      <c r="BL500" s="132"/>
      <c r="BM500" s="132"/>
      <c r="BN500" s="132"/>
      <c r="BO500" s="132"/>
      <c r="BP500" s="132"/>
      <c r="BQ500" s="132"/>
      <c r="BR500" s="132"/>
      <c r="BS500" s="132"/>
      <c r="BT500" s="132"/>
      <c r="BU500" s="132"/>
      <c r="BV500" s="132"/>
      <c r="BW500" s="132"/>
      <c r="BX500" s="132"/>
      <c r="BY500" s="132"/>
      <c r="BZ500" s="132"/>
      <c r="CA500" s="132"/>
      <c r="CB500" s="132"/>
      <c r="CC500" s="132"/>
      <c r="CD500" s="132"/>
      <c r="CE500" s="132"/>
      <c r="CF500" s="132"/>
      <c r="CG500" s="132"/>
      <c r="CH500" s="132"/>
      <c r="CI500" s="132"/>
      <c r="CJ500" s="132"/>
      <c r="CK500" s="132"/>
      <c r="CL500" s="132"/>
      <c r="CM500" s="132"/>
      <c r="CN500" s="132"/>
      <c r="CO500" s="132"/>
      <c r="CP500" s="132"/>
      <c r="CQ500" s="132"/>
      <c r="CR500" s="132"/>
      <c r="CS500" s="132"/>
      <c r="CT500" s="132"/>
      <c r="CU500" s="132"/>
      <c r="CV500" s="132"/>
      <c r="CW500" s="132"/>
      <c r="CX500" s="132"/>
    </row>
    <row r="501" spans="1:102" ht="15" customHeight="1">
      <c r="A501" s="879" t="s">
        <v>229</v>
      </c>
      <c r="B501" s="979">
        <f>SUM(B502:B522)</f>
        <v>44</v>
      </c>
      <c r="C501" s="979">
        <f>SUM(C502:C522)</f>
        <v>52</v>
      </c>
      <c r="D501" s="977">
        <f t="shared" ref="D501:I501" si="67">SUM(D502:D522)</f>
        <v>71</v>
      </c>
      <c r="E501" s="980">
        <f t="shared" si="67"/>
        <v>65</v>
      </c>
      <c r="F501" s="881">
        <f t="shared" si="67"/>
        <v>30</v>
      </c>
      <c r="G501" s="958">
        <f t="shared" si="67"/>
        <v>25</v>
      </c>
      <c r="H501" s="881">
        <f t="shared" si="67"/>
        <v>95</v>
      </c>
      <c r="I501" s="909">
        <f t="shared" si="67"/>
        <v>98</v>
      </c>
      <c r="J501" s="959">
        <f t="shared" si="66"/>
        <v>784</v>
      </c>
      <c r="K501" s="960">
        <f t="shared" si="66"/>
        <v>799</v>
      </c>
      <c r="L501" s="881">
        <f>SUM(L502:L522)</f>
        <v>999</v>
      </c>
      <c r="M501" s="958">
        <f>SUM(M502:M522)</f>
        <v>964</v>
      </c>
      <c r="N501" s="881">
        <f>SUM(N502:N522)</f>
        <v>559</v>
      </c>
      <c r="O501" s="881">
        <f>SUM(O502:O522)</f>
        <v>604</v>
      </c>
      <c r="R501" s="132"/>
      <c r="S501" s="132"/>
      <c r="AI501" s="132"/>
      <c r="AJ501" s="132"/>
      <c r="AK501" s="132"/>
      <c r="AL501" s="132"/>
      <c r="AM501" s="132"/>
      <c r="AN501" s="132"/>
      <c r="AO501" s="132"/>
      <c r="AP501" s="132"/>
      <c r="AQ501" s="132"/>
      <c r="AR501" s="132"/>
      <c r="AS501" s="132"/>
      <c r="AT501" s="132"/>
      <c r="AU501" s="132"/>
      <c r="AV501" s="132"/>
      <c r="AW501" s="132"/>
      <c r="AX501" s="132"/>
      <c r="AY501" s="132"/>
      <c r="AZ501" s="132"/>
      <c r="BA501" s="132"/>
      <c r="BB501" s="132"/>
      <c r="BC501" s="132"/>
      <c r="BD501" s="132"/>
      <c r="BE501" s="132"/>
      <c r="BF501" s="132"/>
      <c r="BG501" s="132"/>
      <c r="BH501" s="132"/>
      <c r="BI501" s="132"/>
      <c r="BJ501" s="132"/>
      <c r="BK501" s="132"/>
      <c r="BL501" s="132"/>
      <c r="BM501" s="132"/>
      <c r="BN501" s="132"/>
      <c r="BO501" s="132"/>
      <c r="BP501" s="132"/>
      <c r="BQ501" s="132"/>
      <c r="BR501" s="132"/>
      <c r="BS501" s="132"/>
      <c r="BT501" s="132"/>
      <c r="BU501" s="132"/>
      <c r="BV501" s="132"/>
      <c r="BW501" s="132"/>
      <c r="BX501" s="132"/>
      <c r="BY501" s="132"/>
      <c r="BZ501" s="132"/>
      <c r="CA501" s="132"/>
      <c r="CB501" s="132"/>
      <c r="CC501" s="132"/>
      <c r="CD501" s="132"/>
      <c r="CE501" s="132"/>
      <c r="CF501" s="132"/>
      <c r="CG501" s="132"/>
      <c r="CH501" s="132"/>
      <c r="CI501" s="132"/>
      <c r="CJ501" s="132"/>
      <c r="CK501" s="132"/>
      <c r="CL501" s="132"/>
      <c r="CM501" s="132"/>
      <c r="CN501" s="132"/>
      <c r="CO501" s="132"/>
      <c r="CP501" s="132"/>
      <c r="CQ501" s="132"/>
      <c r="CR501" s="132"/>
      <c r="CS501" s="132"/>
      <c r="CT501" s="132"/>
      <c r="CU501" s="132"/>
      <c r="CV501" s="132"/>
      <c r="CW501" s="132"/>
      <c r="CX501" s="132"/>
    </row>
    <row r="502" spans="1:102" ht="12.75" customHeight="1">
      <c r="A502" s="882" t="s">
        <v>353</v>
      </c>
      <c r="B502" s="850">
        <v>2</v>
      </c>
      <c r="C502" s="852">
        <v>1</v>
      </c>
      <c r="D502" s="851">
        <v>1</v>
      </c>
      <c r="E502" s="853">
        <v>2</v>
      </c>
      <c r="F502" s="850">
        <v>0</v>
      </c>
      <c r="G502" s="853">
        <v>0</v>
      </c>
      <c r="H502" s="850">
        <v>2</v>
      </c>
      <c r="I502" s="912">
        <v>0</v>
      </c>
      <c r="J502" s="913">
        <f t="shared" si="66"/>
        <v>28</v>
      </c>
      <c r="K502" s="914">
        <f t="shared" si="66"/>
        <v>18</v>
      </c>
      <c r="L502" s="850">
        <v>61</v>
      </c>
      <c r="M502" s="853">
        <v>57</v>
      </c>
      <c r="N502" s="850">
        <v>45</v>
      </c>
      <c r="O502" s="852">
        <v>43</v>
      </c>
      <c r="R502" s="132"/>
      <c r="S502" s="132"/>
      <c r="AI502" s="132"/>
      <c r="AJ502" s="132"/>
      <c r="AK502" s="132"/>
      <c r="AL502" s="132"/>
      <c r="AM502" s="132"/>
      <c r="AN502" s="132"/>
      <c r="AO502" s="132"/>
      <c r="AP502" s="132"/>
      <c r="AQ502" s="132"/>
      <c r="AR502" s="132"/>
      <c r="AS502" s="132"/>
      <c r="AT502" s="132"/>
      <c r="AU502" s="132"/>
      <c r="AV502" s="132"/>
      <c r="AW502" s="132"/>
      <c r="AX502" s="132"/>
      <c r="AY502" s="132"/>
      <c r="AZ502" s="132"/>
      <c r="BA502" s="132"/>
      <c r="BB502" s="132"/>
      <c r="BC502" s="132"/>
      <c r="BD502" s="132"/>
      <c r="BE502" s="132"/>
      <c r="BF502" s="132"/>
      <c r="BG502" s="132"/>
      <c r="BH502" s="132"/>
      <c r="BI502" s="132"/>
      <c r="BJ502" s="132"/>
      <c r="BK502" s="132"/>
      <c r="BL502" s="132"/>
      <c r="BM502" s="132"/>
      <c r="BN502" s="132"/>
      <c r="BO502" s="132"/>
      <c r="BP502" s="132"/>
      <c r="BQ502" s="132"/>
      <c r="BR502" s="132"/>
      <c r="BS502" s="132"/>
      <c r="BT502" s="132"/>
      <c r="BU502" s="132"/>
      <c r="BV502" s="132"/>
      <c r="BW502" s="132"/>
      <c r="BX502" s="132"/>
      <c r="BY502" s="132"/>
      <c r="BZ502" s="132"/>
      <c r="CA502" s="132"/>
      <c r="CB502" s="132"/>
      <c r="CC502" s="132"/>
      <c r="CD502" s="132"/>
      <c r="CE502" s="132"/>
      <c r="CF502" s="132"/>
      <c r="CG502" s="132"/>
      <c r="CH502" s="132"/>
      <c r="CI502" s="132"/>
      <c r="CJ502" s="132"/>
      <c r="CK502" s="132"/>
      <c r="CL502" s="132"/>
      <c r="CM502" s="132"/>
      <c r="CN502" s="132"/>
      <c r="CO502" s="132"/>
      <c r="CP502" s="132"/>
      <c r="CQ502" s="132"/>
      <c r="CR502" s="132"/>
      <c r="CS502" s="132"/>
      <c r="CT502" s="132"/>
      <c r="CU502" s="132"/>
      <c r="CV502" s="132"/>
      <c r="CW502" s="132"/>
      <c r="CX502" s="132"/>
    </row>
    <row r="503" spans="1:102" ht="12.75" customHeight="1">
      <c r="A503" s="882" t="s">
        <v>249</v>
      </c>
      <c r="B503" s="850">
        <v>1</v>
      </c>
      <c r="C503" s="852">
        <v>0</v>
      </c>
      <c r="D503" s="851">
        <v>5</v>
      </c>
      <c r="E503" s="853">
        <v>1</v>
      </c>
      <c r="F503" s="850">
        <v>0</v>
      </c>
      <c r="G503" s="853">
        <v>0</v>
      </c>
      <c r="H503" s="850">
        <v>6</v>
      </c>
      <c r="I503" s="912">
        <v>4</v>
      </c>
      <c r="J503" s="913">
        <f t="shared" si="66"/>
        <v>31</v>
      </c>
      <c r="K503" s="914">
        <f t="shared" si="66"/>
        <v>24</v>
      </c>
      <c r="L503" s="850">
        <v>77</v>
      </c>
      <c r="M503" s="853">
        <v>59</v>
      </c>
      <c r="N503" s="850">
        <v>27</v>
      </c>
      <c r="O503" s="852">
        <v>35</v>
      </c>
      <c r="R503" s="132"/>
      <c r="S503" s="132"/>
      <c r="AI503" s="132"/>
      <c r="AJ503" s="132"/>
      <c r="AK503" s="132"/>
      <c r="AL503" s="132"/>
      <c r="AM503" s="132"/>
      <c r="AN503" s="132"/>
      <c r="AO503" s="132"/>
      <c r="AP503" s="132"/>
      <c r="AQ503" s="132"/>
      <c r="AR503" s="132"/>
      <c r="AS503" s="132"/>
      <c r="AT503" s="132"/>
      <c r="AU503" s="132"/>
      <c r="AV503" s="132"/>
      <c r="AW503" s="132"/>
      <c r="AX503" s="132"/>
      <c r="AY503" s="132"/>
      <c r="AZ503" s="132"/>
      <c r="BA503" s="132"/>
      <c r="BB503" s="132"/>
      <c r="BC503" s="132"/>
      <c r="BD503" s="132"/>
      <c r="BE503" s="132"/>
      <c r="BF503" s="132"/>
      <c r="BG503" s="132"/>
      <c r="BH503" s="132"/>
      <c r="BI503" s="132"/>
      <c r="BJ503" s="132"/>
      <c r="BK503" s="132"/>
      <c r="BL503" s="132"/>
      <c r="BM503" s="132"/>
      <c r="BN503" s="132"/>
      <c r="BO503" s="132"/>
      <c r="BP503" s="132"/>
      <c r="BQ503" s="132"/>
      <c r="BR503" s="132"/>
      <c r="BS503" s="132"/>
      <c r="BT503" s="132"/>
      <c r="BU503" s="132"/>
      <c r="BV503" s="132"/>
      <c r="BW503" s="132"/>
      <c r="BX503" s="132"/>
      <c r="BY503" s="132"/>
      <c r="BZ503" s="132"/>
      <c r="CA503" s="132"/>
      <c r="CB503" s="132"/>
      <c r="CC503" s="132"/>
      <c r="CD503" s="132"/>
      <c r="CE503" s="132"/>
      <c r="CF503" s="132"/>
      <c r="CG503" s="132"/>
      <c r="CH503" s="132"/>
      <c r="CI503" s="132"/>
      <c r="CJ503" s="132"/>
      <c r="CK503" s="132"/>
      <c r="CL503" s="132"/>
      <c r="CM503" s="132"/>
      <c r="CN503" s="132"/>
      <c r="CO503" s="132"/>
      <c r="CP503" s="132"/>
      <c r="CQ503" s="132"/>
      <c r="CR503" s="132"/>
      <c r="CS503" s="132"/>
      <c r="CT503" s="132"/>
      <c r="CU503" s="132"/>
      <c r="CV503" s="132"/>
      <c r="CW503" s="132"/>
      <c r="CX503" s="132"/>
    </row>
    <row r="504" spans="1:102" ht="12.75" customHeight="1">
      <c r="A504" s="882" t="s">
        <v>93</v>
      </c>
      <c r="B504" s="850">
        <v>1</v>
      </c>
      <c r="C504" s="852">
        <v>1</v>
      </c>
      <c r="D504" s="851">
        <v>5</v>
      </c>
      <c r="E504" s="853">
        <v>2</v>
      </c>
      <c r="F504" s="850">
        <v>0</v>
      </c>
      <c r="G504" s="853">
        <v>0</v>
      </c>
      <c r="H504" s="850">
        <v>5</v>
      </c>
      <c r="I504" s="912">
        <v>0</v>
      </c>
      <c r="J504" s="913">
        <f t="shared" si="66"/>
        <v>33</v>
      </c>
      <c r="K504" s="914">
        <f t="shared" si="66"/>
        <v>23</v>
      </c>
      <c r="L504" s="850">
        <v>57</v>
      </c>
      <c r="M504" s="853">
        <v>48</v>
      </c>
      <c r="N504" s="850">
        <v>28</v>
      </c>
      <c r="O504" s="852">
        <v>20</v>
      </c>
      <c r="R504" s="132"/>
      <c r="S504" s="132"/>
      <c r="AI504" s="132"/>
      <c r="AJ504" s="132"/>
      <c r="AK504" s="132"/>
      <c r="AL504" s="132"/>
      <c r="AM504" s="132"/>
      <c r="AN504" s="132"/>
      <c r="AO504" s="132"/>
      <c r="AP504" s="132"/>
      <c r="AQ504" s="132"/>
      <c r="AR504" s="132"/>
      <c r="AS504" s="132"/>
      <c r="AT504" s="132"/>
      <c r="AU504" s="132"/>
      <c r="AV504" s="132"/>
      <c r="AW504" s="132"/>
      <c r="AX504" s="132"/>
      <c r="AY504" s="132"/>
      <c r="AZ504" s="132"/>
      <c r="BA504" s="132"/>
      <c r="BB504" s="132"/>
      <c r="BC504" s="132"/>
      <c r="BD504" s="132"/>
      <c r="BE504" s="132"/>
      <c r="BF504" s="132"/>
      <c r="BG504" s="132"/>
      <c r="BH504" s="132"/>
      <c r="BI504" s="132"/>
      <c r="BJ504" s="132"/>
      <c r="BK504" s="132"/>
      <c r="BL504" s="132"/>
      <c r="BM504" s="132"/>
      <c r="BN504" s="132"/>
      <c r="BO504" s="132"/>
      <c r="BP504" s="132"/>
      <c r="BQ504" s="132"/>
      <c r="BR504" s="132"/>
      <c r="BS504" s="132"/>
      <c r="BT504" s="132"/>
      <c r="BU504" s="132"/>
      <c r="BV504" s="132"/>
      <c r="BW504" s="132"/>
      <c r="BX504" s="132"/>
      <c r="BY504" s="132"/>
      <c r="BZ504" s="132"/>
      <c r="CA504" s="132"/>
      <c r="CB504" s="132"/>
      <c r="CC504" s="132"/>
      <c r="CD504" s="132"/>
      <c r="CE504" s="132"/>
      <c r="CF504" s="132"/>
      <c r="CG504" s="132"/>
      <c r="CH504" s="132"/>
      <c r="CI504" s="132"/>
      <c r="CJ504" s="132"/>
      <c r="CK504" s="132"/>
      <c r="CL504" s="132"/>
      <c r="CM504" s="132"/>
      <c r="CN504" s="132"/>
      <c r="CO504" s="132"/>
      <c r="CP504" s="132"/>
      <c r="CQ504" s="132"/>
      <c r="CR504" s="132"/>
      <c r="CS504" s="132"/>
      <c r="CT504" s="132"/>
      <c r="CU504" s="132"/>
      <c r="CV504" s="132"/>
      <c r="CW504" s="132"/>
      <c r="CX504" s="132"/>
    </row>
    <row r="505" spans="1:102" ht="12.75" customHeight="1">
      <c r="A505" s="882" t="s">
        <v>94</v>
      </c>
      <c r="B505" s="850">
        <v>1</v>
      </c>
      <c r="C505" s="852">
        <v>2</v>
      </c>
      <c r="D505" s="851">
        <v>2</v>
      </c>
      <c r="E505" s="853">
        <v>1</v>
      </c>
      <c r="F505" s="850">
        <v>0</v>
      </c>
      <c r="G505" s="853">
        <v>0</v>
      </c>
      <c r="H505" s="850">
        <v>3</v>
      </c>
      <c r="I505" s="912">
        <v>5</v>
      </c>
      <c r="J505" s="913">
        <f t="shared" si="66"/>
        <v>28</v>
      </c>
      <c r="K505" s="914">
        <f t="shared" si="66"/>
        <v>36</v>
      </c>
      <c r="L505" s="850">
        <v>38</v>
      </c>
      <c r="M505" s="853">
        <v>35</v>
      </c>
      <c r="N505" s="850">
        <v>16</v>
      </c>
      <c r="O505" s="852">
        <v>27</v>
      </c>
      <c r="R505" s="132"/>
      <c r="S505" s="132"/>
      <c r="AI505" s="132"/>
      <c r="AJ505" s="132"/>
      <c r="AK505" s="132"/>
      <c r="AL505" s="132"/>
      <c r="AM505" s="132"/>
      <c r="AN505" s="132"/>
      <c r="AO505" s="132"/>
      <c r="AP505" s="132"/>
      <c r="AQ505" s="132"/>
      <c r="AR505" s="132"/>
      <c r="AS505" s="132"/>
      <c r="AT505" s="132"/>
      <c r="AU505" s="132"/>
      <c r="AV505" s="132"/>
      <c r="AW505" s="132"/>
      <c r="AX505" s="132"/>
      <c r="AY505" s="132"/>
      <c r="AZ505" s="132"/>
      <c r="BA505" s="132"/>
      <c r="BB505" s="132"/>
      <c r="BC505" s="132"/>
      <c r="BD505" s="132"/>
      <c r="BE505" s="132"/>
      <c r="BF505" s="132"/>
      <c r="BG505" s="132"/>
      <c r="BH505" s="132"/>
      <c r="BI505" s="132"/>
      <c r="BJ505" s="132"/>
      <c r="BK505" s="132"/>
      <c r="BL505" s="132"/>
      <c r="BM505" s="132"/>
      <c r="BN505" s="132"/>
      <c r="BO505" s="132"/>
      <c r="BP505" s="132"/>
      <c r="BQ505" s="132"/>
      <c r="BR505" s="132"/>
      <c r="BS505" s="132"/>
      <c r="BT505" s="132"/>
      <c r="BU505" s="132"/>
      <c r="BV505" s="132"/>
      <c r="BW505" s="132"/>
      <c r="BX505" s="132"/>
      <c r="BY505" s="132"/>
      <c r="BZ505" s="132"/>
      <c r="CA505" s="132"/>
      <c r="CB505" s="132"/>
      <c r="CC505" s="132"/>
      <c r="CD505" s="132"/>
      <c r="CE505" s="132"/>
      <c r="CF505" s="132"/>
      <c r="CG505" s="132"/>
      <c r="CH505" s="132"/>
      <c r="CI505" s="132"/>
      <c r="CJ505" s="132"/>
      <c r="CK505" s="132"/>
      <c r="CL505" s="132"/>
      <c r="CM505" s="132"/>
      <c r="CN505" s="132"/>
      <c r="CO505" s="132"/>
      <c r="CP505" s="132"/>
      <c r="CQ505" s="132"/>
      <c r="CR505" s="132"/>
      <c r="CS505" s="132"/>
      <c r="CT505" s="132"/>
      <c r="CU505" s="132"/>
      <c r="CV505" s="132"/>
      <c r="CW505" s="132"/>
      <c r="CX505" s="132"/>
    </row>
    <row r="506" spans="1:102" ht="12.75" customHeight="1">
      <c r="A506" s="882" t="s">
        <v>95</v>
      </c>
      <c r="B506" s="850">
        <v>0</v>
      </c>
      <c r="C506" s="852">
        <v>3</v>
      </c>
      <c r="D506" s="851">
        <v>0</v>
      </c>
      <c r="E506" s="853">
        <v>4</v>
      </c>
      <c r="F506" s="850">
        <v>0</v>
      </c>
      <c r="G506" s="853">
        <v>0</v>
      </c>
      <c r="H506" s="850">
        <v>3</v>
      </c>
      <c r="I506" s="912">
        <v>5</v>
      </c>
      <c r="J506" s="913">
        <f t="shared" si="66"/>
        <v>29</v>
      </c>
      <c r="K506" s="914">
        <f t="shared" si="66"/>
        <v>39</v>
      </c>
      <c r="L506" s="850">
        <v>38</v>
      </c>
      <c r="M506" s="853">
        <v>50</v>
      </c>
      <c r="N506" s="850">
        <v>30</v>
      </c>
      <c r="O506" s="852">
        <v>30</v>
      </c>
      <c r="R506" s="132"/>
      <c r="S506" s="132"/>
      <c r="AI506" s="132"/>
      <c r="AJ506" s="132"/>
      <c r="AK506" s="132"/>
      <c r="AL506" s="132"/>
      <c r="AM506" s="132"/>
      <c r="AN506" s="132"/>
      <c r="AO506" s="132"/>
      <c r="AP506" s="132"/>
      <c r="AQ506" s="132"/>
      <c r="AR506" s="132"/>
      <c r="AS506" s="132"/>
      <c r="AT506" s="132"/>
      <c r="AU506" s="132"/>
      <c r="AV506" s="132"/>
      <c r="AW506" s="132"/>
      <c r="AX506" s="132"/>
      <c r="AY506" s="132"/>
      <c r="AZ506" s="132"/>
      <c r="BA506" s="132"/>
      <c r="BB506" s="132"/>
      <c r="BC506" s="132"/>
      <c r="BD506" s="132"/>
      <c r="BE506" s="132"/>
      <c r="BF506" s="132"/>
      <c r="BG506" s="132"/>
      <c r="BH506" s="132"/>
      <c r="BI506" s="132"/>
      <c r="BJ506" s="132"/>
      <c r="BK506" s="132"/>
      <c r="BL506" s="132"/>
      <c r="BM506" s="132"/>
      <c r="BN506" s="132"/>
      <c r="BO506" s="132"/>
      <c r="BP506" s="132"/>
      <c r="BQ506" s="132"/>
      <c r="BR506" s="132"/>
      <c r="BS506" s="132"/>
      <c r="BT506" s="132"/>
      <c r="BU506" s="132"/>
      <c r="BV506" s="132"/>
      <c r="BW506" s="132"/>
      <c r="BX506" s="132"/>
      <c r="BY506" s="132"/>
      <c r="BZ506" s="132"/>
      <c r="CA506" s="132"/>
      <c r="CB506" s="132"/>
      <c r="CC506" s="132"/>
      <c r="CD506" s="132"/>
      <c r="CE506" s="132"/>
      <c r="CF506" s="132"/>
      <c r="CG506" s="132"/>
      <c r="CH506" s="132"/>
      <c r="CI506" s="132"/>
      <c r="CJ506" s="132"/>
      <c r="CK506" s="132"/>
      <c r="CL506" s="132"/>
      <c r="CM506" s="132"/>
      <c r="CN506" s="132"/>
      <c r="CO506" s="132"/>
      <c r="CP506" s="132"/>
      <c r="CQ506" s="132"/>
      <c r="CR506" s="132"/>
      <c r="CS506" s="132"/>
      <c r="CT506" s="132"/>
      <c r="CU506" s="132"/>
      <c r="CV506" s="132"/>
      <c r="CW506" s="132"/>
      <c r="CX506" s="132"/>
    </row>
    <row r="507" spans="1:102" ht="12.75" customHeight="1">
      <c r="A507" s="882" t="s">
        <v>96</v>
      </c>
      <c r="B507" s="850">
        <v>1</v>
      </c>
      <c r="C507" s="852">
        <v>0</v>
      </c>
      <c r="D507" s="851">
        <v>0</v>
      </c>
      <c r="E507" s="853">
        <v>2</v>
      </c>
      <c r="F507" s="850">
        <v>0</v>
      </c>
      <c r="G507" s="853">
        <v>0</v>
      </c>
      <c r="H507" s="850">
        <v>2</v>
      </c>
      <c r="I507" s="912">
        <v>3</v>
      </c>
      <c r="J507" s="913">
        <f t="shared" si="66"/>
        <v>36</v>
      </c>
      <c r="K507" s="914">
        <f t="shared" si="66"/>
        <v>35</v>
      </c>
      <c r="L507" s="850">
        <v>62</v>
      </c>
      <c r="M507" s="853">
        <v>66</v>
      </c>
      <c r="N507" s="850">
        <v>31</v>
      </c>
      <c r="O507" s="852">
        <v>40</v>
      </c>
      <c r="R507" s="132"/>
      <c r="S507" s="132"/>
      <c r="AI507" s="132"/>
      <c r="AJ507" s="132"/>
      <c r="AK507" s="132"/>
      <c r="AL507" s="132"/>
      <c r="AM507" s="132"/>
      <c r="AN507" s="132"/>
      <c r="AO507" s="132"/>
      <c r="AP507" s="132"/>
      <c r="AQ507" s="132"/>
      <c r="AR507" s="132"/>
      <c r="AS507" s="132"/>
      <c r="AT507" s="132"/>
      <c r="AU507" s="132"/>
      <c r="AV507" s="132"/>
      <c r="AW507" s="132"/>
      <c r="AX507" s="132"/>
      <c r="AY507" s="132"/>
      <c r="AZ507" s="132"/>
      <c r="BA507" s="132"/>
      <c r="BB507" s="132"/>
      <c r="BC507" s="132"/>
      <c r="BD507" s="132"/>
      <c r="BE507" s="132"/>
      <c r="BF507" s="132"/>
      <c r="BG507" s="132"/>
      <c r="BH507" s="132"/>
      <c r="BI507" s="132"/>
      <c r="BJ507" s="132"/>
      <c r="BK507" s="132"/>
      <c r="BL507" s="132"/>
      <c r="BM507" s="132"/>
      <c r="BN507" s="132"/>
      <c r="BO507" s="132"/>
      <c r="BP507" s="132"/>
      <c r="BQ507" s="132"/>
      <c r="BR507" s="132"/>
      <c r="BS507" s="132"/>
      <c r="BT507" s="132"/>
      <c r="BU507" s="132"/>
      <c r="BV507" s="132"/>
      <c r="BW507" s="132"/>
      <c r="BX507" s="132"/>
      <c r="BY507" s="132"/>
      <c r="BZ507" s="132"/>
      <c r="CA507" s="132"/>
      <c r="CB507" s="132"/>
      <c r="CC507" s="132"/>
      <c r="CD507" s="132"/>
      <c r="CE507" s="132"/>
      <c r="CF507" s="132"/>
      <c r="CG507" s="132"/>
      <c r="CH507" s="132"/>
      <c r="CI507" s="132"/>
      <c r="CJ507" s="132"/>
      <c r="CK507" s="132"/>
      <c r="CL507" s="132"/>
      <c r="CM507" s="132"/>
      <c r="CN507" s="132"/>
      <c r="CO507" s="132"/>
      <c r="CP507" s="132"/>
      <c r="CQ507" s="132"/>
      <c r="CR507" s="132"/>
      <c r="CS507" s="132"/>
      <c r="CT507" s="132"/>
      <c r="CU507" s="132"/>
      <c r="CV507" s="132"/>
      <c r="CW507" s="132"/>
      <c r="CX507" s="132"/>
    </row>
    <row r="508" spans="1:102" ht="12.75" customHeight="1">
      <c r="A508" s="882" t="s">
        <v>97</v>
      </c>
      <c r="B508" s="850">
        <v>3</v>
      </c>
      <c r="C508" s="852">
        <v>3</v>
      </c>
      <c r="D508" s="851">
        <v>1</v>
      </c>
      <c r="E508" s="853">
        <v>1</v>
      </c>
      <c r="F508" s="850">
        <v>0</v>
      </c>
      <c r="G508" s="853">
        <v>0</v>
      </c>
      <c r="H508" s="850">
        <v>6</v>
      </c>
      <c r="I508" s="912">
        <v>4</v>
      </c>
      <c r="J508" s="913">
        <f t="shared" si="66"/>
        <v>46</v>
      </c>
      <c r="K508" s="914">
        <f t="shared" si="66"/>
        <v>38</v>
      </c>
      <c r="L508" s="850">
        <v>82</v>
      </c>
      <c r="M508" s="853">
        <v>99</v>
      </c>
      <c r="N508" s="850">
        <v>48</v>
      </c>
      <c r="O508" s="852">
        <v>56</v>
      </c>
      <c r="R508" s="132"/>
      <c r="S508" s="132"/>
      <c r="AI508" s="132"/>
      <c r="AJ508" s="132"/>
      <c r="AK508" s="132"/>
      <c r="AL508" s="132"/>
      <c r="AM508" s="132"/>
      <c r="AN508" s="132"/>
      <c r="AO508" s="132"/>
      <c r="AP508" s="132"/>
      <c r="AQ508" s="132"/>
      <c r="AR508" s="132"/>
      <c r="AS508" s="132"/>
      <c r="AT508" s="132"/>
      <c r="AU508" s="132"/>
      <c r="AV508" s="132"/>
      <c r="AW508" s="132"/>
      <c r="AX508" s="132"/>
      <c r="AY508" s="132"/>
      <c r="AZ508" s="132"/>
      <c r="BA508" s="132"/>
      <c r="BB508" s="132"/>
      <c r="BC508" s="132"/>
      <c r="BD508" s="132"/>
      <c r="BE508" s="132"/>
      <c r="BF508" s="132"/>
      <c r="BG508" s="132"/>
      <c r="BH508" s="132"/>
      <c r="BI508" s="132"/>
      <c r="BJ508" s="132"/>
      <c r="BK508" s="132"/>
      <c r="BL508" s="132"/>
      <c r="BM508" s="132"/>
      <c r="BN508" s="132"/>
      <c r="BO508" s="132"/>
      <c r="BP508" s="132"/>
      <c r="BQ508" s="132"/>
      <c r="BR508" s="132"/>
      <c r="BS508" s="132"/>
      <c r="BT508" s="132"/>
      <c r="BU508" s="132"/>
      <c r="BV508" s="132"/>
      <c r="BW508" s="132"/>
      <c r="BX508" s="132"/>
      <c r="BY508" s="132"/>
      <c r="BZ508" s="132"/>
      <c r="CA508" s="132"/>
      <c r="CB508" s="132"/>
      <c r="CC508" s="132"/>
      <c r="CD508" s="132"/>
      <c r="CE508" s="132"/>
      <c r="CF508" s="132"/>
      <c r="CG508" s="132"/>
      <c r="CH508" s="132"/>
      <c r="CI508" s="132"/>
      <c r="CJ508" s="132"/>
      <c r="CK508" s="132"/>
      <c r="CL508" s="132"/>
      <c r="CM508" s="132"/>
      <c r="CN508" s="132"/>
      <c r="CO508" s="132"/>
      <c r="CP508" s="132"/>
      <c r="CQ508" s="132"/>
      <c r="CR508" s="132"/>
      <c r="CS508" s="132"/>
      <c r="CT508" s="132"/>
      <c r="CU508" s="132"/>
      <c r="CV508" s="132"/>
      <c r="CW508" s="132"/>
      <c r="CX508" s="132"/>
    </row>
    <row r="509" spans="1:102" ht="12.75" customHeight="1">
      <c r="A509" s="882" t="s">
        <v>99</v>
      </c>
      <c r="B509" s="850">
        <v>0</v>
      </c>
      <c r="C509" s="852">
        <v>3</v>
      </c>
      <c r="D509" s="851">
        <v>2</v>
      </c>
      <c r="E509" s="853">
        <v>1</v>
      </c>
      <c r="F509" s="850">
        <v>0</v>
      </c>
      <c r="G509" s="853">
        <v>0</v>
      </c>
      <c r="H509" s="850">
        <v>6</v>
      </c>
      <c r="I509" s="912">
        <v>9</v>
      </c>
      <c r="J509" s="913">
        <f t="shared" si="66"/>
        <v>40</v>
      </c>
      <c r="K509" s="914">
        <f t="shared" si="66"/>
        <v>44</v>
      </c>
      <c r="L509" s="850">
        <v>111</v>
      </c>
      <c r="M509" s="853">
        <v>112</v>
      </c>
      <c r="N509" s="850">
        <v>55</v>
      </c>
      <c r="O509" s="852">
        <v>51</v>
      </c>
      <c r="R509" s="132"/>
      <c r="S509" s="132"/>
      <c r="AI509" s="132"/>
      <c r="AJ509" s="132"/>
      <c r="AK509" s="132"/>
      <c r="AL509" s="132"/>
      <c r="AM509" s="132"/>
      <c r="AN509" s="132"/>
      <c r="AO509" s="132"/>
      <c r="AP509" s="132"/>
      <c r="AQ509" s="132"/>
      <c r="AR509" s="132"/>
      <c r="AS509" s="132"/>
      <c r="AT509" s="132"/>
      <c r="AU509" s="132"/>
      <c r="AV509" s="132"/>
      <c r="AW509" s="132"/>
      <c r="AX509" s="132"/>
      <c r="AY509" s="132"/>
      <c r="AZ509" s="132"/>
      <c r="BA509" s="132"/>
      <c r="BB509" s="132"/>
      <c r="BC509" s="132"/>
      <c r="BD509" s="132"/>
      <c r="BE509" s="132"/>
      <c r="BF509" s="132"/>
      <c r="BG509" s="132"/>
      <c r="BH509" s="132"/>
      <c r="BI509" s="132"/>
      <c r="BJ509" s="132"/>
      <c r="BK509" s="132"/>
      <c r="BL509" s="132"/>
      <c r="BM509" s="132"/>
      <c r="BN509" s="132"/>
      <c r="BO509" s="132"/>
      <c r="BP509" s="132"/>
      <c r="BQ509" s="132"/>
      <c r="BR509" s="132"/>
      <c r="BS509" s="132"/>
      <c r="BT509" s="132"/>
      <c r="BU509" s="132"/>
      <c r="BV509" s="132"/>
      <c r="BW509" s="132"/>
      <c r="BX509" s="132"/>
      <c r="BY509" s="132"/>
      <c r="BZ509" s="132"/>
      <c r="CA509" s="132"/>
      <c r="CB509" s="132"/>
      <c r="CC509" s="132"/>
      <c r="CD509" s="132"/>
      <c r="CE509" s="132"/>
      <c r="CF509" s="132"/>
      <c r="CG509" s="132"/>
      <c r="CH509" s="132"/>
      <c r="CI509" s="132"/>
      <c r="CJ509" s="132"/>
      <c r="CK509" s="132"/>
      <c r="CL509" s="132"/>
      <c r="CM509" s="132"/>
      <c r="CN509" s="132"/>
      <c r="CO509" s="132"/>
      <c r="CP509" s="132"/>
      <c r="CQ509" s="132"/>
      <c r="CR509" s="132"/>
      <c r="CS509" s="132"/>
      <c r="CT509" s="132"/>
      <c r="CU509" s="132"/>
      <c r="CV509" s="132"/>
      <c r="CW509" s="132"/>
      <c r="CX509" s="132"/>
    </row>
    <row r="510" spans="1:102" ht="12.75" customHeight="1">
      <c r="A510" s="882" t="s">
        <v>100</v>
      </c>
      <c r="B510" s="850">
        <v>2</v>
      </c>
      <c r="C510" s="852">
        <v>2</v>
      </c>
      <c r="D510" s="851">
        <v>8</v>
      </c>
      <c r="E510" s="853">
        <v>6</v>
      </c>
      <c r="F510" s="850">
        <v>0</v>
      </c>
      <c r="G510" s="853">
        <v>1</v>
      </c>
      <c r="H510" s="850">
        <v>5</v>
      </c>
      <c r="I510" s="912">
        <v>7</v>
      </c>
      <c r="J510" s="913">
        <f t="shared" si="66"/>
        <v>52</v>
      </c>
      <c r="K510" s="914">
        <f t="shared" si="66"/>
        <v>48</v>
      </c>
      <c r="L510" s="850">
        <v>98</v>
      </c>
      <c r="M510" s="853">
        <v>84</v>
      </c>
      <c r="N510" s="850">
        <v>47</v>
      </c>
      <c r="O510" s="852">
        <v>32</v>
      </c>
      <c r="R510" s="132"/>
      <c r="S510" s="132"/>
      <c r="AI510" s="132"/>
      <c r="AJ510" s="132"/>
      <c r="AK510" s="132"/>
      <c r="AL510" s="132"/>
      <c r="AM510" s="132"/>
      <c r="AN510" s="132"/>
      <c r="AO510" s="132"/>
      <c r="AP510" s="132"/>
      <c r="AQ510" s="132"/>
      <c r="AR510" s="132"/>
      <c r="AS510" s="132"/>
      <c r="AT510" s="132"/>
      <c r="AU510" s="132"/>
      <c r="AV510" s="132"/>
      <c r="AW510" s="132"/>
      <c r="AX510" s="132"/>
      <c r="AY510" s="132"/>
      <c r="AZ510" s="132"/>
      <c r="BA510" s="132"/>
      <c r="BB510" s="132"/>
      <c r="BC510" s="132"/>
      <c r="BD510" s="132"/>
      <c r="BE510" s="132"/>
      <c r="BF510" s="132"/>
      <c r="BG510" s="132"/>
      <c r="BH510" s="132"/>
      <c r="BI510" s="132"/>
      <c r="BJ510" s="132"/>
      <c r="BK510" s="132"/>
      <c r="BL510" s="132"/>
      <c r="BM510" s="132"/>
      <c r="BN510" s="132"/>
      <c r="BO510" s="132"/>
      <c r="BP510" s="132"/>
      <c r="BQ510" s="132"/>
      <c r="BR510" s="132"/>
      <c r="BS510" s="132"/>
      <c r="BT510" s="132"/>
      <c r="BU510" s="132"/>
      <c r="BV510" s="132"/>
      <c r="BW510" s="132"/>
      <c r="BX510" s="132"/>
      <c r="BY510" s="132"/>
      <c r="BZ510" s="132"/>
      <c r="CA510" s="132"/>
      <c r="CB510" s="132"/>
      <c r="CC510" s="132"/>
      <c r="CD510" s="132"/>
      <c r="CE510" s="132"/>
      <c r="CF510" s="132"/>
      <c r="CG510" s="132"/>
      <c r="CH510" s="132"/>
      <c r="CI510" s="132"/>
      <c r="CJ510" s="132"/>
      <c r="CK510" s="132"/>
      <c r="CL510" s="132"/>
      <c r="CM510" s="132"/>
      <c r="CN510" s="132"/>
      <c r="CO510" s="132"/>
      <c r="CP510" s="132"/>
      <c r="CQ510" s="132"/>
      <c r="CR510" s="132"/>
      <c r="CS510" s="132"/>
      <c r="CT510" s="132"/>
      <c r="CU510" s="132"/>
      <c r="CV510" s="132"/>
      <c r="CW510" s="132"/>
      <c r="CX510" s="132"/>
    </row>
    <row r="511" spans="1:102" ht="12.75" customHeight="1">
      <c r="A511" s="882" t="s">
        <v>101</v>
      </c>
      <c r="B511" s="850">
        <v>4</v>
      </c>
      <c r="C511" s="852">
        <v>0</v>
      </c>
      <c r="D511" s="851">
        <v>6</v>
      </c>
      <c r="E511" s="853">
        <v>5</v>
      </c>
      <c r="F511" s="850">
        <v>0</v>
      </c>
      <c r="G511" s="853">
        <v>0</v>
      </c>
      <c r="H511" s="850">
        <v>6</v>
      </c>
      <c r="I511" s="912">
        <v>2</v>
      </c>
      <c r="J511" s="913">
        <f t="shared" si="66"/>
        <v>45</v>
      </c>
      <c r="K511" s="914">
        <f t="shared" si="66"/>
        <v>37</v>
      </c>
      <c r="L511" s="850">
        <v>81</v>
      </c>
      <c r="M511" s="853">
        <v>66</v>
      </c>
      <c r="N511" s="850">
        <v>30</v>
      </c>
      <c r="O511" s="852">
        <v>38</v>
      </c>
      <c r="R511" s="132"/>
      <c r="S511" s="132"/>
      <c r="AI511" s="132"/>
      <c r="AJ511" s="132"/>
      <c r="AK511" s="132"/>
      <c r="AL511" s="132"/>
      <c r="AM511" s="132"/>
      <c r="AN511" s="132"/>
      <c r="AO511" s="132"/>
      <c r="AP511" s="132"/>
      <c r="AQ511" s="132"/>
      <c r="AR511" s="132"/>
      <c r="AS511" s="132"/>
      <c r="AT511" s="132"/>
      <c r="AU511" s="132"/>
      <c r="AV511" s="132"/>
      <c r="AW511" s="132"/>
      <c r="AX511" s="132"/>
      <c r="AY511" s="132"/>
      <c r="AZ511" s="132"/>
      <c r="BA511" s="132"/>
      <c r="BB511" s="132"/>
      <c r="BC511" s="132"/>
      <c r="BD511" s="132"/>
      <c r="BE511" s="132"/>
      <c r="BF511" s="132"/>
      <c r="BG511" s="132"/>
      <c r="BH511" s="132"/>
      <c r="BI511" s="132"/>
      <c r="BJ511" s="132"/>
      <c r="BK511" s="132"/>
      <c r="BL511" s="132"/>
      <c r="BM511" s="132"/>
      <c r="BN511" s="132"/>
      <c r="BO511" s="132"/>
      <c r="BP511" s="132"/>
      <c r="BQ511" s="132"/>
      <c r="BR511" s="132"/>
      <c r="BS511" s="132"/>
      <c r="BT511" s="132"/>
      <c r="BU511" s="132"/>
      <c r="BV511" s="132"/>
      <c r="BW511" s="132"/>
      <c r="BX511" s="132"/>
      <c r="BY511" s="132"/>
      <c r="BZ511" s="132"/>
      <c r="CA511" s="132"/>
      <c r="CB511" s="132"/>
      <c r="CC511" s="132"/>
      <c r="CD511" s="132"/>
      <c r="CE511" s="132"/>
      <c r="CF511" s="132"/>
      <c r="CG511" s="132"/>
      <c r="CH511" s="132"/>
      <c r="CI511" s="132"/>
      <c r="CJ511" s="132"/>
      <c r="CK511" s="132"/>
      <c r="CL511" s="132"/>
      <c r="CM511" s="132"/>
      <c r="CN511" s="132"/>
      <c r="CO511" s="132"/>
      <c r="CP511" s="132"/>
      <c r="CQ511" s="132"/>
      <c r="CR511" s="132"/>
      <c r="CS511" s="132"/>
      <c r="CT511" s="132"/>
      <c r="CU511" s="132"/>
      <c r="CV511" s="132"/>
      <c r="CW511" s="132"/>
      <c r="CX511" s="132"/>
    </row>
    <row r="512" spans="1:102" ht="12.75" customHeight="1">
      <c r="A512" s="882" t="s">
        <v>102</v>
      </c>
      <c r="B512" s="850">
        <v>3</v>
      </c>
      <c r="C512" s="852">
        <v>2</v>
      </c>
      <c r="D512" s="851">
        <v>2</v>
      </c>
      <c r="E512" s="853">
        <v>2</v>
      </c>
      <c r="F512" s="850">
        <v>3</v>
      </c>
      <c r="G512" s="853">
        <v>1</v>
      </c>
      <c r="H512" s="850">
        <v>5</v>
      </c>
      <c r="I512" s="912">
        <v>3</v>
      </c>
      <c r="J512" s="913">
        <f t="shared" si="66"/>
        <v>41</v>
      </c>
      <c r="K512" s="914">
        <f t="shared" si="66"/>
        <v>36</v>
      </c>
      <c r="L512" s="850">
        <v>55</v>
      </c>
      <c r="M512" s="853">
        <v>41</v>
      </c>
      <c r="N512" s="850">
        <v>21</v>
      </c>
      <c r="O512" s="852">
        <v>23</v>
      </c>
      <c r="R512" s="132"/>
      <c r="S512" s="132"/>
      <c r="AI512" s="132"/>
      <c r="AJ512" s="132"/>
      <c r="AK512" s="132"/>
      <c r="AL512" s="132"/>
      <c r="AM512" s="132"/>
      <c r="AN512" s="132"/>
      <c r="AO512" s="132"/>
      <c r="AP512" s="132"/>
      <c r="AQ512" s="132"/>
      <c r="AR512" s="132"/>
      <c r="AS512" s="132"/>
      <c r="AT512" s="132"/>
      <c r="AU512" s="132"/>
      <c r="AV512" s="132"/>
      <c r="AW512" s="132"/>
      <c r="AX512" s="132"/>
      <c r="AY512" s="132"/>
      <c r="AZ512" s="132"/>
      <c r="BA512" s="132"/>
      <c r="BB512" s="132"/>
      <c r="BC512" s="132"/>
      <c r="BD512" s="132"/>
      <c r="BE512" s="132"/>
      <c r="BF512" s="132"/>
      <c r="BG512" s="132"/>
      <c r="BH512" s="132"/>
      <c r="BI512" s="132"/>
      <c r="BJ512" s="132"/>
      <c r="BK512" s="132"/>
      <c r="BL512" s="132"/>
      <c r="BM512" s="132"/>
      <c r="BN512" s="132"/>
      <c r="BO512" s="132"/>
      <c r="BP512" s="132"/>
      <c r="BQ512" s="132"/>
      <c r="BR512" s="132"/>
      <c r="BS512" s="132"/>
      <c r="BT512" s="132"/>
      <c r="BU512" s="132"/>
      <c r="BV512" s="132"/>
      <c r="BW512" s="132"/>
      <c r="BX512" s="132"/>
      <c r="BY512" s="132"/>
      <c r="BZ512" s="132"/>
      <c r="CA512" s="132"/>
      <c r="CB512" s="132"/>
      <c r="CC512" s="132"/>
      <c r="CD512" s="132"/>
      <c r="CE512" s="132"/>
      <c r="CF512" s="132"/>
      <c r="CG512" s="132"/>
      <c r="CH512" s="132"/>
      <c r="CI512" s="132"/>
      <c r="CJ512" s="132"/>
      <c r="CK512" s="132"/>
      <c r="CL512" s="132"/>
      <c r="CM512" s="132"/>
      <c r="CN512" s="132"/>
      <c r="CO512" s="132"/>
      <c r="CP512" s="132"/>
      <c r="CQ512" s="132"/>
      <c r="CR512" s="132"/>
      <c r="CS512" s="132"/>
      <c r="CT512" s="132"/>
      <c r="CU512" s="132"/>
      <c r="CV512" s="132"/>
      <c r="CW512" s="132"/>
      <c r="CX512" s="132"/>
    </row>
    <row r="513" spans="1:108" ht="12.75" customHeight="1">
      <c r="A513" s="882" t="s">
        <v>103</v>
      </c>
      <c r="B513" s="850">
        <v>0</v>
      </c>
      <c r="C513" s="852">
        <v>4</v>
      </c>
      <c r="D513" s="851">
        <v>3</v>
      </c>
      <c r="E513" s="853">
        <v>4</v>
      </c>
      <c r="F513" s="850">
        <v>2</v>
      </c>
      <c r="G513" s="853">
        <v>2</v>
      </c>
      <c r="H513" s="850">
        <v>4</v>
      </c>
      <c r="I513" s="912">
        <v>5</v>
      </c>
      <c r="J513" s="913">
        <f t="shared" si="66"/>
        <v>51</v>
      </c>
      <c r="K513" s="914">
        <f t="shared" si="66"/>
        <v>56</v>
      </c>
      <c r="L513" s="850">
        <v>52</v>
      </c>
      <c r="M513" s="853">
        <v>37</v>
      </c>
      <c r="N513" s="850">
        <v>40</v>
      </c>
      <c r="O513" s="852">
        <v>40</v>
      </c>
      <c r="R513" s="132"/>
      <c r="S513" s="132"/>
      <c r="AI513" s="132"/>
      <c r="AJ513" s="132"/>
      <c r="AK513" s="132"/>
      <c r="AL513" s="132"/>
      <c r="AM513" s="132"/>
      <c r="AN513" s="132"/>
      <c r="AO513" s="132"/>
      <c r="AP513" s="132"/>
      <c r="AQ513" s="132"/>
      <c r="AR513" s="132"/>
      <c r="AS513" s="132"/>
      <c r="AT513" s="132"/>
      <c r="AU513" s="132"/>
      <c r="AV513" s="132"/>
      <c r="AW513" s="132"/>
      <c r="AX513" s="132"/>
      <c r="AY513" s="132"/>
      <c r="AZ513" s="132"/>
      <c r="BA513" s="132"/>
      <c r="BB513" s="132"/>
      <c r="BC513" s="132"/>
      <c r="BD513" s="132"/>
      <c r="BE513" s="132"/>
      <c r="BF513" s="132"/>
      <c r="BG513" s="132"/>
      <c r="BH513" s="132"/>
      <c r="BI513" s="132"/>
      <c r="BJ513" s="132"/>
      <c r="BK513" s="132"/>
      <c r="BL513" s="132"/>
      <c r="BM513" s="132"/>
      <c r="BN513" s="132"/>
      <c r="BO513" s="132"/>
      <c r="BP513" s="132"/>
      <c r="BQ513" s="132"/>
      <c r="BR513" s="132"/>
      <c r="BS513" s="132"/>
      <c r="BT513" s="132"/>
      <c r="BU513" s="132"/>
      <c r="BV513" s="132"/>
      <c r="BW513" s="132"/>
      <c r="BX513" s="132"/>
      <c r="BY513" s="132"/>
      <c r="BZ513" s="132"/>
      <c r="CA513" s="132"/>
      <c r="CB513" s="132"/>
      <c r="CC513" s="132"/>
      <c r="CD513" s="132"/>
      <c r="CE513" s="132"/>
      <c r="CF513" s="132"/>
      <c r="CG513" s="132"/>
      <c r="CH513" s="132"/>
      <c r="CI513" s="132"/>
      <c r="CJ513" s="132"/>
      <c r="CK513" s="132"/>
      <c r="CL513" s="132"/>
      <c r="CM513" s="132"/>
      <c r="CN513" s="132"/>
      <c r="CO513" s="132"/>
      <c r="CP513" s="132"/>
      <c r="CQ513" s="132"/>
      <c r="CR513" s="132"/>
      <c r="CS513" s="132"/>
      <c r="CT513" s="132"/>
      <c r="CU513" s="132"/>
      <c r="CV513" s="132"/>
      <c r="CW513" s="132"/>
      <c r="CX513" s="132"/>
    </row>
    <row r="514" spans="1:108" ht="12.75" customHeight="1">
      <c r="A514" s="882" t="s">
        <v>104</v>
      </c>
      <c r="B514" s="850">
        <v>8</v>
      </c>
      <c r="C514" s="852">
        <v>6</v>
      </c>
      <c r="D514" s="851">
        <v>4</v>
      </c>
      <c r="E514" s="853">
        <v>5</v>
      </c>
      <c r="F514" s="850">
        <v>2</v>
      </c>
      <c r="G514" s="853">
        <v>0</v>
      </c>
      <c r="H514" s="850">
        <v>7</v>
      </c>
      <c r="I514" s="912">
        <v>17</v>
      </c>
      <c r="J514" s="913">
        <f t="shared" si="66"/>
        <v>66</v>
      </c>
      <c r="K514" s="914">
        <f t="shared" si="66"/>
        <v>70</v>
      </c>
      <c r="L514" s="850">
        <v>42</v>
      </c>
      <c r="M514" s="853">
        <v>52</v>
      </c>
      <c r="N514" s="850">
        <v>35</v>
      </c>
      <c r="O514" s="852">
        <v>41</v>
      </c>
      <c r="R514" s="132"/>
      <c r="S514" s="132"/>
      <c r="AI514" s="132"/>
      <c r="AJ514" s="132"/>
      <c r="AK514" s="132"/>
      <c r="AL514" s="132"/>
      <c r="AM514" s="132"/>
      <c r="AN514" s="132"/>
      <c r="AO514" s="132"/>
      <c r="AP514" s="132"/>
      <c r="AQ514" s="132"/>
      <c r="AR514" s="132"/>
      <c r="AS514" s="132"/>
      <c r="AT514" s="132"/>
      <c r="AU514" s="132"/>
      <c r="AV514" s="132"/>
      <c r="AW514" s="132"/>
      <c r="AX514" s="132"/>
      <c r="AY514" s="132"/>
      <c r="AZ514" s="132"/>
      <c r="BA514" s="132"/>
      <c r="BB514" s="132"/>
      <c r="BC514" s="132"/>
      <c r="BD514" s="132"/>
      <c r="BE514" s="132"/>
      <c r="BF514" s="132"/>
      <c r="BG514" s="132"/>
      <c r="BH514" s="132"/>
      <c r="BI514" s="132"/>
      <c r="BJ514" s="132"/>
      <c r="BK514" s="132"/>
      <c r="BL514" s="132"/>
      <c r="BM514" s="132"/>
      <c r="BN514" s="132"/>
      <c r="BO514" s="132"/>
      <c r="BP514" s="132"/>
      <c r="BQ514" s="132"/>
      <c r="BR514" s="132"/>
      <c r="BS514" s="132"/>
      <c r="BT514" s="132"/>
      <c r="BU514" s="132"/>
      <c r="BV514" s="132"/>
      <c r="BW514" s="132"/>
      <c r="BX514" s="132"/>
      <c r="BY514" s="132"/>
      <c r="BZ514" s="132"/>
      <c r="CA514" s="132"/>
      <c r="CB514" s="132"/>
      <c r="CC514" s="132"/>
      <c r="CD514" s="132"/>
      <c r="CE514" s="132"/>
      <c r="CF514" s="132"/>
      <c r="CG514" s="132"/>
      <c r="CH514" s="132"/>
      <c r="CI514" s="132"/>
      <c r="CJ514" s="132"/>
      <c r="CK514" s="132"/>
      <c r="CL514" s="132"/>
      <c r="CM514" s="132"/>
      <c r="CN514" s="132"/>
      <c r="CO514" s="132"/>
      <c r="CP514" s="132"/>
      <c r="CQ514" s="132"/>
      <c r="CR514" s="132"/>
      <c r="CS514" s="132"/>
      <c r="CT514" s="132"/>
      <c r="CU514" s="132"/>
      <c r="CV514" s="132"/>
      <c r="CW514" s="132"/>
      <c r="CX514" s="132"/>
    </row>
    <row r="515" spans="1:108" ht="12.75" customHeight="1">
      <c r="A515" s="882" t="s">
        <v>105</v>
      </c>
      <c r="B515" s="850">
        <v>8</v>
      </c>
      <c r="C515" s="852">
        <v>7</v>
      </c>
      <c r="D515" s="851">
        <v>10</v>
      </c>
      <c r="E515" s="853">
        <v>5</v>
      </c>
      <c r="F515" s="850">
        <v>3</v>
      </c>
      <c r="G515" s="853">
        <v>4</v>
      </c>
      <c r="H515" s="850">
        <v>20</v>
      </c>
      <c r="I515" s="912">
        <v>10</v>
      </c>
      <c r="J515" s="913">
        <f t="shared" si="66"/>
        <v>94</v>
      </c>
      <c r="K515" s="914">
        <f t="shared" si="66"/>
        <v>60</v>
      </c>
      <c r="L515" s="850">
        <v>65</v>
      </c>
      <c r="M515" s="853">
        <v>54</v>
      </c>
      <c r="N515" s="850">
        <v>44</v>
      </c>
      <c r="O515" s="852">
        <v>46</v>
      </c>
      <c r="R515" s="132"/>
      <c r="S515" s="132"/>
      <c r="AI515" s="132"/>
      <c r="AJ515" s="132"/>
      <c r="AK515" s="132"/>
      <c r="AL515" s="132"/>
      <c r="AM515" s="132"/>
      <c r="AN515" s="132"/>
      <c r="AO515" s="132"/>
      <c r="AP515" s="132"/>
      <c r="AQ515" s="132"/>
      <c r="AR515" s="132"/>
      <c r="AS515" s="132"/>
      <c r="AT515" s="132"/>
      <c r="AU515" s="132"/>
      <c r="AV515" s="132"/>
      <c r="AW515" s="132"/>
      <c r="AX515" s="132"/>
      <c r="AY515" s="132"/>
      <c r="AZ515" s="132"/>
      <c r="BA515" s="132"/>
      <c r="BB515" s="132"/>
      <c r="BC515" s="132"/>
      <c r="BD515" s="132"/>
      <c r="BE515" s="132"/>
      <c r="BF515" s="132"/>
      <c r="BG515" s="132"/>
      <c r="BH515" s="132"/>
      <c r="BI515" s="132"/>
      <c r="BJ515" s="132"/>
      <c r="BK515" s="132"/>
      <c r="BL515" s="132"/>
      <c r="BM515" s="132"/>
      <c r="BN515" s="132"/>
      <c r="BO515" s="132"/>
      <c r="BP515" s="132"/>
      <c r="BQ515" s="132"/>
      <c r="BR515" s="132"/>
      <c r="BS515" s="132"/>
      <c r="BT515" s="132"/>
      <c r="BU515" s="132"/>
      <c r="BV515" s="132"/>
      <c r="BW515" s="132"/>
      <c r="BX515" s="132"/>
      <c r="BY515" s="132"/>
      <c r="BZ515" s="132"/>
      <c r="CA515" s="132"/>
      <c r="CB515" s="132"/>
      <c r="CC515" s="132"/>
      <c r="CD515" s="132"/>
      <c r="CE515" s="132"/>
      <c r="CF515" s="132"/>
      <c r="CG515" s="132"/>
      <c r="CH515" s="132"/>
      <c r="CI515" s="132"/>
      <c r="CJ515" s="132"/>
      <c r="CK515" s="132"/>
      <c r="CL515" s="132"/>
      <c r="CM515" s="132"/>
      <c r="CN515" s="132"/>
      <c r="CO515" s="132"/>
      <c r="CP515" s="132"/>
      <c r="CQ515" s="132"/>
      <c r="CR515" s="132"/>
      <c r="CS515" s="132"/>
      <c r="CT515" s="132"/>
      <c r="CU515" s="132"/>
      <c r="CV515" s="132"/>
      <c r="CW515" s="132"/>
      <c r="CX515" s="132"/>
    </row>
    <row r="516" spans="1:108" ht="12.75" customHeight="1">
      <c r="A516" s="882" t="s">
        <v>106</v>
      </c>
      <c r="B516" s="850">
        <v>1</v>
      </c>
      <c r="C516" s="852">
        <v>4</v>
      </c>
      <c r="D516" s="851">
        <v>4</v>
      </c>
      <c r="E516" s="853">
        <v>8</v>
      </c>
      <c r="F516" s="850">
        <v>6</v>
      </c>
      <c r="G516" s="853">
        <v>4</v>
      </c>
      <c r="H516" s="850">
        <v>7</v>
      </c>
      <c r="I516" s="912">
        <v>10</v>
      </c>
      <c r="J516" s="913">
        <f t="shared" ref="J516:K522" si="68">J487+L487+N487+B516+D516+F516+H516</f>
        <v>37</v>
      </c>
      <c r="K516" s="914">
        <f t="shared" si="68"/>
        <v>53</v>
      </c>
      <c r="L516" s="850">
        <v>30</v>
      </c>
      <c r="M516" s="853">
        <v>41</v>
      </c>
      <c r="N516" s="850">
        <v>25</v>
      </c>
      <c r="O516" s="852">
        <v>20</v>
      </c>
      <c r="R516" s="132"/>
      <c r="S516" s="132"/>
      <c r="AI516" s="132"/>
      <c r="AJ516" s="132"/>
      <c r="AK516" s="132"/>
      <c r="AL516" s="132"/>
      <c r="AM516" s="132"/>
      <c r="AN516" s="132"/>
      <c r="AO516" s="132"/>
      <c r="AP516" s="132"/>
      <c r="AQ516" s="132"/>
      <c r="AR516" s="132"/>
      <c r="AS516" s="132"/>
      <c r="AT516" s="132"/>
      <c r="AU516" s="132"/>
      <c r="AV516" s="132"/>
      <c r="AW516" s="132"/>
      <c r="AX516" s="132"/>
      <c r="AY516" s="132"/>
      <c r="AZ516" s="132"/>
      <c r="BA516" s="132"/>
      <c r="BB516" s="132"/>
      <c r="BC516" s="132"/>
      <c r="BD516" s="132"/>
      <c r="BE516" s="132"/>
      <c r="BF516" s="132"/>
      <c r="BG516" s="132"/>
      <c r="BH516" s="132"/>
      <c r="BI516" s="132"/>
      <c r="BJ516" s="132"/>
      <c r="BK516" s="132"/>
      <c r="BL516" s="132"/>
      <c r="BM516" s="132"/>
      <c r="BN516" s="132"/>
      <c r="BO516" s="132"/>
      <c r="BP516" s="132"/>
      <c r="BQ516" s="132"/>
      <c r="BR516" s="132"/>
      <c r="BS516" s="132"/>
      <c r="BT516" s="132"/>
      <c r="BU516" s="132"/>
      <c r="BV516" s="132"/>
      <c r="BW516" s="132"/>
      <c r="BX516" s="132"/>
      <c r="BY516" s="132"/>
      <c r="BZ516" s="132"/>
      <c r="CA516" s="132"/>
      <c r="CB516" s="132"/>
      <c r="CC516" s="132"/>
      <c r="CD516" s="132"/>
      <c r="CE516" s="132"/>
      <c r="CF516" s="132"/>
      <c r="CG516" s="132"/>
      <c r="CH516" s="132"/>
      <c r="CI516" s="132"/>
      <c r="CJ516" s="132"/>
      <c r="CK516" s="132"/>
      <c r="CL516" s="132"/>
      <c r="CM516" s="132"/>
      <c r="CN516" s="132"/>
      <c r="CO516" s="132"/>
      <c r="CP516" s="132"/>
      <c r="CQ516" s="132"/>
      <c r="CR516" s="132"/>
      <c r="CS516" s="132"/>
      <c r="CT516" s="132"/>
      <c r="CU516" s="132"/>
      <c r="CV516" s="132"/>
      <c r="CW516" s="132"/>
      <c r="CX516" s="132"/>
    </row>
    <row r="517" spans="1:108" ht="12.75" customHeight="1">
      <c r="A517" s="882" t="s">
        <v>107</v>
      </c>
      <c r="B517" s="850">
        <v>4</v>
      </c>
      <c r="C517" s="852">
        <v>4</v>
      </c>
      <c r="D517" s="851">
        <v>9</v>
      </c>
      <c r="E517" s="853">
        <v>6</v>
      </c>
      <c r="F517" s="850">
        <v>4</v>
      </c>
      <c r="G517" s="853">
        <v>4</v>
      </c>
      <c r="H517" s="850">
        <v>5</v>
      </c>
      <c r="I517" s="912">
        <v>1</v>
      </c>
      <c r="J517" s="913">
        <f t="shared" si="68"/>
        <v>52</v>
      </c>
      <c r="K517" s="914">
        <f t="shared" si="68"/>
        <v>49</v>
      </c>
      <c r="L517" s="850">
        <v>23</v>
      </c>
      <c r="M517" s="853">
        <v>17</v>
      </c>
      <c r="N517" s="850">
        <v>18</v>
      </c>
      <c r="O517" s="852">
        <v>18</v>
      </c>
      <c r="R517" s="132"/>
      <c r="S517" s="132"/>
      <c r="AI517" s="132"/>
      <c r="AJ517" s="132"/>
      <c r="AK517" s="132"/>
      <c r="AL517" s="132"/>
      <c r="AM517" s="132"/>
      <c r="AN517" s="132"/>
      <c r="AO517" s="132"/>
      <c r="AP517" s="132"/>
      <c r="AQ517" s="132"/>
      <c r="AR517" s="132"/>
      <c r="AS517" s="132"/>
      <c r="AT517" s="132"/>
      <c r="AU517" s="132"/>
      <c r="AV517" s="132"/>
      <c r="AW517" s="132"/>
      <c r="AX517" s="132"/>
      <c r="AY517" s="132"/>
      <c r="AZ517" s="132"/>
      <c r="BA517" s="132"/>
      <c r="BB517" s="132"/>
      <c r="BC517" s="132"/>
      <c r="BD517" s="132"/>
      <c r="BE517" s="132"/>
      <c r="BF517" s="132"/>
      <c r="BG517" s="132"/>
      <c r="BH517" s="132"/>
      <c r="BI517" s="132"/>
      <c r="BJ517" s="132"/>
      <c r="BK517" s="132"/>
      <c r="BL517" s="132"/>
      <c r="BM517" s="132"/>
      <c r="BN517" s="132"/>
      <c r="BO517" s="132"/>
      <c r="BP517" s="132"/>
      <c r="BQ517" s="132"/>
      <c r="BR517" s="132"/>
      <c r="BS517" s="132"/>
      <c r="BT517" s="132"/>
      <c r="BU517" s="132"/>
      <c r="BV517" s="132"/>
      <c r="BW517" s="132"/>
      <c r="BX517" s="132"/>
      <c r="BY517" s="132"/>
      <c r="BZ517" s="132"/>
      <c r="CA517" s="132"/>
      <c r="CB517" s="132"/>
      <c r="CC517" s="132"/>
      <c r="CD517" s="132"/>
      <c r="CE517" s="132"/>
      <c r="CF517" s="132"/>
      <c r="CG517" s="132"/>
      <c r="CH517" s="132"/>
      <c r="CI517" s="132"/>
      <c r="CJ517" s="132"/>
      <c r="CK517" s="132"/>
      <c r="CL517" s="132"/>
      <c r="CM517" s="132"/>
      <c r="CN517" s="132"/>
      <c r="CO517" s="132"/>
      <c r="CP517" s="132"/>
      <c r="CQ517" s="132"/>
      <c r="CR517" s="132"/>
      <c r="CS517" s="132"/>
      <c r="CT517" s="132"/>
      <c r="CU517" s="132"/>
      <c r="CV517" s="132"/>
      <c r="CW517" s="132"/>
      <c r="CX517" s="132"/>
    </row>
    <row r="518" spans="1:108" ht="12.75" customHeight="1">
      <c r="A518" s="882" t="s">
        <v>108</v>
      </c>
      <c r="B518" s="850">
        <v>4</v>
      </c>
      <c r="C518" s="852">
        <v>3</v>
      </c>
      <c r="D518" s="851">
        <v>4</v>
      </c>
      <c r="E518" s="853">
        <v>3</v>
      </c>
      <c r="F518" s="850">
        <v>6</v>
      </c>
      <c r="G518" s="853">
        <v>4</v>
      </c>
      <c r="H518" s="850">
        <v>1</v>
      </c>
      <c r="I518" s="912">
        <v>8</v>
      </c>
      <c r="J518" s="913">
        <f t="shared" si="68"/>
        <v>41</v>
      </c>
      <c r="K518" s="914">
        <f t="shared" si="68"/>
        <v>52</v>
      </c>
      <c r="L518" s="850">
        <v>13</v>
      </c>
      <c r="M518" s="853">
        <v>22</v>
      </c>
      <c r="N518" s="850">
        <v>10</v>
      </c>
      <c r="O518" s="852">
        <v>16</v>
      </c>
      <c r="R518" s="132"/>
      <c r="S518" s="132"/>
      <c r="AI518" s="132"/>
      <c r="AJ518" s="132"/>
      <c r="AK518" s="132"/>
      <c r="AL518" s="132"/>
      <c r="AM518" s="132"/>
      <c r="AN518" s="132"/>
      <c r="AO518" s="132"/>
      <c r="AP518" s="132"/>
      <c r="AQ518" s="132"/>
      <c r="AR518" s="132"/>
      <c r="AS518" s="132"/>
      <c r="AT518" s="132"/>
      <c r="AU518" s="132"/>
      <c r="AV518" s="132"/>
      <c r="AW518" s="132"/>
      <c r="AX518" s="132"/>
      <c r="AY518" s="132"/>
      <c r="AZ518" s="132"/>
      <c r="BA518" s="132"/>
      <c r="BB518" s="132"/>
      <c r="BC518" s="132"/>
      <c r="BD518" s="132"/>
      <c r="BE518" s="132"/>
      <c r="BF518" s="132"/>
      <c r="BG518" s="132"/>
      <c r="BH518" s="132"/>
      <c r="BI518" s="132"/>
      <c r="BJ518" s="132"/>
      <c r="BK518" s="132"/>
      <c r="BL518" s="132"/>
      <c r="BM518" s="132"/>
      <c r="BN518" s="132"/>
      <c r="BO518" s="132"/>
      <c r="BP518" s="132"/>
      <c r="BQ518" s="132"/>
      <c r="BR518" s="132"/>
      <c r="BS518" s="132"/>
      <c r="BT518" s="132"/>
      <c r="BU518" s="132"/>
      <c r="BV518" s="132"/>
      <c r="BW518" s="132"/>
      <c r="BX518" s="132"/>
      <c r="BY518" s="132"/>
      <c r="BZ518" s="132"/>
      <c r="CA518" s="132"/>
      <c r="CB518" s="132"/>
      <c r="CC518" s="132"/>
      <c r="CD518" s="132"/>
      <c r="CE518" s="132"/>
      <c r="CF518" s="132"/>
      <c r="CG518" s="132"/>
      <c r="CH518" s="132"/>
      <c r="CI518" s="132"/>
      <c r="CJ518" s="132"/>
      <c r="CK518" s="132"/>
      <c r="CL518" s="132"/>
      <c r="CM518" s="132"/>
      <c r="CN518" s="132"/>
      <c r="CO518" s="132"/>
      <c r="CP518" s="132"/>
      <c r="CQ518" s="132"/>
      <c r="CR518" s="132"/>
      <c r="CS518" s="132"/>
      <c r="CT518" s="132"/>
      <c r="CU518" s="132"/>
      <c r="CV518" s="132"/>
      <c r="CW518" s="132"/>
      <c r="CX518" s="132"/>
    </row>
    <row r="519" spans="1:108" ht="12.75" customHeight="1">
      <c r="A519" s="882" t="s">
        <v>109</v>
      </c>
      <c r="B519" s="850">
        <v>1</v>
      </c>
      <c r="C519" s="852">
        <v>7</v>
      </c>
      <c r="D519" s="851">
        <v>4</v>
      </c>
      <c r="E519" s="853">
        <v>7</v>
      </c>
      <c r="F519" s="850">
        <v>4</v>
      </c>
      <c r="G519" s="853">
        <v>5</v>
      </c>
      <c r="H519" s="850">
        <v>2</v>
      </c>
      <c r="I519" s="912">
        <v>2</v>
      </c>
      <c r="J519" s="913">
        <f t="shared" si="68"/>
        <v>27</v>
      </c>
      <c r="K519" s="914">
        <f t="shared" si="68"/>
        <v>59</v>
      </c>
      <c r="L519" s="850">
        <v>9</v>
      </c>
      <c r="M519" s="853">
        <v>14</v>
      </c>
      <c r="N519" s="850">
        <v>5</v>
      </c>
      <c r="O519" s="852">
        <v>17</v>
      </c>
      <c r="R519" s="132"/>
      <c r="S519" s="132"/>
      <c r="AI519" s="132"/>
      <c r="AJ519" s="132"/>
      <c r="AK519" s="132"/>
      <c r="AL519" s="132"/>
      <c r="AM519" s="132"/>
      <c r="AN519" s="132"/>
      <c r="AO519" s="132"/>
      <c r="AP519" s="132"/>
      <c r="AQ519" s="132"/>
      <c r="AR519" s="132"/>
      <c r="AS519" s="132"/>
      <c r="AT519" s="132"/>
      <c r="AU519" s="132"/>
      <c r="AV519" s="132"/>
      <c r="AW519" s="132"/>
      <c r="AX519" s="132"/>
      <c r="AY519" s="132"/>
      <c r="AZ519" s="132"/>
      <c r="BA519" s="132"/>
      <c r="BB519" s="132"/>
      <c r="BC519" s="132"/>
      <c r="BD519" s="132"/>
      <c r="BE519" s="132"/>
      <c r="BF519" s="132"/>
      <c r="BG519" s="132"/>
      <c r="BH519" s="132"/>
      <c r="BI519" s="132"/>
      <c r="BJ519" s="132"/>
      <c r="BK519" s="132"/>
      <c r="BL519" s="132"/>
      <c r="BM519" s="132"/>
      <c r="BN519" s="132"/>
      <c r="BO519" s="132"/>
      <c r="BP519" s="132"/>
      <c r="BQ519" s="132"/>
      <c r="BR519" s="132"/>
      <c r="BS519" s="132"/>
      <c r="BT519" s="132"/>
      <c r="BU519" s="132"/>
      <c r="BV519" s="132"/>
      <c r="BW519" s="132"/>
      <c r="BX519" s="132"/>
      <c r="BY519" s="132"/>
      <c r="BZ519" s="132"/>
      <c r="CA519" s="132"/>
      <c r="CB519" s="132"/>
      <c r="CC519" s="132"/>
      <c r="CD519" s="132"/>
      <c r="CE519" s="132"/>
      <c r="CF519" s="132"/>
      <c r="CG519" s="132"/>
      <c r="CH519" s="132"/>
      <c r="CI519" s="132"/>
      <c r="CJ519" s="132"/>
      <c r="CK519" s="132"/>
      <c r="CL519" s="132"/>
      <c r="CM519" s="132"/>
      <c r="CN519" s="132"/>
      <c r="CO519" s="132"/>
      <c r="CP519" s="132"/>
      <c r="CQ519" s="132"/>
      <c r="CR519" s="132"/>
      <c r="CS519" s="132"/>
      <c r="CT519" s="132"/>
      <c r="CU519" s="132"/>
      <c r="CV519" s="132"/>
      <c r="CW519" s="132"/>
      <c r="CX519" s="132"/>
    </row>
    <row r="520" spans="1:108" ht="12.75" customHeight="1">
      <c r="A520" s="882" t="s">
        <v>110</v>
      </c>
      <c r="B520" s="850">
        <v>0</v>
      </c>
      <c r="C520" s="852">
        <v>0</v>
      </c>
      <c r="D520" s="851">
        <v>1</v>
      </c>
      <c r="E520" s="853">
        <v>0</v>
      </c>
      <c r="F520" s="850">
        <v>0</v>
      </c>
      <c r="G520" s="853">
        <v>0</v>
      </c>
      <c r="H520" s="850">
        <v>0</v>
      </c>
      <c r="I520" s="912">
        <v>3</v>
      </c>
      <c r="J520" s="913">
        <f t="shared" si="68"/>
        <v>7</v>
      </c>
      <c r="K520" s="914">
        <f t="shared" si="68"/>
        <v>16</v>
      </c>
      <c r="L520" s="850">
        <v>4</v>
      </c>
      <c r="M520" s="853">
        <v>8</v>
      </c>
      <c r="N520" s="850">
        <v>4</v>
      </c>
      <c r="O520" s="852">
        <v>10</v>
      </c>
      <c r="R520" s="132"/>
      <c r="S520" s="132"/>
      <c r="AI520" s="132"/>
      <c r="AJ520" s="132"/>
      <c r="AK520" s="132"/>
      <c r="AL520" s="132"/>
      <c r="AM520" s="132"/>
      <c r="AN520" s="132"/>
      <c r="AO520" s="132"/>
      <c r="AP520" s="132"/>
      <c r="AQ520" s="132"/>
      <c r="AR520" s="132"/>
      <c r="AS520" s="132"/>
      <c r="AT520" s="132"/>
      <c r="AU520" s="132"/>
      <c r="AV520" s="132"/>
      <c r="AW520" s="132"/>
      <c r="AX520" s="132"/>
      <c r="AY520" s="132"/>
      <c r="AZ520" s="132"/>
      <c r="BA520" s="132"/>
      <c r="BB520" s="132"/>
      <c r="BC520" s="132"/>
      <c r="BD520" s="132"/>
      <c r="BE520" s="132"/>
      <c r="BF520" s="132"/>
      <c r="BG520" s="132"/>
      <c r="BH520" s="132"/>
      <c r="BI520" s="132"/>
      <c r="BJ520" s="132"/>
      <c r="BK520" s="132"/>
      <c r="BL520" s="132"/>
      <c r="BM520" s="132"/>
      <c r="BN520" s="132"/>
      <c r="BO520" s="132"/>
      <c r="BP520" s="132"/>
      <c r="BQ520" s="132"/>
      <c r="BR520" s="132"/>
      <c r="BS520" s="132"/>
      <c r="BT520" s="132"/>
      <c r="BU520" s="132"/>
      <c r="BV520" s="132"/>
      <c r="BW520" s="132"/>
      <c r="BX520" s="132"/>
      <c r="BY520" s="132"/>
      <c r="BZ520" s="132"/>
      <c r="CA520" s="132"/>
      <c r="CB520" s="132"/>
      <c r="CC520" s="132"/>
      <c r="CD520" s="132"/>
      <c r="CE520" s="132"/>
      <c r="CF520" s="132"/>
      <c r="CG520" s="132"/>
      <c r="CH520" s="132"/>
      <c r="CI520" s="132"/>
      <c r="CJ520" s="132"/>
      <c r="CK520" s="132"/>
      <c r="CL520" s="132"/>
      <c r="CM520" s="132"/>
      <c r="CN520" s="132"/>
      <c r="CO520" s="132"/>
      <c r="CP520" s="132"/>
      <c r="CQ520" s="132"/>
      <c r="CR520" s="132"/>
      <c r="CS520" s="132"/>
      <c r="CT520" s="132"/>
      <c r="CU520" s="132"/>
      <c r="CV520" s="132"/>
      <c r="CW520" s="132"/>
      <c r="CX520" s="132"/>
    </row>
    <row r="521" spans="1:108" ht="12.75" customHeight="1">
      <c r="A521" s="882" t="s">
        <v>111</v>
      </c>
      <c r="B521" s="850">
        <v>0</v>
      </c>
      <c r="C521" s="852">
        <v>0</v>
      </c>
      <c r="D521" s="851">
        <v>0</v>
      </c>
      <c r="E521" s="853">
        <v>0</v>
      </c>
      <c r="F521" s="850">
        <v>0</v>
      </c>
      <c r="G521" s="853">
        <v>0</v>
      </c>
      <c r="H521" s="850">
        <v>0</v>
      </c>
      <c r="I521" s="912">
        <v>0</v>
      </c>
      <c r="J521" s="913">
        <f t="shared" si="68"/>
        <v>0</v>
      </c>
      <c r="K521" s="914">
        <f t="shared" si="68"/>
        <v>6</v>
      </c>
      <c r="L521" s="850">
        <v>1</v>
      </c>
      <c r="M521" s="853">
        <v>1</v>
      </c>
      <c r="N521" s="850">
        <v>0</v>
      </c>
      <c r="O521" s="852">
        <v>1</v>
      </c>
      <c r="R521" s="132"/>
      <c r="S521" s="132"/>
      <c r="AE521" s="132"/>
      <c r="AF521" s="132"/>
      <c r="AG521" s="132"/>
      <c r="AH521" s="132"/>
      <c r="AI521" s="132"/>
      <c r="AJ521" s="132"/>
      <c r="AK521" s="132"/>
      <c r="AL521" s="132"/>
      <c r="AM521" s="132"/>
      <c r="AN521" s="132"/>
      <c r="AO521" s="132"/>
      <c r="AP521" s="132"/>
      <c r="AQ521" s="132"/>
      <c r="AR521" s="132"/>
      <c r="AS521" s="132"/>
      <c r="AT521" s="132"/>
      <c r="AU521" s="132"/>
      <c r="AV521" s="132"/>
      <c r="AW521" s="132"/>
      <c r="AX521" s="132"/>
      <c r="AY521" s="132"/>
      <c r="AZ521" s="132"/>
      <c r="BA521" s="132"/>
      <c r="BB521" s="132"/>
      <c r="BC521" s="132"/>
      <c r="BD521" s="132"/>
      <c r="BE521" s="132"/>
      <c r="BF521" s="132"/>
      <c r="BG521" s="132"/>
      <c r="BH521" s="132"/>
      <c r="BI521" s="132"/>
      <c r="BJ521" s="132"/>
      <c r="BK521" s="132"/>
      <c r="BL521" s="132"/>
      <c r="BM521" s="132"/>
      <c r="BN521" s="132"/>
      <c r="BO521" s="132"/>
      <c r="BP521" s="132"/>
      <c r="BQ521" s="132"/>
      <c r="BR521" s="132"/>
      <c r="BS521" s="132"/>
      <c r="BT521" s="132"/>
      <c r="BU521" s="132"/>
      <c r="BV521" s="132"/>
      <c r="BW521" s="132"/>
      <c r="BX521" s="132"/>
      <c r="BY521" s="132"/>
      <c r="BZ521" s="132"/>
      <c r="CA521" s="132"/>
      <c r="CB521" s="132"/>
      <c r="CC521" s="132"/>
      <c r="CD521" s="132"/>
      <c r="CE521" s="132"/>
      <c r="CF521" s="132"/>
      <c r="CG521" s="132"/>
      <c r="CH521" s="132"/>
      <c r="CI521" s="132"/>
      <c r="CJ521" s="132"/>
      <c r="CK521" s="132"/>
      <c r="CL521" s="132"/>
      <c r="CM521" s="132"/>
      <c r="CN521" s="132"/>
      <c r="CO521" s="132"/>
      <c r="CP521" s="132"/>
      <c r="CQ521" s="132"/>
      <c r="CR521" s="132"/>
      <c r="CS521" s="132"/>
      <c r="CT521" s="132"/>
      <c r="CU521" s="132"/>
      <c r="CV521" s="132"/>
      <c r="CW521" s="132"/>
      <c r="CX521" s="132"/>
      <c r="CY521" s="132"/>
      <c r="CZ521" s="132"/>
      <c r="DA521" s="132"/>
      <c r="DB521" s="132"/>
      <c r="DC521" s="132"/>
      <c r="DD521" s="132"/>
    </row>
    <row r="522" spans="1:108" ht="12.75" customHeight="1" thickBot="1">
      <c r="A522" s="883" t="s">
        <v>232</v>
      </c>
      <c r="B522" s="855">
        <v>0</v>
      </c>
      <c r="C522" s="855">
        <v>0</v>
      </c>
      <c r="D522" s="915">
        <v>0</v>
      </c>
      <c r="E522" s="884">
        <v>0</v>
      </c>
      <c r="F522" s="850">
        <v>0</v>
      </c>
      <c r="G522" s="853">
        <v>0</v>
      </c>
      <c r="H522" s="850">
        <v>0</v>
      </c>
      <c r="I522" s="912">
        <v>0</v>
      </c>
      <c r="J522" s="913">
        <f t="shared" si="68"/>
        <v>0</v>
      </c>
      <c r="K522" s="918">
        <f t="shared" si="68"/>
        <v>0</v>
      </c>
      <c r="L522" s="850">
        <v>0</v>
      </c>
      <c r="M522" s="884">
        <v>1</v>
      </c>
      <c r="N522" s="850">
        <v>0</v>
      </c>
      <c r="O522" s="855">
        <v>0</v>
      </c>
      <c r="R522" s="132"/>
      <c r="S522" s="132"/>
      <c r="AE522" s="132"/>
      <c r="AF522" s="132"/>
      <c r="AG522" s="132"/>
      <c r="AH522" s="132"/>
      <c r="AI522" s="132"/>
      <c r="AJ522" s="132"/>
      <c r="AK522" s="132"/>
      <c r="AL522" s="132"/>
      <c r="AM522" s="132"/>
      <c r="AN522" s="132"/>
      <c r="AO522" s="132"/>
      <c r="AP522" s="132"/>
      <c r="AQ522" s="132"/>
      <c r="AR522" s="132"/>
      <c r="AS522" s="132"/>
      <c r="AT522" s="132"/>
      <c r="AU522" s="132"/>
      <c r="AV522" s="132"/>
      <c r="AW522" s="132"/>
      <c r="AX522" s="132"/>
      <c r="AY522" s="132"/>
      <c r="AZ522" s="132"/>
      <c r="BA522" s="132"/>
      <c r="BB522" s="132"/>
      <c r="BC522" s="132"/>
      <c r="BD522" s="132"/>
      <c r="BE522" s="132"/>
      <c r="BF522" s="132"/>
      <c r="BG522" s="132"/>
      <c r="BH522" s="132"/>
      <c r="BI522" s="132"/>
      <c r="BJ522" s="132"/>
      <c r="BK522" s="132"/>
      <c r="BL522" s="132"/>
      <c r="BM522" s="132"/>
      <c r="BN522" s="132"/>
      <c r="BO522" s="132"/>
      <c r="BP522" s="132"/>
      <c r="BQ522" s="132"/>
      <c r="BR522" s="132"/>
      <c r="BS522" s="132"/>
      <c r="BT522" s="132"/>
      <c r="BU522" s="132"/>
      <c r="BV522" s="132"/>
      <c r="BW522" s="132"/>
      <c r="BX522" s="132"/>
      <c r="BY522" s="132"/>
      <c r="BZ522" s="132"/>
      <c r="CA522" s="132"/>
      <c r="CB522" s="132"/>
      <c r="CC522" s="132"/>
      <c r="CD522" s="132"/>
      <c r="CE522" s="132"/>
      <c r="CF522" s="132"/>
      <c r="CG522" s="132"/>
      <c r="CH522" s="132"/>
      <c r="CI522" s="132"/>
      <c r="CJ522" s="132"/>
      <c r="CK522" s="132"/>
      <c r="CL522" s="132"/>
      <c r="CM522" s="132"/>
      <c r="CN522" s="132"/>
      <c r="CO522" s="132"/>
      <c r="CP522" s="132"/>
      <c r="CQ522" s="132"/>
      <c r="CR522" s="132"/>
      <c r="CS522" s="132"/>
      <c r="CT522" s="132"/>
      <c r="CU522" s="132"/>
      <c r="CV522" s="132"/>
      <c r="CW522" s="132"/>
      <c r="CX522" s="132"/>
      <c r="CY522" s="132"/>
      <c r="CZ522" s="132"/>
      <c r="DA522" s="132"/>
      <c r="DB522" s="132"/>
      <c r="DC522" s="132"/>
      <c r="DD522" s="132"/>
    </row>
    <row r="523" spans="1:108" s="132" customFormat="1" ht="12.75" customHeight="1">
      <c r="A523" s="991"/>
      <c r="B523" s="967"/>
      <c r="C523" s="967"/>
      <c r="D523" s="967"/>
      <c r="E523" s="967"/>
      <c r="F523" s="967"/>
      <c r="G523" s="967"/>
      <c r="H523" s="967"/>
      <c r="I523" s="967"/>
      <c r="J523" s="967"/>
      <c r="K523" s="967"/>
      <c r="L523" s="967"/>
      <c r="M523" s="967"/>
      <c r="N523" s="967"/>
      <c r="O523" s="920"/>
      <c r="Q523" s="921"/>
      <c r="R523" s="133"/>
      <c r="S523" s="133"/>
      <c r="T523" s="133"/>
      <c r="U523" s="133"/>
      <c r="V523" s="133"/>
      <c r="W523" s="133"/>
      <c r="X523" s="133"/>
      <c r="Y523" s="133"/>
      <c r="Z523" s="133"/>
      <c r="AA523" s="133"/>
      <c r="AB523" s="133"/>
    </row>
    <row r="524" spans="1:108" s="132" customFormat="1" ht="12.75" customHeight="1" thickBot="1">
      <c r="A524" s="854"/>
      <c r="B524" s="855"/>
      <c r="C524" s="855"/>
      <c r="D524" s="855"/>
      <c r="E524" s="855"/>
      <c r="F524" s="855"/>
      <c r="G524" s="855"/>
      <c r="H524" s="855"/>
      <c r="I524" s="855"/>
      <c r="J524" s="855"/>
      <c r="K524" s="855"/>
      <c r="L524" s="855"/>
      <c r="M524" s="855"/>
      <c r="N524" s="855"/>
      <c r="O524" s="858"/>
      <c r="Q524" s="921"/>
      <c r="R524" s="133"/>
      <c r="S524" s="133"/>
      <c r="T524" s="133"/>
      <c r="U524" s="133"/>
      <c r="V524" s="133"/>
      <c r="W524" s="133"/>
      <c r="X524" s="133"/>
      <c r="Y524" s="133"/>
      <c r="Z524" s="133"/>
      <c r="AA524" s="133"/>
      <c r="AB524" s="133"/>
    </row>
    <row r="525" spans="1:108" s="850" customFormat="1" ht="20.100000000000001" customHeight="1">
      <c r="A525" s="860" t="s">
        <v>218</v>
      </c>
      <c r="B525" s="865" t="s">
        <v>366</v>
      </c>
      <c r="C525" s="924"/>
      <c r="D525" s="861" t="s">
        <v>367</v>
      </c>
      <c r="E525" s="862"/>
      <c r="F525" s="861" t="s">
        <v>368</v>
      </c>
      <c r="G525" s="862"/>
      <c r="H525" s="923" t="s">
        <v>369</v>
      </c>
      <c r="I525" s="866"/>
      <c r="J525" s="923" t="s">
        <v>370</v>
      </c>
      <c r="K525" s="866"/>
      <c r="L525" s="923" t="s">
        <v>371</v>
      </c>
      <c r="M525" s="986"/>
      <c r="N525" s="865" t="s">
        <v>372</v>
      </c>
      <c r="O525" s="924"/>
      <c r="P525" s="852"/>
      <c r="Q525" s="852"/>
      <c r="R525" s="852"/>
      <c r="S525" s="852"/>
      <c r="V525" s="132"/>
      <c r="W525" s="133"/>
      <c r="X525" s="133"/>
      <c r="Y525" s="133"/>
      <c r="Z525" s="133"/>
      <c r="AA525" s="852"/>
      <c r="AB525" s="852"/>
      <c r="AC525" s="852"/>
      <c r="AD525" s="852"/>
      <c r="AE525" s="852"/>
      <c r="AF525" s="852"/>
      <c r="AG525" s="852"/>
      <c r="AH525" s="852"/>
      <c r="AI525" s="852"/>
      <c r="AJ525" s="852"/>
      <c r="AK525" s="852"/>
      <c r="AL525" s="852"/>
      <c r="AM525" s="852"/>
      <c r="AN525" s="852"/>
      <c r="AO525" s="852"/>
      <c r="AP525" s="852"/>
      <c r="AQ525" s="852"/>
      <c r="AR525" s="852"/>
      <c r="AS525" s="852"/>
      <c r="AT525" s="852"/>
      <c r="AU525" s="852"/>
      <c r="AV525" s="852"/>
      <c r="AW525" s="852"/>
      <c r="AX525" s="852"/>
      <c r="AY525" s="852"/>
      <c r="AZ525" s="852"/>
      <c r="BA525" s="852"/>
      <c r="BB525" s="852"/>
      <c r="BC525" s="852"/>
      <c r="BD525" s="852"/>
      <c r="BE525" s="852"/>
      <c r="BF525" s="852"/>
      <c r="BG525" s="852"/>
      <c r="BH525" s="852"/>
      <c r="BI525" s="852"/>
      <c r="BJ525" s="852"/>
      <c r="BK525" s="852"/>
      <c r="BL525" s="852"/>
      <c r="BM525" s="852"/>
      <c r="BN525" s="852"/>
      <c r="BO525" s="852"/>
      <c r="BP525" s="852"/>
      <c r="BQ525" s="852"/>
      <c r="BR525" s="852"/>
      <c r="BS525" s="852"/>
      <c r="BT525" s="852"/>
      <c r="BU525" s="852"/>
      <c r="BV525" s="852"/>
      <c r="BW525" s="852"/>
      <c r="BX525" s="852"/>
      <c r="BY525" s="852"/>
      <c r="BZ525" s="852"/>
      <c r="CA525" s="852"/>
      <c r="CB525" s="852"/>
      <c r="CC525" s="852"/>
      <c r="CD525" s="852"/>
      <c r="CE525" s="852"/>
      <c r="CF525" s="852"/>
      <c r="CG525" s="852"/>
      <c r="CH525" s="852"/>
      <c r="CI525" s="852"/>
      <c r="CJ525" s="852"/>
      <c r="CK525" s="852"/>
      <c r="CL525" s="852"/>
      <c r="CM525" s="852"/>
      <c r="CN525" s="852"/>
      <c r="CO525" s="852"/>
      <c r="CP525" s="852"/>
      <c r="CQ525" s="852"/>
      <c r="CR525" s="852"/>
      <c r="CS525" s="852"/>
      <c r="CT525" s="852"/>
      <c r="CU525" s="852"/>
      <c r="CV525" s="852"/>
      <c r="CW525" s="852"/>
      <c r="CX525" s="852"/>
      <c r="CY525" s="852"/>
      <c r="CZ525" s="852"/>
      <c r="DA525" s="852"/>
      <c r="DB525" s="852"/>
      <c r="DC525" s="852"/>
      <c r="DD525" s="852"/>
    </row>
    <row r="526" spans="1:108" ht="13.5" customHeight="1">
      <c r="A526" s="1018" t="s">
        <v>226</v>
      </c>
      <c r="B526" s="868">
        <v>301</v>
      </c>
      <c r="C526" s="869"/>
      <c r="D526" s="868">
        <v>86</v>
      </c>
      <c r="E526" s="868"/>
      <c r="F526" s="868">
        <v>64</v>
      </c>
      <c r="G526" s="868"/>
      <c r="H526" s="868">
        <v>134</v>
      </c>
      <c r="I526" s="868"/>
      <c r="J526" s="868">
        <v>95</v>
      </c>
      <c r="K526" s="868"/>
      <c r="L526" s="868">
        <v>115</v>
      </c>
      <c r="M526" s="868"/>
      <c r="N526" s="869">
        <v>168</v>
      </c>
      <c r="O526" s="929"/>
      <c r="R526" s="132"/>
      <c r="S526" s="132"/>
      <c r="V526" s="132"/>
      <c r="W526" s="850"/>
      <c r="X526" s="850"/>
      <c r="Y526" s="850"/>
      <c r="Z526" s="850"/>
      <c r="AA526" s="132"/>
      <c r="AB526" s="132"/>
      <c r="AC526" s="132"/>
      <c r="AD526" s="132"/>
      <c r="AE526" s="132"/>
      <c r="AF526" s="132"/>
      <c r="AG526" s="132"/>
      <c r="AH526" s="132"/>
      <c r="AI526" s="132"/>
      <c r="AJ526" s="132"/>
      <c r="AK526" s="132"/>
      <c r="AL526" s="132"/>
      <c r="AM526" s="132"/>
      <c r="AN526" s="132"/>
      <c r="AO526" s="132"/>
      <c r="AP526" s="132"/>
      <c r="AQ526" s="132"/>
      <c r="AR526" s="132"/>
      <c r="AS526" s="132"/>
      <c r="AT526" s="132"/>
      <c r="AU526" s="132"/>
      <c r="AV526" s="132"/>
      <c r="AW526" s="132"/>
      <c r="AX526" s="132"/>
      <c r="AY526" s="132"/>
      <c r="AZ526" s="132"/>
      <c r="BA526" s="132"/>
      <c r="BB526" s="132"/>
      <c r="BC526" s="132"/>
      <c r="BD526" s="132"/>
      <c r="BE526" s="132"/>
      <c r="BF526" s="132"/>
      <c r="BG526" s="132"/>
      <c r="BH526" s="132"/>
      <c r="BI526" s="132"/>
      <c r="BJ526" s="132"/>
      <c r="BK526" s="132"/>
      <c r="BL526" s="132"/>
      <c r="BM526" s="132"/>
      <c r="BN526" s="132"/>
      <c r="BO526" s="132"/>
      <c r="BP526" s="132"/>
      <c r="BQ526" s="132"/>
      <c r="BR526" s="132"/>
      <c r="BS526" s="132"/>
      <c r="BT526" s="132"/>
      <c r="BU526" s="132"/>
      <c r="BV526" s="132"/>
      <c r="BW526" s="132"/>
      <c r="BX526" s="132"/>
      <c r="BY526" s="132"/>
      <c r="BZ526" s="132"/>
      <c r="CA526" s="132"/>
      <c r="CB526" s="132"/>
      <c r="CC526" s="132"/>
      <c r="CD526" s="132"/>
      <c r="CE526" s="132"/>
      <c r="CF526" s="132"/>
      <c r="CG526" s="132"/>
      <c r="CH526" s="132"/>
      <c r="CI526" s="132"/>
      <c r="CJ526" s="132"/>
      <c r="CK526" s="132"/>
      <c r="CL526" s="132"/>
      <c r="CM526" s="132"/>
      <c r="CN526" s="132"/>
      <c r="CO526" s="132"/>
      <c r="CP526" s="132"/>
      <c r="CQ526" s="132"/>
      <c r="CR526" s="132"/>
      <c r="CS526" s="132"/>
      <c r="CT526" s="132"/>
      <c r="CU526" s="132"/>
      <c r="CV526" s="132"/>
      <c r="CW526" s="132"/>
      <c r="CX526" s="132"/>
      <c r="CY526" s="132"/>
      <c r="CZ526" s="132"/>
      <c r="DA526" s="132"/>
      <c r="DB526" s="132"/>
      <c r="DC526" s="132"/>
      <c r="DD526" s="132"/>
    </row>
    <row r="527" spans="1:108" ht="13.5" customHeight="1">
      <c r="A527" s="867" t="s">
        <v>227</v>
      </c>
      <c r="B527" s="868">
        <f>SUM(B531:C551)</f>
        <v>979</v>
      </c>
      <c r="C527" s="869"/>
      <c r="D527" s="868">
        <f>SUM(D531:E551)</f>
        <v>253</v>
      </c>
      <c r="E527" s="868"/>
      <c r="F527" s="868">
        <f>SUM(F531:G551)</f>
        <v>231</v>
      </c>
      <c r="G527" s="868"/>
      <c r="H527" s="868">
        <f>SUM(H531:I551)</f>
        <v>431</v>
      </c>
      <c r="I527" s="868"/>
      <c r="J527" s="868">
        <f>SUM(J531:K551)</f>
        <v>297</v>
      </c>
      <c r="K527" s="868"/>
      <c r="L527" s="868">
        <f>SUM(L531:M551)</f>
        <v>226</v>
      </c>
      <c r="M527" s="868"/>
      <c r="N527" s="869">
        <f>SUM(N531:O551)</f>
        <v>576</v>
      </c>
      <c r="O527" s="929"/>
      <c r="R527" s="132"/>
      <c r="S527" s="132"/>
      <c r="V527" s="132"/>
      <c r="AA527" s="132"/>
      <c r="AB527" s="132"/>
      <c r="AC527" s="132"/>
      <c r="AD527" s="132"/>
      <c r="AE527" s="132"/>
      <c r="AF527" s="132"/>
      <c r="AG527" s="132"/>
      <c r="AH527" s="132"/>
      <c r="AI527" s="132"/>
      <c r="AJ527" s="132"/>
      <c r="AK527" s="132"/>
      <c r="AL527" s="132"/>
      <c r="AM527" s="132"/>
      <c r="AN527" s="132"/>
      <c r="AO527" s="132"/>
      <c r="AP527" s="132"/>
      <c r="AQ527" s="132"/>
      <c r="AR527" s="132"/>
      <c r="AS527" s="132"/>
      <c r="AT527" s="132"/>
      <c r="AU527" s="132"/>
      <c r="AV527" s="132"/>
      <c r="AW527" s="132"/>
      <c r="AX527" s="132"/>
      <c r="AY527" s="132"/>
      <c r="AZ527" s="132"/>
      <c r="BA527" s="132"/>
      <c r="BB527" s="132"/>
      <c r="BC527" s="132"/>
      <c r="BD527" s="132"/>
      <c r="BE527" s="132"/>
      <c r="BF527" s="132"/>
      <c r="BG527" s="132"/>
      <c r="BH527" s="132"/>
      <c r="BI527" s="132"/>
      <c r="BJ527" s="132"/>
      <c r="BK527" s="132"/>
      <c r="BL527" s="132"/>
      <c r="BM527" s="132"/>
      <c r="BN527" s="132"/>
      <c r="BO527" s="132"/>
      <c r="BP527" s="132"/>
      <c r="BQ527" s="132"/>
      <c r="BR527" s="132"/>
      <c r="BS527" s="132"/>
      <c r="BT527" s="132"/>
      <c r="BU527" s="132"/>
      <c r="BV527" s="132"/>
      <c r="BW527" s="132"/>
      <c r="BX527" s="132"/>
      <c r="BY527" s="132"/>
      <c r="BZ527" s="132"/>
      <c r="CA527" s="132"/>
      <c r="CB527" s="132"/>
      <c r="CC527" s="132"/>
      <c r="CD527" s="132"/>
      <c r="CE527" s="132"/>
      <c r="CF527" s="132"/>
      <c r="CG527" s="132"/>
      <c r="CH527" s="132"/>
      <c r="CI527" s="132"/>
      <c r="CJ527" s="132"/>
      <c r="CK527" s="132"/>
      <c r="CL527" s="132"/>
      <c r="CM527" s="132"/>
      <c r="CN527" s="132"/>
      <c r="CO527" s="132"/>
      <c r="CP527" s="132"/>
      <c r="CQ527" s="132"/>
      <c r="CR527" s="132"/>
      <c r="CS527" s="132"/>
      <c r="CT527" s="132"/>
      <c r="CU527" s="132"/>
      <c r="CV527" s="132"/>
      <c r="CW527" s="132"/>
      <c r="CX527" s="132"/>
      <c r="CY527" s="132"/>
      <c r="CZ527" s="132"/>
      <c r="DA527" s="132"/>
      <c r="DB527" s="132"/>
      <c r="DC527" s="132"/>
      <c r="DD527" s="132"/>
    </row>
    <row r="528" spans="1:108" ht="13.5" customHeight="1">
      <c r="A528" s="897"/>
      <c r="B528" s="1001" t="s">
        <v>89</v>
      </c>
      <c r="C528" s="1003" t="s">
        <v>90</v>
      </c>
      <c r="D528" s="1000" t="s">
        <v>89</v>
      </c>
      <c r="E528" s="971" t="s">
        <v>90</v>
      </c>
      <c r="F528" s="1001" t="s">
        <v>89</v>
      </c>
      <c r="G528" s="971" t="s">
        <v>90</v>
      </c>
      <c r="H528" s="1001" t="s">
        <v>89</v>
      </c>
      <c r="I528" s="971" t="s">
        <v>90</v>
      </c>
      <c r="J528" s="1001" t="s">
        <v>89</v>
      </c>
      <c r="K528" s="1003" t="s">
        <v>90</v>
      </c>
      <c r="L528" s="1000" t="s">
        <v>89</v>
      </c>
      <c r="M528" s="971" t="s">
        <v>90</v>
      </c>
      <c r="N528" s="1000" t="s">
        <v>89</v>
      </c>
      <c r="O528" s="1001" t="s">
        <v>90</v>
      </c>
      <c r="R528" s="132"/>
      <c r="S528" s="132"/>
      <c r="V528" s="132"/>
      <c r="AA528" s="132"/>
      <c r="AB528" s="132"/>
      <c r="AC528" s="132"/>
      <c r="AD528" s="132"/>
      <c r="AE528" s="132"/>
      <c r="AF528" s="132"/>
      <c r="AG528" s="132"/>
      <c r="AH528" s="132"/>
      <c r="AI528" s="132"/>
      <c r="AJ528" s="132"/>
      <c r="AK528" s="132"/>
      <c r="AL528" s="132"/>
      <c r="AM528" s="132"/>
      <c r="AN528" s="132"/>
      <c r="AO528" s="132"/>
      <c r="AP528" s="132"/>
      <c r="AQ528" s="132"/>
      <c r="AR528" s="132"/>
      <c r="AS528" s="132"/>
      <c r="AT528" s="132"/>
      <c r="AU528" s="132"/>
      <c r="AV528" s="132"/>
      <c r="AW528" s="132"/>
      <c r="AX528" s="132"/>
      <c r="AY528" s="132"/>
      <c r="AZ528" s="132"/>
      <c r="BA528" s="132"/>
      <c r="BB528" s="132"/>
      <c r="BC528" s="132"/>
      <c r="BD528" s="132"/>
      <c r="BE528" s="132"/>
      <c r="BF528" s="132"/>
      <c r="BG528" s="132"/>
      <c r="BH528" s="132"/>
      <c r="BI528" s="132"/>
      <c r="BJ528" s="132"/>
      <c r="BK528" s="132"/>
      <c r="BL528" s="132"/>
      <c r="BM528" s="132"/>
      <c r="BN528" s="132"/>
      <c r="BO528" s="132"/>
      <c r="BP528" s="132"/>
      <c r="BQ528" s="132"/>
      <c r="BR528" s="132"/>
      <c r="BS528" s="132"/>
      <c r="BT528" s="132"/>
      <c r="BU528" s="132"/>
      <c r="BV528" s="132"/>
      <c r="BW528" s="132"/>
      <c r="BX528" s="132"/>
      <c r="BY528" s="132"/>
      <c r="BZ528" s="132"/>
      <c r="CA528" s="132"/>
      <c r="CB528" s="132"/>
      <c r="CC528" s="132"/>
      <c r="CD528" s="132"/>
      <c r="CE528" s="132"/>
      <c r="CF528" s="132"/>
      <c r="CG528" s="132"/>
      <c r="CH528" s="132"/>
      <c r="CI528" s="132"/>
      <c r="CJ528" s="132"/>
      <c r="CK528" s="132"/>
      <c r="CL528" s="132"/>
      <c r="CM528" s="132"/>
      <c r="CN528" s="132"/>
      <c r="CO528" s="132"/>
      <c r="CP528" s="132"/>
      <c r="CQ528" s="132"/>
      <c r="CR528" s="132"/>
      <c r="CS528" s="132"/>
      <c r="CT528" s="132"/>
      <c r="CU528" s="132"/>
      <c r="CV528" s="132"/>
      <c r="CW528" s="132"/>
      <c r="CX528" s="132"/>
      <c r="CY528" s="132"/>
      <c r="CZ528" s="132"/>
      <c r="DA528" s="132"/>
      <c r="DB528" s="132"/>
      <c r="DC528" s="132"/>
      <c r="DD528" s="132"/>
    </row>
    <row r="529" spans="1:108" ht="13.5" customHeight="1">
      <c r="A529" s="870" t="s">
        <v>352</v>
      </c>
      <c r="B529" s="954">
        <f>SUM(B535:B551)</f>
        <v>357</v>
      </c>
      <c r="C529" s="954">
        <f>SUM(C535:C551)</f>
        <v>367</v>
      </c>
      <c r="D529" s="952">
        <f t="shared" ref="D529:O529" si="69">SUM(D535:D551)</f>
        <v>103</v>
      </c>
      <c r="E529" s="953">
        <f t="shared" si="69"/>
        <v>110</v>
      </c>
      <c r="F529" s="954">
        <f t="shared" si="69"/>
        <v>92</v>
      </c>
      <c r="G529" s="953">
        <f t="shared" si="69"/>
        <v>90</v>
      </c>
      <c r="H529" s="954">
        <f t="shared" si="69"/>
        <v>170</v>
      </c>
      <c r="I529" s="953">
        <f t="shared" si="69"/>
        <v>171</v>
      </c>
      <c r="J529" s="954">
        <f t="shared" si="69"/>
        <v>130</v>
      </c>
      <c r="K529" s="953">
        <f t="shared" si="69"/>
        <v>116</v>
      </c>
      <c r="L529" s="954">
        <f t="shared" si="69"/>
        <v>75</v>
      </c>
      <c r="M529" s="953">
        <f t="shared" si="69"/>
        <v>126</v>
      </c>
      <c r="N529" s="954">
        <f t="shared" si="69"/>
        <v>239</v>
      </c>
      <c r="O529" s="954">
        <f t="shared" si="69"/>
        <v>235</v>
      </c>
      <c r="R529" s="132"/>
      <c r="S529" s="132"/>
      <c r="V529" s="132"/>
      <c r="AA529" s="132"/>
      <c r="AB529" s="132"/>
      <c r="AC529" s="132"/>
      <c r="AD529" s="132"/>
      <c r="AE529" s="132"/>
      <c r="AF529" s="132"/>
      <c r="AG529" s="132"/>
      <c r="AH529" s="132"/>
      <c r="AI529" s="132"/>
      <c r="AJ529" s="132"/>
      <c r="AK529" s="132"/>
      <c r="AL529" s="132"/>
      <c r="AM529" s="132"/>
      <c r="AN529" s="132"/>
      <c r="AO529" s="132"/>
      <c r="AP529" s="132"/>
      <c r="AQ529" s="132"/>
      <c r="AR529" s="132"/>
      <c r="AS529" s="132"/>
      <c r="AT529" s="132"/>
      <c r="AU529" s="132"/>
      <c r="AV529" s="132"/>
      <c r="AW529" s="132"/>
      <c r="AX529" s="132"/>
      <c r="AY529" s="132"/>
      <c r="AZ529" s="132"/>
      <c r="BA529" s="132"/>
      <c r="BB529" s="132"/>
      <c r="BC529" s="132"/>
      <c r="BD529" s="132"/>
      <c r="BE529" s="132"/>
      <c r="BF529" s="132"/>
      <c r="BG529" s="132"/>
      <c r="BH529" s="132"/>
      <c r="BI529" s="132"/>
      <c r="BJ529" s="132"/>
      <c r="BK529" s="132"/>
      <c r="BL529" s="132"/>
      <c r="BM529" s="132"/>
      <c r="BN529" s="132"/>
      <c r="BO529" s="132"/>
      <c r="BP529" s="132"/>
      <c r="BQ529" s="132"/>
      <c r="BR529" s="132"/>
      <c r="BS529" s="132"/>
      <c r="BT529" s="132"/>
      <c r="BU529" s="132"/>
      <c r="BV529" s="132"/>
      <c r="BW529" s="132"/>
      <c r="BX529" s="132"/>
      <c r="BY529" s="132"/>
      <c r="BZ529" s="132"/>
      <c r="CA529" s="132"/>
      <c r="CB529" s="132"/>
      <c r="CC529" s="132"/>
      <c r="CD529" s="132"/>
      <c r="CE529" s="132"/>
      <c r="CF529" s="132"/>
      <c r="CG529" s="132"/>
      <c r="CH529" s="132"/>
      <c r="CI529" s="132"/>
      <c r="CJ529" s="132"/>
      <c r="CK529" s="132"/>
      <c r="CL529" s="132"/>
      <c r="CM529" s="132"/>
      <c r="CN529" s="132"/>
      <c r="CO529" s="132"/>
      <c r="CP529" s="132"/>
      <c r="CQ529" s="132"/>
      <c r="CR529" s="132"/>
      <c r="CS529" s="132"/>
      <c r="CT529" s="132"/>
      <c r="CU529" s="132"/>
      <c r="CV529" s="132"/>
      <c r="CW529" s="132"/>
      <c r="CX529" s="132"/>
      <c r="CY529" s="132"/>
      <c r="CZ529" s="132"/>
      <c r="DA529" s="132"/>
      <c r="DB529" s="132"/>
      <c r="DC529" s="132"/>
      <c r="DD529" s="132"/>
    </row>
    <row r="530" spans="1:108" ht="15" customHeight="1">
      <c r="A530" s="964" t="s">
        <v>229</v>
      </c>
      <c r="B530" s="881">
        <f>SUM(B531:B551)</f>
        <v>499</v>
      </c>
      <c r="C530" s="881">
        <f>SUM(C531:C551)</f>
        <v>480</v>
      </c>
      <c r="D530" s="880">
        <f t="shared" ref="D530:O530" si="70">SUM(D531:D551)</f>
        <v>119</v>
      </c>
      <c r="E530" s="958">
        <f t="shared" si="70"/>
        <v>134</v>
      </c>
      <c r="F530" s="881">
        <f t="shared" si="70"/>
        <v>117</v>
      </c>
      <c r="G530" s="958">
        <f t="shared" si="70"/>
        <v>114</v>
      </c>
      <c r="H530" s="881">
        <f t="shared" si="70"/>
        <v>223</v>
      </c>
      <c r="I530" s="958">
        <f t="shared" si="70"/>
        <v>208</v>
      </c>
      <c r="J530" s="881">
        <f t="shared" si="70"/>
        <v>156</v>
      </c>
      <c r="K530" s="958">
        <f t="shared" si="70"/>
        <v>141</v>
      </c>
      <c r="L530" s="881">
        <f t="shared" si="70"/>
        <v>88</v>
      </c>
      <c r="M530" s="958">
        <f t="shared" si="70"/>
        <v>138</v>
      </c>
      <c r="N530" s="881">
        <f t="shared" si="70"/>
        <v>288</v>
      </c>
      <c r="O530" s="881">
        <f t="shared" si="70"/>
        <v>288</v>
      </c>
      <c r="R530" s="132"/>
      <c r="S530" s="132"/>
      <c r="V530" s="132"/>
      <c r="AA530" s="132"/>
      <c r="AB530" s="132"/>
      <c r="AC530" s="132"/>
      <c r="AD530" s="132"/>
      <c r="AE530" s="132"/>
      <c r="AF530" s="132"/>
      <c r="AG530" s="132"/>
      <c r="AH530" s="132"/>
      <c r="AI530" s="132"/>
      <c r="AJ530" s="132"/>
      <c r="AK530" s="132"/>
      <c r="AL530" s="132"/>
      <c r="AM530" s="132"/>
      <c r="AN530" s="132"/>
      <c r="AO530" s="132"/>
      <c r="AP530" s="132"/>
      <c r="AQ530" s="132"/>
      <c r="AR530" s="132"/>
      <c r="AS530" s="132"/>
      <c r="AT530" s="132"/>
      <c r="AU530" s="132"/>
      <c r="AV530" s="132"/>
      <c r="AW530" s="132"/>
      <c r="AX530" s="132"/>
      <c r="AY530" s="132"/>
      <c r="AZ530" s="132"/>
      <c r="BA530" s="132"/>
      <c r="BB530" s="132"/>
      <c r="BC530" s="132"/>
      <c r="BD530" s="132"/>
      <c r="BE530" s="132"/>
      <c r="BF530" s="132"/>
      <c r="BG530" s="132"/>
      <c r="BH530" s="132"/>
      <c r="BI530" s="132"/>
      <c r="BJ530" s="132"/>
      <c r="BK530" s="132"/>
      <c r="BL530" s="132"/>
      <c r="BM530" s="132"/>
      <c r="BN530" s="132"/>
      <c r="BO530" s="132"/>
      <c r="BP530" s="132"/>
      <c r="BQ530" s="132"/>
      <c r="BR530" s="132"/>
      <c r="BS530" s="132"/>
      <c r="BT530" s="132"/>
      <c r="BU530" s="132"/>
      <c r="BV530" s="132"/>
      <c r="BW530" s="132"/>
      <c r="BX530" s="132"/>
      <c r="BY530" s="132"/>
      <c r="BZ530" s="132"/>
      <c r="CA530" s="132"/>
      <c r="CB530" s="132"/>
      <c r="CC530" s="132"/>
      <c r="CD530" s="132"/>
      <c r="CE530" s="132"/>
      <c r="CF530" s="132"/>
      <c r="CG530" s="132"/>
      <c r="CH530" s="132"/>
      <c r="CI530" s="132"/>
      <c r="CJ530" s="132"/>
      <c r="CK530" s="132"/>
      <c r="CL530" s="132"/>
      <c r="CM530" s="132"/>
      <c r="CN530" s="132"/>
      <c r="CO530" s="132"/>
      <c r="CP530" s="132"/>
      <c r="CQ530" s="132"/>
      <c r="CR530" s="132"/>
      <c r="CS530" s="132"/>
      <c r="CT530" s="132"/>
      <c r="CU530" s="132"/>
      <c r="CV530" s="132"/>
      <c r="CW530" s="132"/>
      <c r="CX530" s="132"/>
      <c r="CY530" s="132"/>
      <c r="CZ530" s="132"/>
      <c r="DA530" s="132"/>
      <c r="DB530" s="132"/>
      <c r="DC530" s="132"/>
      <c r="DD530" s="132"/>
    </row>
    <row r="531" spans="1:108" ht="12.75" customHeight="1">
      <c r="A531" s="882" t="s">
        <v>304</v>
      </c>
      <c r="B531" s="850">
        <v>28</v>
      </c>
      <c r="C531" s="852">
        <v>17</v>
      </c>
      <c r="D531" s="851">
        <v>6</v>
      </c>
      <c r="E531" s="853">
        <v>6</v>
      </c>
      <c r="F531" s="850">
        <v>5</v>
      </c>
      <c r="G531" s="853">
        <v>5</v>
      </c>
      <c r="H531" s="850">
        <v>16</v>
      </c>
      <c r="I531" s="853">
        <v>9</v>
      </c>
      <c r="J531" s="850">
        <v>6</v>
      </c>
      <c r="K531" s="853">
        <v>7</v>
      </c>
      <c r="L531" s="850">
        <v>3</v>
      </c>
      <c r="M531" s="853">
        <v>3</v>
      </c>
      <c r="N531" s="850">
        <v>16</v>
      </c>
      <c r="O531" s="852">
        <v>15</v>
      </c>
      <c r="R531" s="132"/>
      <c r="S531" s="132"/>
      <c r="V531" s="132"/>
      <c r="AA531" s="132"/>
      <c r="AB531" s="132"/>
      <c r="AC531" s="132"/>
      <c r="AD531" s="132"/>
      <c r="AE531" s="132"/>
      <c r="AF531" s="132"/>
      <c r="AG531" s="132"/>
      <c r="AH531" s="132"/>
      <c r="AI531" s="132"/>
      <c r="AJ531" s="132"/>
      <c r="AK531" s="132"/>
      <c r="AL531" s="132"/>
      <c r="AM531" s="132"/>
      <c r="AN531" s="132"/>
      <c r="AO531" s="132"/>
      <c r="AP531" s="132"/>
      <c r="AQ531" s="132"/>
      <c r="AR531" s="132"/>
      <c r="AS531" s="132"/>
      <c r="AT531" s="132"/>
      <c r="AU531" s="132"/>
      <c r="AV531" s="132"/>
      <c r="AW531" s="132"/>
      <c r="AX531" s="132"/>
      <c r="AY531" s="132"/>
      <c r="AZ531" s="132"/>
      <c r="BA531" s="132"/>
      <c r="BB531" s="132"/>
      <c r="BC531" s="132"/>
      <c r="BD531" s="132"/>
      <c r="BE531" s="132"/>
      <c r="BF531" s="132"/>
      <c r="BG531" s="132"/>
      <c r="BH531" s="132"/>
      <c r="BI531" s="132"/>
      <c r="BJ531" s="132"/>
      <c r="BK531" s="132"/>
      <c r="BL531" s="132"/>
      <c r="BM531" s="132"/>
      <c r="BN531" s="132"/>
      <c r="BO531" s="132"/>
      <c r="BP531" s="132"/>
      <c r="BQ531" s="132"/>
      <c r="BR531" s="132"/>
      <c r="BS531" s="132"/>
      <c r="BT531" s="132"/>
      <c r="BU531" s="132"/>
      <c r="BV531" s="132"/>
      <c r="BW531" s="132"/>
      <c r="BX531" s="132"/>
      <c r="BY531" s="132"/>
      <c r="BZ531" s="132"/>
      <c r="CA531" s="132"/>
      <c r="CB531" s="132"/>
      <c r="CC531" s="132"/>
      <c r="CD531" s="132"/>
      <c r="CE531" s="132"/>
      <c r="CF531" s="132"/>
      <c r="CG531" s="132"/>
      <c r="CH531" s="132"/>
      <c r="CI531" s="132"/>
      <c r="CJ531" s="132"/>
      <c r="CK531" s="132"/>
      <c r="CL531" s="132"/>
      <c r="CM531" s="132"/>
      <c r="CN531" s="132"/>
      <c r="CO531" s="132"/>
      <c r="CP531" s="132"/>
      <c r="CQ531" s="132"/>
      <c r="CR531" s="132"/>
      <c r="CS531" s="132"/>
      <c r="CT531" s="132"/>
      <c r="CU531" s="132"/>
      <c r="CV531" s="132"/>
      <c r="CW531" s="132"/>
      <c r="CX531" s="132"/>
      <c r="CY531" s="132"/>
      <c r="CZ531" s="132"/>
      <c r="DA531" s="132"/>
      <c r="DB531" s="132"/>
      <c r="DC531" s="132"/>
      <c r="DD531" s="132"/>
    </row>
    <row r="532" spans="1:108" ht="12.75" customHeight="1">
      <c r="A532" s="882" t="s">
        <v>373</v>
      </c>
      <c r="B532" s="850">
        <v>43</v>
      </c>
      <c r="C532" s="852">
        <v>35</v>
      </c>
      <c r="D532" s="851">
        <v>4</v>
      </c>
      <c r="E532" s="853">
        <v>4</v>
      </c>
      <c r="F532" s="850">
        <v>5</v>
      </c>
      <c r="G532" s="853">
        <v>8</v>
      </c>
      <c r="H532" s="850">
        <v>14</v>
      </c>
      <c r="I532" s="853">
        <v>9</v>
      </c>
      <c r="J532" s="850">
        <v>8</v>
      </c>
      <c r="K532" s="853">
        <v>3</v>
      </c>
      <c r="L532" s="850">
        <v>3</v>
      </c>
      <c r="M532" s="853">
        <v>5</v>
      </c>
      <c r="N532" s="850">
        <v>12</v>
      </c>
      <c r="O532" s="852">
        <v>14</v>
      </c>
      <c r="R532" s="132"/>
      <c r="S532" s="132"/>
      <c r="V532" s="132"/>
      <c r="AA532" s="132"/>
      <c r="AB532" s="132"/>
      <c r="AC532" s="132"/>
      <c r="AD532" s="132"/>
      <c r="AE532" s="132"/>
      <c r="AF532" s="132"/>
      <c r="AG532" s="132"/>
      <c r="AH532" s="132"/>
      <c r="AI532" s="132"/>
      <c r="AJ532" s="132"/>
      <c r="AK532" s="132"/>
      <c r="AL532" s="132"/>
      <c r="AM532" s="132"/>
      <c r="AN532" s="132"/>
      <c r="AO532" s="132"/>
      <c r="AP532" s="132"/>
      <c r="AQ532" s="132"/>
      <c r="AR532" s="132"/>
      <c r="AS532" s="132"/>
      <c r="AT532" s="132"/>
      <c r="AU532" s="132"/>
      <c r="AV532" s="132"/>
      <c r="AW532" s="132"/>
      <c r="AX532" s="132"/>
      <c r="AY532" s="132"/>
      <c r="AZ532" s="132"/>
      <c r="BA532" s="132"/>
      <c r="BB532" s="132"/>
      <c r="BC532" s="132"/>
      <c r="BD532" s="132"/>
      <c r="BE532" s="132"/>
      <c r="BF532" s="132"/>
      <c r="BG532" s="132"/>
      <c r="BH532" s="132"/>
      <c r="BI532" s="132"/>
      <c r="BJ532" s="132"/>
      <c r="BK532" s="132"/>
      <c r="BL532" s="132"/>
      <c r="BM532" s="132"/>
      <c r="BN532" s="132"/>
      <c r="BO532" s="132"/>
      <c r="BP532" s="132"/>
      <c r="BQ532" s="132"/>
      <c r="BR532" s="132"/>
      <c r="BS532" s="132"/>
      <c r="BT532" s="132"/>
      <c r="BU532" s="132"/>
      <c r="BV532" s="132"/>
      <c r="BW532" s="132"/>
      <c r="BX532" s="132"/>
      <c r="BY532" s="132"/>
      <c r="BZ532" s="132"/>
      <c r="CA532" s="132"/>
      <c r="CB532" s="132"/>
      <c r="CC532" s="132"/>
      <c r="CD532" s="132"/>
      <c r="CE532" s="132"/>
      <c r="CF532" s="132"/>
      <c r="CG532" s="132"/>
      <c r="CH532" s="132"/>
      <c r="CI532" s="132"/>
      <c r="CJ532" s="132"/>
      <c r="CK532" s="132"/>
      <c r="CL532" s="132"/>
      <c r="CM532" s="132"/>
      <c r="CN532" s="132"/>
      <c r="CO532" s="132"/>
      <c r="CP532" s="132"/>
      <c r="CQ532" s="132"/>
      <c r="CR532" s="132"/>
      <c r="CS532" s="132"/>
      <c r="CT532" s="132"/>
      <c r="CU532" s="132"/>
      <c r="CV532" s="132"/>
      <c r="CW532" s="132"/>
      <c r="CX532" s="132"/>
      <c r="CY532" s="132"/>
      <c r="CZ532" s="132"/>
      <c r="DA532" s="132"/>
      <c r="DB532" s="132"/>
      <c r="DC532" s="132"/>
      <c r="DD532" s="132"/>
    </row>
    <row r="533" spans="1:108" ht="12.75" customHeight="1">
      <c r="A533" s="882" t="s">
        <v>93</v>
      </c>
      <c r="B533" s="850">
        <v>43</v>
      </c>
      <c r="C533" s="852">
        <v>35</v>
      </c>
      <c r="D533" s="851">
        <v>3</v>
      </c>
      <c r="E533" s="853">
        <v>9</v>
      </c>
      <c r="F533" s="850">
        <v>11</v>
      </c>
      <c r="G533" s="853">
        <v>6</v>
      </c>
      <c r="H533" s="850">
        <v>12</v>
      </c>
      <c r="I533" s="853">
        <v>13</v>
      </c>
      <c r="J533" s="850">
        <v>8</v>
      </c>
      <c r="K533" s="853">
        <v>6</v>
      </c>
      <c r="L533" s="850">
        <v>2</v>
      </c>
      <c r="M533" s="853">
        <v>3</v>
      </c>
      <c r="N533" s="850">
        <v>9</v>
      </c>
      <c r="O533" s="852">
        <v>9</v>
      </c>
      <c r="R533" s="132"/>
      <c r="S533" s="132"/>
      <c r="V533" s="132"/>
      <c r="AA533" s="132"/>
      <c r="AB533" s="132"/>
      <c r="AC533" s="132"/>
      <c r="AD533" s="132"/>
      <c r="AE533" s="132"/>
      <c r="AF533" s="132"/>
      <c r="AG533" s="132"/>
      <c r="AH533" s="132"/>
      <c r="AI533" s="132"/>
      <c r="AJ533" s="132"/>
      <c r="AK533" s="132"/>
      <c r="AL533" s="132"/>
      <c r="AM533" s="132"/>
      <c r="AN533" s="132"/>
      <c r="AO533" s="132"/>
      <c r="AP533" s="132"/>
      <c r="AQ533" s="132"/>
      <c r="AR533" s="132"/>
      <c r="AS533" s="132"/>
      <c r="AT533" s="132"/>
      <c r="AU533" s="132"/>
      <c r="AV533" s="132"/>
      <c r="AW533" s="132"/>
      <c r="AX533" s="132"/>
      <c r="AY533" s="132"/>
      <c r="AZ533" s="132"/>
      <c r="BA533" s="132"/>
      <c r="BB533" s="132"/>
      <c r="BC533" s="132"/>
      <c r="BD533" s="132"/>
      <c r="BE533" s="132"/>
      <c r="BF533" s="132"/>
      <c r="BG533" s="132"/>
      <c r="BH533" s="132"/>
      <c r="BI533" s="132"/>
      <c r="BJ533" s="132"/>
      <c r="BK533" s="132"/>
      <c r="BL533" s="132"/>
      <c r="BM533" s="132"/>
      <c r="BN533" s="132"/>
      <c r="BO533" s="132"/>
      <c r="BP533" s="132"/>
      <c r="BQ533" s="132"/>
      <c r="BR533" s="132"/>
      <c r="BS533" s="132"/>
      <c r="BT533" s="132"/>
      <c r="BU533" s="132"/>
      <c r="BV533" s="132"/>
      <c r="BW533" s="132"/>
      <c r="BX533" s="132"/>
      <c r="BY533" s="132"/>
      <c r="BZ533" s="132"/>
      <c r="CA533" s="132"/>
      <c r="CB533" s="132"/>
      <c r="CC533" s="132"/>
      <c r="CD533" s="132"/>
      <c r="CE533" s="132"/>
      <c r="CF533" s="132"/>
      <c r="CG533" s="132"/>
      <c r="CH533" s="132"/>
      <c r="CI533" s="132"/>
      <c r="CJ533" s="132"/>
      <c r="CK533" s="132"/>
      <c r="CL533" s="132"/>
      <c r="CM533" s="132"/>
      <c r="CN533" s="132"/>
      <c r="CO533" s="132"/>
      <c r="CP533" s="132"/>
      <c r="CQ533" s="132"/>
      <c r="CR533" s="132"/>
      <c r="CS533" s="132"/>
      <c r="CT533" s="132"/>
      <c r="CU533" s="132"/>
      <c r="CV533" s="132"/>
      <c r="CW533" s="132"/>
      <c r="CX533" s="132"/>
      <c r="CY533" s="132"/>
      <c r="CZ533" s="132"/>
      <c r="DA533" s="132"/>
      <c r="DB533" s="132"/>
      <c r="DC533" s="132"/>
      <c r="DD533" s="132"/>
    </row>
    <row r="534" spans="1:108" ht="12.75" customHeight="1">
      <c r="A534" s="882" t="s">
        <v>94</v>
      </c>
      <c r="B534" s="850">
        <v>28</v>
      </c>
      <c r="C534" s="852">
        <v>26</v>
      </c>
      <c r="D534" s="851">
        <v>3</v>
      </c>
      <c r="E534" s="853">
        <v>5</v>
      </c>
      <c r="F534" s="850">
        <v>4</v>
      </c>
      <c r="G534" s="853">
        <v>5</v>
      </c>
      <c r="H534" s="850">
        <v>11</v>
      </c>
      <c r="I534" s="853">
        <v>6</v>
      </c>
      <c r="J534" s="850">
        <v>4</v>
      </c>
      <c r="K534" s="853">
        <v>9</v>
      </c>
      <c r="L534" s="850">
        <v>5</v>
      </c>
      <c r="M534" s="853">
        <v>1</v>
      </c>
      <c r="N534" s="850">
        <v>12</v>
      </c>
      <c r="O534" s="852">
        <v>15</v>
      </c>
      <c r="R534" s="132"/>
      <c r="S534" s="132"/>
      <c r="V534" s="132"/>
      <c r="Y534" s="132"/>
      <c r="Z534" s="132"/>
      <c r="AA534" s="132"/>
      <c r="AB534" s="132"/>
      <c r="AC534" s="132"/>
      <c r="AD534" s="132"/>
      <c r="AE534" s="132"/>
      <c r="AF534" s="132"/>
      <c r="AG534" s="132"/>
      <c r="AH534" s="132"/>
      <c r="AI534" s="132"/>
      <c r="AJ534" s="132"/>
      <c r="AK534" s="132"/>
      <c r="AL534" s="132"/>
      <c r="AM534" s="132"/>
      <c r="AN534" s="132"/>
      <c r="AO534" s="132"/>
      <c r="AP534" s="132"/>
      <c r="AQ534" s="132"/>
      <c r="AR534" s="132"/>
      <c r="AS534" s="132"/>
      <c r="AT534" s="132"/>
      <c r="AU534" s="132"/>
      <c r="AV534" s="132"/>
      <c r="AW534" s="132"/>
      <c r="AX534" s="132"/>
      <c r="AY534" s="132"/>
      <c r="AZ534" s="132"/>
      <c r="BA534" s="132"/>
      <c r="BB534" s="132"/>
      <c r="BC534" s="132"/>
      <c r="BD534" s="132"/>
      <c r="BE534" s="132"/>
      <c r="BF534" s="132"/>
      <c r="BG534" s="132"/>
      <c r="BH534" s="132"/>
      <c r="BI534" s="132"/>
      <c r="BJ534" s="132"/>
      <c r="BK534" s="132"/>
      <c r="BL534" s="132"/>
      <c r="BM534" s="132"/>
      <c r="BN534" s="132"/>
      <c r="BO534" s="132"/>
      <c r="BP534" s="132"/>
      <c r="BQ534" s="132"/>
      <c r="BR534" s="132"/>
      <c r="BS534" s="132"/>
      <c r="BT534" s="132"/>
      <c r="BU534" s="132"/>
      <c r="BV534" s="132"/>
      <c r="BW534" s="132"/>
      <c r="BX534" s="132"/>
      <c r="BY534" s="132"/>
      <c r="BZ534" s="132"/>
      <c r="CA534" s="132"/>
      <c r="CB534" s="132"/>
      <c r="CC534" s="132"/>
      <c r="CD534" s="132"/>
      <c r="CE534" s="132"/>
      <c r="CF534" s="132"/>
      <c r="CG534" s="132"/>
      <c r="CH534" s="132"/>
      <c r="CI534" s="132"/>
      <c r="CJ534" s="132"/>
      <c r="CK534" s="132"/>
      <c r="CL534" s="132"/>
      <c r="CM534" s="132"/>
      <c r="CN534" s="132"/>
      <c r="CO534" s="132"/>
      <c r="CP534" s="132"/>
      <c r="CQ534" s="132"/>
      <c r="CR534" s="132"/>
      <c r="CS534" s="132"/>
      <c r="CT534" s="132"/>
      <c r="CU534" s="132"/>
      <c r="CV534" s="132"/>
      <c r="CW534" s="132"/>
      <c r="CX534" s="132"/>
      <c r="CY534" s="132"/>
      <c r="CZ534" s="132"/>
      <c r="DA534" s="132"/>
      <c r="DB534" s="132"/>
      <c r="DC534" s="132"/>
      <c r="DD534" s="132"/>
    </row>
    <row r="535" spans="1:108" ht="12.75" customHeight="1">
      <c r="A535" s="882" t="s">
        <v>95</v>
      </c>
      <c r="B535" s="850">
        <v>30</v>
      </c>
      <c r="C535" s="852">
        <v>29</v>
      </c>
      <c r="D535" s="851">
        <v>5</v>
      </c>
      <c r="E535" s="853">
        <v>5</v>
      </c>
      <c r="F535" s="850">
        <v>6</v>
      </c>
      <c r="G535" s="853">
        <v>2</v>
      </c>
      <c r="H535" s="850">
        <v>9</v>
      </c>
      <c r="I535" s="853">
        <v>15</v>
      </c>
      <c r="J535" s="850">
        <v>10</v>
      </c>
      <c r="K535" s="853">
        <v>2</v>
      </c>
      <c r="L535" s="850">
        <v>4</v>
      </c>
      <c r="M535" s="853">
        <v>6</v>
      </c>
      <c r="N535" s="850">
        <v>13</v>
      </c>
      <c r="O535" s="852">
        <v>11</v>
      </c>
      <c r="R535" s="132"/>
      <c r="S535" s="132"/>
      <c r="V535" s="132"/>
      <c r="Y535" s="132"/>
      <c r="Z535" s="132"/>
      <c r="AA535" s="132"/>
      <c r="AB535" s="132"/>
      <c r="AC535" s="132"/>
      <c r="AD535" s="132"/>
      <c r="AE535" s="132"/>
      <c r="AF535" s="132"/>
      <c r="AG535" s="132"/>
      <c r="AH535" s="132"/>
      <c r="AI535" s="132"/>
      <c r="AJ535" s="132"/>
      <c r="AK535" s="132"/>
      <c r="AL535" s="132"/>
      <c r="AM535" s="132"/>
      <c r="AN535" s="132"/>
      <c r="AO535" s="132"/>
      <c r="AP535" s="132"/>
      <c r="AQ535" s="132"/>
      <c r="AR535" s="132"/>
      <c r="AS535" s="132"/>
      <c r="AT535" s="132"/>
      <c r="AU535" s="132"/>
      <c r="AV535" s="132"/>
      <c r="AW535" s="132"/>
      <c r="AX535" s="132"/>
      <c r="AY535" s="132"/>
      <c r="AZ535" s="132"/>
      <c r="BA535" s="132"/>
      <c r="BB535" s="132"/>
      <c r="BC535" s="132"/>
      <c r="BD535" s="132"/>
      <c r="BE535" s="132"/>
      <c r="BF535" s="132"/>
      <c r="BG535" s="132"/>
      <c r="BH535" s="132"/>
      <c r="BI535" s="132"/>
      <c r="BJ535" s="132"/>
      <c r="BK535" s="132"/>
      <c r="BL535" s="132"/>
      <c r="BM535" s="132"/>
      <c r="BN535" s="132"/>
      <c r="BO535" s="132"/>
      <c r="BP535" s="132"/>
      <c r="BQ535" s="132"/>
      <c r="BR535" s="132"/>
      <c r="BS535" s="132"/>
      <c r="BT535" s="132"/>
      <c r="BU535" s="132"/>
      <c r="BV535" s="132"/>
      <c r="BW535" s="132"/>
      <c r="BX535" s="132"/>
      <c r="BY535" s="132"/>
      <c r="BZ535" s="132"/>
      <c r="CA535" s="132"/>
      <c r="CB535" s="132"/>
      <c r="CC535" s="132"/>
      <c r="CD535" s="132"/>
      <c r="CE535" s="132"/>
      <c r="CF535" s="132"/>
      <c r="CG535" s="132"/>
      <c r="CH535" s="132"/>
      <c r="CI535" s="132"/>
      <c r="CJ535" s="132"/>
      <c r="CK535" s="132"/>
      <c r="CL535" s="132"/>
      <c r="CM535" s="132"/>
      <c r="CN535" s="132"/>
      <c r="CO535" s="132"/>
      <c r="CP535" s="132"/>
      <c r="CQ535" s="132"/>
      <c r="CR535" s="132"/>
      <c r="CS535" s="132"/>
      <c r="CT535" s="132"/>
      <c r="CU535" s="132"/>
      <c r="CV535" s="132"/>
      <c r="CW535" s="132"/>
      <c r="CX535" s="132"/>
      <c r="CY535" s="132"/>
      <c r="CZ535" s="132"/>
      <c r="DA535" s="132"/>
      <c r="DB535" s="132"/>
      <c r="DC535" s="132"/>
      <c r="DD535" s="132"/>
    </row>
    <row r="536" spans="1:108" ht="12.75" customHeight="1">
      <c r="A536" s="882" t="s">
        <v>96</v>
      </c>
      <c r="B536" s="850">
        <v>32</v>
      </c>
      <c r="C536" s="852">
        <v>23</v>
      </c>
      <c r="D536" s="851">
        <v>9</v>
      </c>
      <c r="E536" s="853">
        <v>5</v>
      </c>
      <c r="F536" s="850">
        <v>7</v>
      </c>
      <c r="G536" s="853">
        <v>4</v>
      </c>
      <c r="H536" s="850">
        <v>16</v>
      </c>
      <c r="I536" s="853">
        <v>13</v>
      </c>
      <c r="J536" s="850">
        <v>6</v>
      </c>
      <c r="K536" s="853">
        <v>2</v>
      </c>
      <c r="L536" s="850">
        <v>1</v>
      </c>
      <c r="M536" s="853">
        <v>3</v>
      </c>
      <c r="N536" s="850">
        <v>21</v>
      </c>
      <c r="O536" s="852">
        <v>13</v>
      </c>
      <c r="R536" s="132"/>
      <c r="S536" s="132"/>
      <c r="V536" s="132"/>
      <c r="Y536" s="132"/>
      <c r="Z536" s="132"/>
      <c r="AA536" s="132"/>
      <c r="AB536" s="132"/>
      <c r="AC536" s="132"/>
      <c r="AD536" s="132"/>
      <c r="AE536" s="132"/>
      <c r="AF536" s="132"/>
      <c r="AG536" s="132"/>
      <c r="AH536" s="132"/>
      <c r="AI536" s="132"/>
      <c r="AJ536" s="132"/>
      <c r="AK536" s="132"/>
      <c r="AL536" s="132"/>
      <c r="AM536" s="132"/>
      <c r="AN536" s="132"/>
      <c r="AO536" s="132"/>
      <c r="AP536" s="132"/>
      <c r="AQ536" s="132"/>
      <c r="AR536" s="132"/>
      <c r="AS536" s="132"/>
      <c r="AT536" s="132"/>
      <c r="AU536" s="132"/>
      <c r="AV536" s="132"/>
      <c r="AW536" s="132"/>
      <c r="AX536" s="132"/>
      <c r="AY536" s="132"/>
      <c r="AZ536" s="132"/>
      <c r="BA536" s="132"/>
      <c r="BB536" s="132"/>
      <c r="BC536" s="132"/>
      <c r="BD536" s="132"/>
      <c r="BE536" s="132"/>
      <c r="BF536" s="132"/>
      <c r="BG536" s="132"/>
      <c r="BH536" s="132"/>
      <c r="BI536" s="132"/>
      <c r="BJ536" s="132"/>
      <c r="BK536" s="132"/>
      <c r="BL536" s="132"/>
      <c r="BM536" s="132"/>
      <c r="BN536" s="132"/>
      <c r="BO536" s="132"/>
      <c r="BP536" s="132"/>
      <c r="BQ536" s="132"/>
      <c r="BR536" s="132"/>
      <c r="BS536" s="132"/>
      <c r="BT536" s="132"/>
      <c r="BU536" s="132"/>
      <c r="BV536" s="132"/>
      <c r="BW536" s="132"/>
      <c r="BX536" s="132"/>
      <c r="BY536" s="132"/>
      <c r="BZ536" s="132"/>
      <c r="CA536" s="132"/>
      <c r="CB536" s="132"/>
      <c r="CC536" s="132"/>
      <c r="CD536" s="132"/>
      <c r="CE536" s="132"/>
      <c r="CF536" s="132"/>
      <c r="CG536" s="132"/>
      <c r="CH536" s="132"/>
      <c r="CI536" s="132"/>
      <c r="CJ536" s="132"/>
      <c r="CK536" s="132"/>
      <c r="CL536" s="132"/>
      <c r="CM536" s="132"/>
      <c r="CN536" s="132"/>
      <c r="CO536" s="132"/>
      <c r="CP536" s="132"/>
      <c r="CQ536" s="132"/>
      <c r="CR536" s="132"/>
      <c r="CS536" s="132"/>
      <c r="CT536" s="132"/>
      <c r="CU536" s="132"/>
      <c r="CV536" s="132"/>
      <c r="CW536" s="132"/>
      <c r="CX536" s="132"/>
      <c r="CY536" s="132"/>
      <c r="CZ536" s="132"/>
      <c r="DA536" s="132"/>
      <c r="DB536" s="132"/>
      <c r="DC536" s="132"/>
      <c r="DD536" s="132"/>
    </row>
    <row r="537" spans="1:108" ht="12.75" customHeight="1">
      <c r="A537" s="882" t="s">
        <v>97</v>
      </c>
      <c r="B537" s="850">
        <v>22</v>
      </c>
      <c r="C537" s="852">
        <v>25</v>
      </c>
      <c r="D537" s="851">
        <v>13</v>
      </c>
      <c r="E537" s="853">
        <v>11</v>
      </c>
      <c r="F537" s="850">
        <v>8</v>
      </c>
      <c r="G537" s="853">
        <v>8</v>
      </c>
      <c r="H537" s="850">
        <v>17</v>
      </c>
      <c r="I537" s="853">
        <v>9</v>
      </c>
      <c r="J537" s="850">
        <v>8</v>
      </c>
      <c r="K537" s="853">
        <v>9</v>
      </c>
      <c r="L537" s="850">
        <v>4</v>
      </c>
      <c r="M537" s="853">
        <v>5</v>
      </c>
      <c r="N537" s="850">
        <v>9</v>
      </c>
      <c r="O537" s="852">
        <v>21</v>
      </c>
      <c r="R537" s="132"/>
      <c r="S537" s="132"/>
      <c r="V537" s="132"/>
      <c r="Y537" s="132"/>
      <c r="Z537" s="132"/>
      <c r="AA537" s="132"/>
      <c r="AB537" s="132"/>
      <c r="AC537" s="132"/>
      <c r="AD537" s="132"/>
      <c r="AE537" s="132"/>
      <c r="AF537" s="132"/>
      <c r="AG537" s="132"/>
      <c r="AH537" s="132"/>
      <c r="AI537" s="132"/>
      <c r="AJ537" s="132"/>
      <c r="AK537" s="132"/>
      <c r="AL537" s="132"/>
      <c r="AM537" s="132"/>
      <c r="AN537" s="132"/>
      <c r="AO537" s="132"/>
      <c r="AP537" s="132"/>
      <c r="AQ537" s="132"/>
      <c r="AR537" s="132"/>
      <c r="AS537" s="132"/>
      <c r="AT537" s="132"/>
      <c r="AU537" s="132"/>
      <c r="AV537" s="132"/>
      <c r="AW537" s="132"/>
      <c r="AX537" s="132"/>
      <c r="AY537" s="132"/>
      <c r="AZ537" s="132"/>
      <c r="BA537" s="132"/>
      <c r="BB537" s="132"/>
      <c r="BC537" s="132"/>
      <c r="BD537" s="132"/>
      <c r="BE537" s="132"/>
      <c r="BF537" s="132"/>
      <c r="BG537" s="132"/>
      <c r="BH537" s="132"/>
      <c r="BI537" s="132"/>
      <c r="BJ537" s="132"/>
      <c r="BK537" s="132"/>
      <c r="BL537" s="132"/>
      <c r="BM537" s="132"/>
      <c r="BN537" s="132"/>
      <c r="BO537" s="132"/>
      <c r="BP537" s="132"/>
      <c r="BQ537" s="132"/>
      <c r="BR537" s="132"/>
      <c r="BS537" s="132"/>
      <c r="BT537" s="132"/>
      <c r="BU537" s="132"/>
      <c r="BV537" s="132"/>
      <c r="BW537" s="132"/>
      <c r="BX537" s="132"/>
      <c r="BY537" s="132"/>
      <c r="BZ537" s="132"/>
      <c r="CA537" s="132"/>
      <c r="CB537" s="132"/>
      <c r="CC537" s="132"/>
      <c r="CD537" s="132"/>
      <c r="CE537" s="132"/>
      <c r="CF537" s="132"/>
      <c r="CG537" s="132"/>
      <c r="CH537" s="132"/>
      <c r="CI537" s="132"/>
      <c r="CJ537" s="132"/>
      <c r="CK537" s="132"/>
      <c r="CL537" s="132"/>
      <c r="CM537" s="132"/>
      <c r="CN537" s="132"/>
      <c r="CO537" s="132"/>
      <c r="CP537" s="132"/>
      <c r="CQ537" s="132"/>
      <c r="CR537" s="132"/>
      <c r="CS537" s="132"/>
      <c r="CT537" s="132"/>
      <c r="CU537" s="132"/>
      <c r="CV537" s="132"/>
      <c r="CW537" s="132"/>
      <c r="CX537" s="132"/>
      <c r="CY537" s="132"/>
      <c r="CZ537" s="132"/>
      <c r="DA537" s="132"/>
      <c r="DB537" s="132"/>
      <c r="DC537" s="132"/>
      <c r="DD537" s="132"/>
    </row>
    <row r="538" spans="1:108" ht="12.75" customHeight="1">
      <c r="A538" s="882" t="s">
        <v>99</v>
      </c>
      <c r="B538" s="850">
        <v>40</v>
      </c>
      <c r="C538" s="852">
        <v>49</v>
      </c>
      <c r="D538" s="851">
        <v>4</v>
      </c>
      <c r="E538" s="853">
        <v>5</v>
      </c>
      <c r="F538" s="850">
        <v>6</v>
      </c>
      <c r="G538" s="853">
        <v>4</v>
      </c>
      <c r="H538" s="850">
        <v>20</v>
      </c>
      <c r="I538" s="853">
        <v>16</v>
      </c>
      <c r="J538" s="850">
        <v>9</v>
      </c>
      <c r="K538" s="853">
        <v>6</v>
      </c>
      <c r="L538" s="850">
        <v>2</v>
      </c>
      <c r="M538" s="853">
        <v>1</v>
      </c>
      <c r="N538" s="850">
        <v>22</v>
      </c>
      <c r="O538" s="852">
        <v>15</v>
      </c>
      <c r="R538" s="132"/>
      <c r="S538" s="132"/>
      <c r="V538" s="132"/>
      <c r="Y538" s="132"/>
      <c r="Z538" s="132"/>
      <c r="AA538" s="132"/>
      <c r="AB538" s="132"/>
      <c r="AC538" s="132"/>
      <c r="AD538" s="132"/>
      <c r="AE538" s="132"/>
      <c r="AF538" s="132"/>
      <c r="AG538" s="132"/>
      <c r="AH538" s="132"/>
      <c r="AI538" s="132"/>
      <c r="AJ538" s="132"/>
      <c r="AK538" s="132"/>
      <c r="AL538" s="132"/>
      <c r="AM538" s="132"/>
      <c r="AN538" s="132"/>
      <c r="AO538" s="132"/>
      <c r="AP538" s="132"/>
      <c r="AQ538" s="132"/>
      <c r="AR538" s="132"/>
      <c r="AS538" s="132"/>
      <c r="AT538" s="132"/>
      <c r="AU538" s="132"/>
      <c r="AV538" s="132"/>
      <c r="AW538" s="132"/>
      <c r="AX538" s="132"/>
      <c r="AY538" s="132"/>
      <c r="AZ538" s="132"/>
      <c r="BA538" s="132"/>
      <c r="BB538" s="132"/>
      <c r="BC538" s="132"/>
      <c r="BD538" s="132"/>
      <c r="BE538" s="132"/>
      <c r="BF538" s="132"/>
      <c r="BG538" s="132"/>
      <c r="BH538" s="132"/>
      <c r="BI538" s="132"/>
      <c r="BJ538" s="132"/>
      <c r="BK538" s="132"/>
      <c r="BL538" s="132"/>
      <c r="BM538" s="132"/>
      <c r="BN538" s="132"/>
      <c r="BO538" s="132"/>
      <c r="BP538" s="132"/>
      <c r="BQ538" s="132"/>
      <c r="BR538" s="132"/>
      <c r="BS538" s="132"/>
      <c r="BT538" s="132"/>
      <c r="BU538" s="132"/>
      <c r="BV538" s="132"/>
      <c r="BW538" s="132"/>
      <c r="BX538" s="132"/>
      <c r="BY538" s="132"/>
      <c r="BZ538" s="132"/>
      <c r="CA538" s="132"/>
      <c r="CB538" s="132"/>
      <c r="CC538" s="132"/>
      <c r="CD538" s="132"/>
      <c r="CE538" s="132"/>
      <c r="CF538" s="132"/>
      <c r="CG538" s="132"/>
      <c r="CH538" s="132"/>
      <c r="CI538" s="132"/>
      <c r="CJ538" s="132"/>
      <c r="CK538" s="132"/>
      <c r="CL538" s="132"/>
      <c r="CM538" s="132"/>
      <c r="CN538" s="132"/>
      <c r="CO538" s="132"/>
      <c r="CP538" s="132"/>
      <c r="CQ538" s="132"/>
      <c r="CR538" s="132"/>
      <c r="CS538" s="132"/>
      <c r="CT538" s="132"/>
      <c r="CU538" s="132"/>
      <c r="CV538" s="132"/>
      <c r="CW538" s="132"/>
      <c r="CX538" s="132"/>
      <c r="CY538" s="132"/>
      <c r="CZ538" s="132"/>
      <c r="DA538" s="132"/>
      <c r="DB538" s="132"/>
      <c r="DC538" s="132"/>
      <c r="DD538" s="132"/>
    </row>
    <row r="539" spans="1:108" ht="12.75" customHeight="1">
      <c r="A539" s="882" t="s">
        <v>100</v>
      </c>
      <c r="B539" s="850">
        <v>49</v>
      </c>
      <c r="C539" s="852">
        <v>41</v>
      </c>
      <c r="D539" s="851">
        <v>5</v>
      </c>
      <c r="E539" s="853">
        <v>6</v>
      </c>
      <c r="F539" s="850">
        <v>3</v>
      </c>
      <c r="G539" s="853">
        <v>4</v>
      </c>
      <c r="H539" s="850">
        <v>12</v>
      </c>
      <c r="I539" s="853">
        <v>12</v>
      </c>
      <c r="J539" s="850">
        <v>13</v>
      </c>
      <c r="K539" s="853">
        <v>10</v>
      </c>
      <c r="L539" s="850">
        <v>6</v>
      </c>
      <c r="M539" s="853">
        <v>5</v>
      </c>
      <c r="N539" s="850">
        <v>21</v>
      </c>
      <c r="O539" s="852">
        <v>14</v>
      </c>
      <c r="R539" s="132"/>
      <c r="S539" s="132"/>
      <c r="V539" s="132"/>
      <c r="Y539" s="132"/>
      <c r="Z539" s="132"/>
      <c r="AA539" s="132"/>
      <c r="AB539" s="132"/>
      <c r="AC539" s="132"/>
      <c r="AD539" s="132"/>
      <c r="AE539" s="132"/>
      <c r="AF539" s="132"/>
      <c r="AG539" s="132"/>
      <c r="AH539" s="132"/>
      <c r="AI539" s="132"/>
      <c r="AJ539" s="132"/>
      <c r="AK539" s="132"/>
      <c r="AL539" s="132"/>
      <c r="AM539" s="132"/>
      <c r="AN539" s="132"/>
      <c r="AO539" s="132"/>
      <c r="AP539" s="132"/>
      <c r="AQ539" s="132"/>
      <c r="AR539" s="132"/>
      <c r="AS539" s="132"/>
      <c r="AT539" s="132"/>
      <c r="AU539" s="132"/>
      <c r="AV539" s="132"/>
      <c r="AW539" s="132"/>
      <c r="AX539" s="132"/>
      <c r="AY539" s="132"/>
      <c r="AZ539" s="132"/>
      <c r="BA539" s="132"/>
      <c r="BB539" s="132"/>
      <c r="BC539" s="132"/>
      <c r="BD539" s="132"/>
      <c r="BE539" s="132"/>
      <c r="BF539" s="132"/>
      <c r="BG539" s="132"/>
      <c r="BH539" s="132"/>
      <c r="BI539" s="132"/>
      <c r="BJ539" s="132"/>
      <c r="BK539" s="132"/>
      <c r="BL539" s="132"/>
      <c r="BM539" s="132"/>
      <c r="BN539" s="132"/>
      <c r="BO539" s="132"/>
      <c r="BP539" s="132"/>
      <c r="BQ539" s="132"/>
      <c r="BR539" s="132"/>
      <c r="BS539" s="132"/>
      <c r="BT539" s="132"/>
      <c r="BU539" s="132"/>
      <c r="BV539" s="132"/>
      <c r="BW539" s="132"/>
      <c r="BX539" s="132"/>
      <c r="BY539" s="132"/>
      <c r="BZ539" s="132"/>
      <c r="CA539" s="132"/>
      <c r="CB539" s="132"/>
      <c r="CC539" s="132"/>
      <c r="CD539" s="132"/>
      <c r="CE539" s="132"/>
      <c r="CF539" s="132"/>
      <c r="CG539" s="132"/>
      <c r="CH539" s="132"/>
      <c r="CI539" s="132"/>
      <c r="CJ539" s="132"/>
      <c r="CK539" s="132"/>
      <c r="CL539" s="132"/>
      <c r="CM539" s="132"/>
      <c r="CN539" s="132"/>
      <c r="CO539" s="132"/>
      <c r="CP539" s="132"/>
      <c r="CQ539" s="132"/>
      <c r="CR539" s="132"/>
      <c r="CS539" s="132"/>
      <c r="CT539" s="132"/>
      <c r="CU539" s="132"/>
      <c r="CV539" s="132"/>
      <c r="CW539" s="132"/>
      <c r="CX539" s="132"/>
      <c r="CY539" s="132"/>
      <c r="CZ539" s="132"/>
      <c r="DA539" s="132"/>
      <c r="DB539" s="132"/>
      <c r="DC539" s="132"/>
      <c r="DD539" s="132"/>
    </row>
    <row r="540" spans="1:108" ht="12.75" customHeight="1">
      <c r="A540" s="882" t="s">
        <v>101</v>
      </c>
      <c r="B540" s="850">
        <v>28</v>
      </c>
      <c r="C540" s="852">
        <v>29</v>
      </c>
      <c r="D540" s="851">
        <v>8</v>
      </c>
      <c r="E540" s="853">
        <v>8</v>
      </c>
      <c r="F540" s="850">
        <v>6</v>
      </c>
      <c r="G540" s="853">
        <v>6</v>
      </c>
      <c r="H540" s="850">
        <v>10</v>
      </c>
      <c r="I540" s="853">
        <v>9</v>
      </c>
      <c r="J540" s="850">
        <v>3</v>
      </c>
      <c r="K540" s="853">
        <v>7</v>
      </c>
      <c r="L540" s="850">
        <v>3</v>
      </c>
      <c r="M540" s="853">
        <v>5</v>
      </c>
      <c r="N540" s="850">
        <v>12</v>
      </c>
      <c r="O540" s="852">
        <v>15</v>
      </c>
      <c r="R540" s="132"/>
      <c r="S540" s="132"/>
      <c r="V540" s="132"/>
      <c r="Y540" s="132"/>
      <c r="Z540" s="132"/>
      <c r="AA540" s="132"/>
      <c r="AB540" s="132"/>
      <c r="AC540" s="132"/>
      <c r="AD540" s="132"/>
      <c r="AE540" s="132"/>
      <c r="AF540" s="132"/>
      <c r="AG540" s="132"/>
      <c r="AH540" s="132"/>
      <c r="AI540" s="132"/>
      <c r="AJ540" s="132"/>
      <c r="AK540" s="132"/>
      <c r="AL540" s="132"/>
      <c r="AM540" s="132"/>
      <c r="AN540" s="132"/>
      <c r="AO540" s="132"/>
      <c r="AP540" s="132"/>
      <c r="AQ540" s="132"/>
      <c r="AR540" s="132"/>
      <c r="AS540" s="132"/>
      <c r="AT540" s="132"/>
      <c r="AU540" s="132"/>
      <c r="AV540" s="132"/>
      <c r="AW540" s="132"/>
      <c r="AX540" s="132"/>
      <c r="AY540" s="132"/>
      <c r="AZ540" s="132"/>
      <c r="BA540" s="132"/>
      <c r="BB540" s="132"/>
      <c r="BC540" s="132"/>
      <c r="BD540" s="132"/>
      <c r="BE540" s="132"/>
      <c r="BF540" s="132"/>
      <c r="BG540" s="132"/>
      <c r="BH540" s="132"/>
      <c r="BI540" s="132"/>
      <c r="BJ540" s="132"/>
      <c r="BK540" s="132"/>
      <c r="BL540" s="132"/>
      <c r="BM540" s="132"/>
      <c r="BN540" s="132"/>
      <c r="BO540" s="132"/>
      <c r="BP540" s="132"/>
      <c r="BQ540" s="132"/>
      <c r="BR540" s="132"/>
      <c r="BS540" s="132"/>
      <c r="BT540" s="132"/>
      <c r="BU540" s="132"/>
      <c r="BV540" s="132"/>
      <c r="BW540" s="132"/>
      <c r="BX540" s="132"/>
      <c r="BY540" s="132"/>
      <c r="BZ540" s="132"/>
      <c r="CA540" s="132"/>
      <c r="CB540" s="132"/>
      <c r="CC540" s="132"/>
      <c r="CD540" s="132"/>
      <c r="CE540" s="132"/>
      <c r="CF540" s="132"/>
      <c r="CG540" s="132"/>
      <c r="CH540" s="132"/>
      <c r="CI540" s="132"/>
      <c r="CJ540" s="132"/>
      <c r="CK540" s="132"/>
      <c r="CL540" s="132"/>
      <c r="CM540" s="132"/>
      <c r="CN540" s="132"/>
      <c r="CO540" s="132"/>
      <c r="CP540" s="132"/>
      <c r="CQ540" s="132"/>
      <c r="CR540" s="132"/>
      <c r="CS540" s="132"/>
      <c r="CT540" s="132"/>
      <c r="CU540" s="132"/>
      <c r="CV540" s="132"/>
      <c r="CW540" s="132"/>
      <c r="CX540" s="132"/>
      <c r="CY540" s="132"/>
      <c r="CZ540" s="132"/>
      <c r="DA540" s="132"/>
      <c r="DB540" s="132"/>
      <c r="DC540" s="132"/>
      <c r="DD540" s="132"/>
    </row>
    <row r="541" spans="1:108" ht="12.75" customHeight="1">
      <c r="A541" s="882" t="s">
        <v>102</v>
      </c>
      <c r="B541" s="850">
        <v>28</v>
      </c>
      <c r="C541" s="852">
        <v>34</v>
      </c>
      <c r="D541" s="851">
        <v>5</v>
      </c>
      <c r="E541" s="853">
        <v>8</v>
      </c>
      <c r="F541" s="850">
        <v>11</v>
      </c>
      <c r="G541" s="853">
        <v>10</v>
      </c>
      <c r="H541" s="850">
        <v>15</v>
      </c>
      <c r="I541" s="853">
        <v>13</v>
      </c>
      <c r="J541" s="850">
        <v>13</v>
      </c>
      <c r="K541" s="853">
        <v>10</v>
      </c>
      <c r="L541" s="850">
        <v>4</v>
      </c>
      <c r="M541" s="853">
        <v>7</v>
      </c>
      <c r="N541" s="850">
        <v>14</v>
      </c>
      <c r="O541" s="852">
        <v>19</v>
      </c>
      <c r="R541" s="132"/>
      <c r="S541" s="132"/>
      <c r="V541" s="132"/>
      <c r="Y541" s="132"/>
      <c r="Z541" s="132"/>
      <c r="AA541" s="132"/>
      <c r="AB541" s="132"/>
      <c r="AC541" s="132"/>
      <c r="AD541" s="132"/>
      <c r="AE541" s="132"/>
      <c r="AF541" s="132"/>
      <c r="AG541" s="132"/>
      <c r="AH541" s="132"/>
      <c r="AI541" s="132"/>
      <c r="AJ541" s="132"/>
      <c r="AK541" s="132"/>
      <c r="AL541" s="132"/>
      <c r="AM541" s="132"/>
      <c r="AN541" s="132"/>
      <c r="AO541" s="132"/>
      <c r="AP541" s="132"/>
      <c r="AQ541" s="132"/>
      <c r="AR541" s="132"/>
      <c r="AS541" s="132"/>
      <c r="AT541" s="132"/>
      <c r="AU541" s="132"/>
      <c r="AV541" s="132"/>
      <c r="AW541" s="132"/>
      <c r="AX541" s="132"/>
      <c r="AY541" s="132"/>
      <c r="AZ541" s="132"/>
      <c r="BA541" s="132"/>
      <c r="BB541" s="132"/>
      <c r="BC541" s="132"/>
      <c r="BD541" s="132"/>
      <c r="BE541" s="132"/>
      <c r="BF541" s="132"/>
      <c r="BG541" s="132"/>
      <c r="BH541" s="132"/>
      <c r="BI541" s="132"/>
      <c r="BJ541" s="132"/>
      <c r="BK541" s="132"/>
      <c r="BL541" s="132"/>
      <c r="BM541" s="132"/>
      <c r="BN541" s="132"/>
      <c r="BO541" s="132"/>
      <c r="BP541" s="132"/>
      <c r="BQ541" s="132"/>
      <c r="BR541" s="132"/>
      <c r="BS541" s="132"/>
      <c r="BT541" s="132"/>
      <c r="BU541" s="132"/>
      <c r="BV541" s="132"/>
      <c r="BW541" s="132"/>
      <c r="BX541" s="132"/>
      <c r="BY541" s="132"/>
      <c r="BZ541" s="132"/>
      <c r="CA541" s="132"/>
      <c r="CB541" s="132"/>
      <c r="CC541" s="132"/>
      <c r="CD541" s="132"/>
      <c r="CE541" s="132"/>
      <c r="CF541" s="132"/>
      <c r="CG541" s="132"/>
      <c r="CH541" s="132"/>
      <c r="CI541" s="132"/>
      <c r="CJ541" s="132"/>
      <c r="CK541" s="132"/>
      <c r="CL541" s="132"/>
      <c r="CM541" s="132"/>
      <c r="CN541" s="132"/>
      <c r="CO541" s="132"/>
      <c r="CP541" s="132"/>
      <c r="CQ541" s="132"/>
      <c r="CR541" s="132"/>
      <c r="CS541" s="132"/>
      <c r="CT541" s="132"/>
      <c r="CU541" s="132"/>
      <c r="CV541" s="132"/>
      <c r="CW541" s="132"/>
      <c r="CX541" s="132"/>
      <c r="CY541" s="132"/>
      <c r="CZ541" s="132"/>
      <c r="DA541" s="132"/>
      <c r="DB541" s="132"/>
      <c r="DC541" s="132"/>
      <c r="DD541" s="132"/>
    </row>
    <row r="542" spans="1:108" ht="12.75" customHeight="1">
      <c r="A542" s="882" t="s">
        <v>103</v>
      </c>
      <c r="B542" s="850">
        <v>31</v>
      </c>
      <c r="C542" s="852">
        <v>28</v>
      </c>
      <c r="D542" s="851">
        <v>9</v>
      </c>
      <c r="E542" s="853">
        <v>8</v>
      </c>
      <c r="F542" s="850">
        <v>6</v>
      </c>
      <c r="G542" s="853">
        <v>10</v>
      </c>
      <c r="H542" s="850">
        <v>12</v>
      </c>
      <c r="I542" s="853">
        <v>16</v>
      </c>
      <c r="J542" s="850">
        <v>8</v>
      </c>
      <c r="K542" s="853">
        <v>8</v>
      </c>
      <c r="L542" s="850">
        <v>8</v>
      </c>
      <c r="M542" s="853">
        <v>3</v>
      </c>
      <c r="N542" s="850">
        <v>20</v>
      </c>
      <c r="O542" s="852">
        <v>18</v>
      </c>
      <c r="R542" s="132"/>
      <c r="S542" s="132"/>
      <c r="V542" s="132"/>
      <c r="Y542" s="132"/>
      <c r="Z542" s="132"/>
      <c r="AA542" s="132"/>
      <c r="AB542" s="132"/>
      <c r="AC542" s="132"/>
      <c r="AD542" s="132"/>
      <c r="AE542" s="132"/>
      <c r="AF542" s="132"/>
      <c r="AG542" s="132"/>
      <c r="AH542" s="132"/>
      <c r="AI542" s="132"/>
      <c r="AJ542" s="132"/>
      <c r="AK542" s="132"/>
      <c r="AL542" s="132"/>
      <c r="AM542" s="132"/>
      <c r="AN542" s="132"/>
      <c r="AO542" s="132"/>
      <c r="AP542" s="132"/>
      <c r="AQ542" s="132"/>
      <c r="AR542" s="132"/>
      <c r="AS542" s="132"/>
      <c r="AT542" s="132"/>
      <c r="AU542" s="132"/>
      <c r="AV542" s="132"/>
      <c r="AW542" s="132"/>
      <c r="AX542" s="132"/>
      <c r="AY542" s="132"/>
      <c r="AZ542" s="132"/>
      <c r="BA542" s="132"/>
      <c r="BB542" s="132"/>
      <c r="BC542" s="132"/>
      <c r="BD542" s="132"/>
      <c r="BE542" s="132"/>
      <c r="BF542" s="132"/>
      <c r="BG542" s="132"/>
      <c r="BH542" s="132"/>
      <c r="BI542" s="132"/>
      <c r="BJ542" s="132"/>
      <c r="BK542" s="132"/>
      <c r="BL542" s="132"/>
      <c r="BM542" s="132"/>
      <c r="BN542" s="132"/>
      <c r="BO542" s="132"/>
      <c r="BP542" s="132"/>
      <c r="BQ542" s="132"/>
      <c r="BR542" s="132"/>
      <c r="BS542" s="132"/>
      <c r="BT542" s="132"/>
      <c r="BU542" s="132"/>
      <c r="BV542" s="132"/>
      <c r="BW542" s="132"/>
      <c r="BX542" s="132"/>
      <c r="BY542" s="132"/>
      <c r="BZ542" s="132"/>
      <c r="CA542" s="132"/>
      <c r="CB542" s="132"/>
      <c r="CC542" s="132"/>
      <c r="CD542" s="132"/>
      <c r="CE542" s="132"/>
      <c r="CF542" s="132"/>
      <c r="CG542" s="132"/>
      <c r="CH542" s="132"/>
      <c r="CI542" s="132"/>
      <c r="CJ542" s="132"/>
      <c r="CK542" s="132"/>
      <c r="CL542" s="132"/>
      <c r="CM542" s="132"/>
      <c r="CN542" s="132"/>
      <c r="CO542" s="132"/>
      <c r="CP542" s="132"/>
      <c r="CQ542" s="132"/>
      <c r="CR542" s="132"/>
      <c r="CS542" s="132"/>
      <c r="CT542" s="132"/>
      <c r="CU542" s="132"/>
      <c r="CV542" s="132"/>
      <c r="CW542" s="132"/>
      <c r="CX542" s="132"/>
      <c r="CY542" s="132"/>
      <c r="CZ542" s="132"/>
      <c r="DA542" s="132"/>
      <c r="DB542" s="132"/>
      <c r="DC542" s="132"/>
      <c r="DD542" s="132"/>
    </row>
    <row r="543" spans="1:108" ht="12.75" customHeight="1">
      <c r="A543" s="882" t="s">
        <v>104</v>
      </c>
      <c r="B543" s="850">
        <v>29</v>
      </c>
      <c r="C543" s="852">
        <v>25</v>
      </c>
      <c r="D543" s="851">
        <v>9</v>
      </c>
      <c r="E543" s="853">
        <v>10</v>
      </c>
      <c r="F543" s="850">
        <v>14</v>
      </c>
      <c r="G543" s="853">
        <v>12</v>
      </c>
      <c r="H543" s="850">
        <v>14</v>
      </c>
      <c r="I543" s="853">
        <v>10</v>
      </c>
      <c r="J543" s="850">
        <v>12</v>
      </c>
      <c r="K543" s="853">
        <v>11</v>
      </c>
      <c r="L543" s="850">
        <v>10</v>
      </c>
      <c r="M543" s="853">
        <v>11</v>
      </c>
      <c r="N543" s="850">
        <v>29</v>
      </c>
      <c r="O543" s="852">
        <v>30</v>
      </c>
      <c r="R543" s="132"/>
      <c r="S543" s="132"/>
      <c r="V543" s="132"/>
      <c r="Y543" s="132"/>
      <c r="Z543" s="132"/>
      <c r="AA543" s="132"/>
      <c r="AB543" s="132"/>
      <c r="AC543" s="132"/>
      <c r="AD543" s="132"/>
      <c r="AE543" s="132"/>
      <c r="AF543" s="132"/>
      <c r="AG543" s="132"/>
      <c r="AH543" s="132"/>
      <c r="AI543" s="132"/>
      <c r="AJ543" s="132"/>
      <c r="AK543" s="132"/>
      <c r="AL543" s="132"/>
      <c r="AM543" s="132"/>
      <c r="AN543" s="132"/>
      <c r="AO543" s="132"/>
      <c r="AP543" s="132"/>
      <c r="AQ543" s="132"/>
      <c r="AR543" s="132"/>
      <c r="AS543" s="132"/>
      <c r="AT543" s="132"/>
      <c r="AU543" s="132"/>
      <c r="AV543" s="132"/>
      <c r="AW543" s="132"/>
      <c r="AX543" s="132"/>
      <c r="AY543" s="132"/>
      <c r="AZ543" s="132"/>
      <c r="BA543" s="132"/>
      <c r="BB543" s="132"/>
      <c r="BC543" s="132"/>
      <c r="BD543" s="132"/>
      <c r="BE543" s="132"/>
      <c r="BF543" s="132"/>
      <c r="BG543" s="132"/>
      <c r="BH543" s="132"/>
      <c r="BI543" s="132"/>
      <c r="BJ543" s="132"/>
      <c r="BK543" s="132"/>
      <c r="BL543" s="132"/>
      <c r="BM543" s="132"/>
      <c r="BN543" s="132"/>
      <c r="BO543" s="132"/>
      <c r="BP543" s="132"/>
      <c r="BQ543" s="132"/>
      <c r="BR543" s="132"/>
      <c r="BS543" s="132"/>
      <c r="BT543" s="132"/>
      <c r="BU543" s="132"/>
      <c r="BV543" s="132"/>
      <c r="BW543" s="132"/>
      <c r="BX543" s="132"/>
      <c r="BY543" s="132"/>
      <c r="BZ543" s="132"/>
      <c r="CA543" s="132"/>
      <c r="CB543" s="132"/>
      <c r="CC543" s="132"/>
      <c r="CD543" s="132"/>
      <c r="CE543" s="132"/>
      <c r="CF543" s="132"/>
      <c r="CG543" s="132"/>
      <c r="CH543" s="132"/>
      <c r="CI543" s="132"/>
      <c r="CJ543" s="132"/>
      <c r="CK543" s="132"/>
      <c r="CL543" s="132"/>
      <c r="CM543" s="132"/>
      <c r="CN543" s="132"/>
      <c r="CO543" s="132"/>
      <c r="CP543" s="132"/>
      <c r="CQ543" s="132"/>
      <c r="CR543" s="132"/>
      <c r="CS543" s="132"/>
      <c r="CT543" s="132"/>
      <c r="CU543" s="132"/>
      <c r="CV543" s="132"/>
      <c r="CW543" s="132"/>
      <c r="CX543" s="132"/>
      <c r="CY543" s="132"/>
      <c r="CZ543" s="132"/>
      <c r="DA543" s="132"/>
      <c r="DB543" s="132"/>
      <c r="DC543" s="132"/>
      <c r="DD543" s="132"/>
    </row>
    <row r="544" spans="1:108" ht="12.75" customHeight="1">
      <c r="A544" s="882" t="s">
        <v>105</v>
      </c>
      <c r="B544" s="850">
        <v>28</v>
      </c>
      <c r="C544" s="852">
        <v>29</v>
      </c>
      <c r="D544" s="851">
        <v>11</v>
      </c>
      <c r="E544" s="853">
        <v>10</v>
      </c>
      <c r="F544" s="850">
        <v>10</v>
      </c>
      <c r="G544" s="853">
        <v>4</v>
      </c>
      <c r="H544" s="850">
        <v>10</v>
      </c>
      <c r="I544" s="853">
        <v>21</v>
      </c>
      <c r="J544" s="850">
        <v>14</v>
      </c>
      <c r="K544" s="853">
        <v>16</v>
      </c>
      <c r="L544" s="850">
        <v>8</v>
      </c>
      <c r="M544" s="853">
        <v>7</v>
      </c>
      <c r="N544" s="850">
        <v>31</v>
      </c>
      <c r="O544" s="852">
        <v>17</v>
      </c>
      <c r="R544" s="132"/>
      <c r="S544" s="132"/>
      <c r="V544" s="132"/>
      <c r="Y544" s="132"/>
      <c r="Z544" s="132"/>
      <c r="AA544" s="132"/>
      <c r="AB544" s="132"/>
      <c r="AC544" s="132"/>
      <c r="AD544" s="132"/>
      <c r="AE544" s="132"/>
      <c r="AF544" s="132"/>
      <c r="AG544" s="132"/>
      <c r="AH544" s="132"/>
      <c r="AI544" s="132"/>
      <c r="AJ544" s="132"/>
      <c r="AK544" s="132"/>
      <c r="AL544" s="132"/>
      <c r="AM544" s="132"/>
      <c r="AN544" s="132"/>
      <c r="AO544" s="132"/>
      <c r="AP544" s="132"/>
      <c r="AQ544" s="132"/>
      <c r="AR544" s="132"/>
      <c r="AS544" s="132"/>
      <c r="AT544" s="132"/>
      <c r="AU544" s="132"/>
      <c r="AV544" s="132"/>
      <c r="AW544" s="132"/>
      <c r="AX544" s="132"/>
      <c r="AY544" s="132"/>
      <c r="AZ544" s="132"/>
      <c r="BA544" s="132"/>
      <c r="BB544" s="132"/>
      <c r="BC544" s="132"/>
      <c r="BD544" s="132"/>
      <c r="BE544" s="132"/>
      <c r="BF544" s="132"/>
      <c r="BG544" s="132"/>
      <c r="BH544" s="132"/>
      <c r="BI544" s="132"/>
      <c r="BJ544" s="132"/>
      <c r="BK544" s="132"/>
      <c r="BL544" s="132"/>
      <c r="BM544" s="132"/>
      <c r="BN544" s="132"/>
      <c r="BO544" s="132"/>
      <c r="BP544" s="132"/>
      <c r="BQ544" s="132"/>
      <c r="BR544" s="132"/>
      <c r="BS544" s="132"/>
      <c r="BT544" s="132"/>
      <c r="BU544" s="132"/>
      <c r="BV544" s="132"/>
      <c r="BW544" s="132"/>
      <c r="BX544" s="132"/>
      <c r="BY544" s="132"/>
      <c r="BZ544" s="132"/>
      <c r="CA544" s="132"/>
      <c r="CB544" s="132"/>
      <c r="CC544" s="132"/>
      <c r="CD544" s="132"/>
      <c r="CE544" s="132"/>
      <c r="CF544" s="132"/>
      <c r="CG544" s="132"/>
      <c r="CH544" s="132"/>
      <c r="CI544" s="132"/>
      <c r="CJ544" s="132"/>
      <c r="CK544" s="132"/>
      <c r="CL544" s="132"/>
      <c r="CM544" s="132"/>
      <c r="CN544" s="132"/>
      <c r="CO544" s="132"/>
      <c r="CP544" s="132"/>
      <c r="CQ544" s="132"/>
      <c r="CR544" s="132"/>
      <c r="CS544" s="132"/>
      <c r="CT544" s="132"/>
      <c r="CU544" s="132"/>
      <c r="CV544" s="132"/>
      <c r="CW544" s="132"/>
      <c r="CX544" s="132"/>
      <c r="CY544" s="132"/>
      <c r="CZ544" s="132"/>
      <c r="DA544" s="132"/>
      <c r="DB544" s="132"/>
      <c r="DC544" s="132"/>
      <c r="DD544" s="132"/>
    </row>
    <row r="545" spans="1:108" ht="12.75" customHeight="1">
      <c r="A545" s="882" t="s">
        <v>106</v>
      </c>
      <c r="B545" s="850">
        <v>18</v>
      </c>
      <c r="C545" s="852">
        <v>16</v>
      </c>
      <c r="D545" s="851">
        <v>5</v>
      </c>
      <c r="E545" s="853">
        <v>9</v>
      </c>
      <c r="F545" s="850">
        <v>0</v>
      </c>
      <c r="G545" s="853">
        <v>4</v>
      </c>
      <c r="H545" s="850">
        <v>17</v>
      </c>
      <c r="I545" s="853">
        <v>6</v>
      </c>
      <c r="J545" s="850">
        <v>8</v>
      </c>
      <c r="K545" s="853">
        <v>7</v>
      </c>
      <c r="L545" s="850">
        <v>4</v>
      </c>
      <c r="M545" s="853">
        <v>5</v>
      </c>
      <c r="N545" s="850">
        <v>18</v>
      </c>
      <c r="O545" s="852">
        <v>13</v>
      </c>
      <c r="R545" s="132"/>
      <c r="S545" s="132"/>
      <c r="V545" s="132"/>
      <c r="Y545" s="132"/>
      <c r="Z545" s="132"/>
      <c r="AA545" s="132"/>
      <c r="AB545" s="132"/>
      <c r="AC545" s="132"/>
      <c r="AD545" s="132"/>
      <c r="AE545" s="132"/>
      <c r="AF545" s="132"/>
      <c r="AG545" s="132"/>
      <c r="AH545" s="132"/>
      <c r="AI545" s="132"/>
      <c r="AJ545" s="132"/>
      <c r="AK545" s="132"/>
      <c r="AL545" s="132"/>
      <c r="AM545" s="132"/>
      <c r="AN545" s="132"/>
      <c r="AO545" s="132"/>
      <c r="AP545" s="132"/>
      <c r="AQ545" s="132"/>
      <c r="AR545" s="132"/>
      <c r="AS545" s="132"/>
      <c r="AT545" s="132"/>
      <c r="AU545" s="132"/>
      <c r="AV545" s="132"/>
      <c r="AW545" s="132"/>
      <c r="AX545" s="132"/>
      <c r="AY545" s="132"/>
      <c r="AZ545" s="132"/>
      <c r="BA545" s="132"/>
      <c r="BB545" s="132"/>
      <c r="BC545" s="132"/>
      <c r="BD545" s="132"/>
      <c r="BE545" s="132"/>
      <c r="BF545" s="132"/>
      <c r="BG545" s="132"/>
      <c r="BH545" s="132"/>
      <c r="BI545" s="132"/>
      <c r="BJ545" s="132"/>
      <c r="BK545" s="132"/>
      <c r="BL545" s="132"/>
      <c r="BM545" s="132"/>
      <c r="BN545" s="132"/>
      <c r="BO545" s="132"/>
      <c r="BP545" s="132"/>
      <c r="BQ545" s="132"/>
      <c r="BR545" s="132"/>
      <c r="BS545" s="132"/>
      <c r="BT545" s="132"/>
      <c r="BU545" s="132"/>
      <c r="BV545" s="132"/>
      <c r="BW545" s="132"/>
      <c r="BX545" s="132"/>
      <c r="BY545" s="132"/>
      <c r="BZ545" s="132"/>
      <c r="CA545" s="132"/>
      <c r="CB545" s="132"/>
      <c r="CC545" s="132"/>
      <c r="CD545" s="132"/>
      <c r="CE545" s="132"/>
      <c r="CF545" s="132"/>
      <c r="CG545" s="132"/>
      <c r="CH545" s="132"/>
      <c r="CI545" s="132"/>
      <c r="CJ545" s="132"/>
      <c r="CK545" s="132"/>
      <c r="CL545" s="132"/>
      <c r="CM545" s="132"/>
      <c r="CN545" s="132"/>
      <c r="CO545" s="132"/>
      <c r="CP545" s="132"/>
      <c r="CQ545" s="132"/>
      <c r="CR545" s="132"/>
      <c r="CS545" s="132"/>
      <c r="CT545" s="132"/>
      <c r="CU545" s="132"/>
      <c r="CV545" s="132"/>
      <c r="CW545" s="132"/>
      <c r="CX545" s="132"/>
      <c r="CY545" s="132"/>
      <c r="CZ545" s="132"/>
      <c r="DA545" s="132"/>
      <c r="DB545" s="132"/>
      <c r="DC545" s="132"/>
      <c r="DD545" s="132"/>
    </row>
    <row r="546" spans="1:108" ht="12.75" customHeight="1">
      <c r="A546" s="882" t="s">
        <v>107</v>
      </c>
      <c r="B546" s="850">
        <v>6</v>
      </c>
      <c r="C546" s="852">
        <v>19</v>
      </c>
      <c r="D546" s="851">
        <v>6</v>
      </c>
      <c r="E546" s="853">
        <v>9</v>
      </c>
      <c r="F546" s="850">
        <v>5</v>
      </c>
      <c r="G546" s="853">
        <v>9</v>
      </c>
      <c r="H546" s="850">
        <v>6</v>
      </c>
      <c r="I546" s="853">
        <v>10</v>
      </c>
      <c r="J546" s="850">
        <v>13</v>
      </c>
      <c r="K546" s="853">
        <v>9</v>
      </c>
      <c r="L546" s="850">
        <v>5</v>
      </c>
      <c r="M546" s="853">
        <v>8</v>
      </c>
      <c r="N546" s="850">
        <v>3</v>
      </c>
      <c r="O546" s="852">
        <v>13</v>
      </c>
      <c r="R546" s="132"/>
      <c r="S546" s="132"/>
      <c r="V546" s="132"/>
      <c r="Y546" s="132"/>
      <c r="Z546" s="132"/>
      <c r="AA546" s="132"/>
      <c r="AB546" s="132"/>
      <c r="AC546" s="132"/>
      <c r="AD546" s="132"/>
      <c r="AE546" s="132"/>
      <c r="AF546" s="132"/>
      <c r="AG546" s="132"/>
      <c r="AH546" s="132"/>
      <c r="AI546" s="132"/>
      <c r="AJ546" s="132"/>
      <c r="AK546" s="132"/>
      <c r="AL546" s="132"/>
      <c r="AM546" s="132"/>
      <c r="AN546" s="132"/>
      <c r="AO546" s="132"/>
      <c r="AP546" s="132"/>
      <c r="AQ546" s="132"/>
      <c r="AR546" s="132"/>
      <c r="AS546" s="132"/>
      <c r="AT546" s="132"/>
      <c r="AU546" s="132"/>
      <c r="AV546" s="132"/>
      <c r="AW546" s="132"/>
      <c r="AX546" s="132"/>
      <c r="AY546" s="132"/>
      <c r="AZ546" s="132"/>
      <c r="BA546" s="132"/>
      <c r="BB546" s="132"/>
      <c r="BC546" s="132"/>
      <c r="BD546" s="132"/>
      <c r="BE546" s="132"/>
      <c r="BF546" s="132"/>
      <c r="BG546" s="132"/>
      <c r="BH546" s="132"/>
      <c r="BI546" s="132"/>
      <c r="BJ546" s="132"/>
      <c r="BK546" s="132"/>
      <c r="BL546" s="132"/>
      <c r="BM546" s="132"/>
      <c r="BN546" s="132"/>
      <c r="BO546" s="132"/>
      <c r="BP546" s="132"/>
      <c r="BQ546" s="132"/>
      <c r="BR546" s="132"/>
      <c r="BS546" s="132"/>
      <c r="BT546" s="132"/>
      <c r="BU546" s="132"/>
      <c r="BV546" s="132"/>
      <c r="BW546" s="132"/>
      <c r="BX546" s="132"/>
      <c r="BY546" s="132"/>
      <c r="BZ546" s="132"/>
      <c r="CA546" s="132"/>
      <c r="CB546" s="132"/>
      <c r="CC546" s="132"/>
      <c r="CD546" s="132"/>
      <c r="CE546" s="132"/>
      <c r="CF546" s="132"/>
      <c r="CG546" s="132"/>
      <c r="CH546" s="132"/>
      <c r="CI546" s="132"/>
      <c r="CJ546" s="132"/>
      <c r="CK546" s="132"/>
      <c r="CL546" s="132"/>
      <c r="CM546" s="132"/>
      <c r="CN546" s="132"/>
      <c r="CO546" s="132"/>
      <c r="CP546" s="132"/>
      <c r="CQ546" s="132"/>
      <c r="CR546" s="132"/>
      <c r="CS546" s="132"/>
      <c r="CT546" s="132"/>
      <c r="CU546" s="132"/>
      <c r="CV546" s="132"/>
      <c r="CW546" s="132"/>
      <c r="CX546" s="132"/>
      <c r="CY546" s="132"/>
      <c r="CZ546" s="132"/>
      <c r="DA546" s="132"/>
      <c r="DB546" s="132"/>
      <c r="DC546" s="132"/>
      <c r="DD546" s="132"/>
    </row>
    <row r="547" spans="1:108" ht="12.75" customHeight="1">
      <c r="A547" s="882" t="s">
        <v>108</v>
      </c>
      <c r="B547" s="850">
        <v>9</v>
      </c>
      <c r="C547" s="852">
        <v>8</v>
      </c>
      <c r="D547" s="851">
        <v>8</v>
      </c>
      <c r="E547" s="853">
        <v>6</v>
      </c>
      <c r="F547" s="850">
        <v>7</v>
      </c>
      <c r="G547" s="853">
        <v>6</v>
      </c>
      <c r="H547" s="850">
        <v>6</v>
      </c>
      <c r="I547" s="853">
        <v>10</v>
      </c>
      <c r="J547" s="850">
        <v>3</v>
      </c>
      <c r="K547" s="853">
        <v>8</v>
      </c>
      <c r="L547" s="850">
        <v>6</v>
      </c>
      <c r="M547" s="853">
        <v>14</v>
      </c>
      <c r="N547" s="850">
        <v>16</v>
      </c>
      <c r="O547" s="852">
        <v>15</v>
      </c>
      <c r="R547" s="132"/>
      <c r="S547" s="132"/>
      <c r="V547" s="132"/>
      <c r="Y547" s="132"/>
      <c r="Z547" s="132"/>
      <c r="AA547" s="132"/>
      <c r="AB547" s="132"/>
      <c r="AC547" s="132"/>
      <c r="AD547" s="132"/>
      <c r="AE547" s="132"/>
      <c r="AF547" s="132"/>
      <c r="AG547" s="132"/>
      <c r="AH547" s="132"/>
      <c r="AI547" s="132"/>
      <c r="AJ547" s="132"/>
      <c r="AK547" s="132"/>
      <c r="AL547" s="132"/>
      <c r="AM547" s="132"/>
      <c r="AN547" s="132"/>
      <c r="AO547" s="132"/>
      <c r="AP547" s="132"/>
      <c r="AQ547" s="132"/>
      <c r="AR547" s="132"/>
      <c r="AS547" s="132"/>
      <c r="AT547" s="132"/>
      <c r="AU547" s="132"/>
      <c r="AV547" s="132"/>
      <c r="AW547" s="132"/>
      <c r="AX547" s="132"/>
      <c r="AY547" s="132"/>
      <c r="AZ547" s="132"/>
      <c r="BA547" s="132"/>
      <c r="BB547" s="132"/>
      <c r="BC547" s="132"/>
      <c r="BD547" s="132"/>
      <c r="BE547" s="132"/>
      <c r="BF547" s="132"/>
      <c r="BG547" s="132"/>
      <c r="BH547" s="132"/>
      <c r="BI547" s="132"/>
      <c r="BJ547" s="132"/>
      <c r="BK547" s="132"/>
      <c r="BL547" s="132"/>
      <c r="BM547" s="132"/>
      <c r="BN547" s="132"/>
      <c r="BO547" s="132"/>
      <c r="BP547" s="132"/>
      <c r="BQ547" s="132"/>
      <c r="BR547" s="132"/>
      <c r="BS547" s="132"/>
      <c r="BT547" s="132"/>
      <c r="BU547" s="132"/>
      <c r="BV547" s="132"/>
      <c r="BW547" s="132"/>
      <c r="BX547" s="132"/>
      <c r="BY547" s="132"/>
      <c r="BZ547" s="132"/>
      <c r="CA547" s="132"/>
      <c r="CB547" s="132"/>
      <c r="CC547" s="132"/>
      <c r="CD547" s="132"/>
      <c r="CE547" s="132"/>
      <c r="CF547" s="132"/>
      <c r="CG547" s="132"/>
      <c r="CH547" s="132"/>
      <c r="CI547" s="132"/>
      <c r="CJ547" s="132"/>
      <c r="CK547" s="132"/>
      <c r="CL547" s="132"/>
      <c r="CM547" s="132"/>
      <c r="CN547" s="132"/>
      <c r="CO547" s="132"/>
      <c r="CP547" s="132"/>
      <c r="CQ547" s="132"/>
      <c r="CR547" s="132"/>
      <c r="CS547" s="132"/>
      <c r="CT547" s="132"/>
      <c r="CU547" s="132"/>
      <c r="CV547" s="132"/>
      <c r="CW547" s="132"/>
      <c r="CX547" s="132"/>
      <c r="CY547" s="132"/>
      <c r="CZ547" s="132"/>
      <c r="DA547" s="132"/>
      <c r="DB547" s="132"/>
      <c r="DC547" s="132"/>
      <c r="DD547" s="132"/>
    </row>
    <row r="548" spans="1:108" ht="12.75" customHeight="1">
      <c r="A548" s="882" t="s">
        <v>109</v>
      </c>
      <c r="B548" s="850">
        <v>6</v>
      </c>
      <c r="C548" s="852">
        <v>5</v>
      </c>
      <c r="D548" s="851">
        <v>2</v>
      </c>
      <c r="E548" s="853">
        <v>6</v>
      </c>
      <c r="F548" s="850">
        <v>0</v>
      </c>
      <c r="G548" s="853">
        <v>2</v>
      </c>
      <c r="H548" s="850">
        <v>5</v>
      </c>
      <c r="I548" s="853">
        <v>6</v>
      </c>
      <c r="J548" s="850">
        <v>4</v>
      </c>
      <c r="K548" s="853">
        <v>5</v>
      </c>
      <c r="L548" s="850">
        <v>6</v>
      </c>
      <c r="M548" s="853">
        <v>19</v>
      </c>
      <c r="N548" s="850">
        <v>7</v>
      </c>
      <c r="O548" s="852">
        <v>13</v>
      </c>
      <c r="R548" s="132"/>
      <c r="S548" s="132"/>
      <c r="V548" s="132"/>
      <c r="Y548" s="132"/>
      <c r="Z548" s="132"/>
      <c r="AA548" s="132"/>
      <c r="AB548" s="132"/>
      <c r="AC548" s="132"/>
      <c r="AD548" s="132"/>
      <c r="AE548" s="132"/>
      <c r="AF548" s="132"/>
      <c r="AG548" s="132"/>
      <c r="AH548" s="132"/>
      <c r="AI548" s="132"/>
      <c r="AJ548" s="132"/>
      <c r="AK548" s="132"/>
      <c r="AL548" s="132"/>
      <c r="AM548" s="132"/>
      <c r="AN548" s="132"/>
      <c r="AO548" s="132"/>
      <c r="AP548" s="132"/>
      <c r="AQ548" s="132"/>
      <c r="AR548" s="132"/>
      <c r="AS548" s="132"/>
      <c r="AT548" s="132"/>
      <c r="AU548" s="132"/>
      <c r="AV548" s="132"/>
      <c r="AW548" s="132"/>
      <c r="AX548" s="132"/>
      <c r="AY548" s="132"/>
      <c r="AZ548" s="132"/>
      <c r="BA548" s="132"/>
      <c r="BB548" s="132"/>
      <c r="BC548" s="132"/>
      <c r="BD548" s="132"/>
      <c r="BE548" s="132"/>
      <c r="BF548" s="132"/>
      <c r="BG548" s="132"/>
      <c r="BH548" s="132"/>
      <c r="BI548" s="132"/>
      <c r="BJ548" s="132"/>
      <c r="BK548" s="132"/>
      <c r="BL548" s="132"/>
      <c r="BM548" s="132"/>
      <c r="BN548" s="132"/>
      <c r="BO548" s="132"/>
      <c r="BP548" s="132"/>
      <c r="BQ548" s="132"/>
      <c r="BR548" s="132"/>
      <c r="BS548" s="132"/>
      <c r="BT548" s="132"/>
      <c r="BU548" s="132"/>
      <c r="BV548" s="132"/>
      <c r="BW548" s="132"/>
      <c r="BX548" s="132"/>
      <c r="BY548" s="132"/>
      <c r="BZ548" s="132"/>
      <c r="CA548" s="132"/>
      <c r="CB548" s="132"/>
      <c r="CC548" s="132"/>
      <c r="CD548" s="132"/>
      <c r="CE548" s="132"/>
      <c r="CF548" s="132"/>
      <c r="CG548" s="132"/>
      <c r="CH548" s="132"/>
      <c r="CI548" s="132"/>
      <c r="CJ548" s="132"/>
      <c r="CK548" s="132"/>
      <c r="CL548" s="132"/>
      <c r="CM548" s="132"/>
      <c r="CN548" s="132"/>
      <c r="CO548" s="132"/>
      <c r="CP548" s="132"/>
      <c r="CQ548" s="132"/>
      <c r="CR548" s="132"/>
      <c r="CS548" s="132"/>
      <c r="CT548" s="132"/>
      <c r="CU548" s="132"/>
      <c r="CV548" s="132"/>
      <c r="CW548" s="132"/>
      <c r="CX548" s="132"/>
      <c r="CY548" s="132"/>
      <c r="CZ548" s="132"/>
      <c r="DA548" s="132"/>
      <c r="DB548" s="132"/>
      <c r="DC548" s="132"/>
      <c r="DD548" s="132"/>
    </row>
    <row r="549" spans="1:108" ht="12.75" customHeight="1">
      <c r="A549" s="882" t="s">
        <v>110</v>
      </c>
      <c r="B549" s="850">
        <v>0</v>
      </c>
      <c r="C549" s="852">
        <v>5</v>
      </c>
      <c r="D549" s="851">
        <v>4</v>
      </c>
      <c r="E549" s="853">
        <v>3</v>
      </c>
      <c r="F549" s="850">
        <v>1</v>
      </c>
      <c r="G549" s="853">
        <v>4</v>
      </c>
      <c r="H549" s="850">
        <v>1</v>
      </c>
      <c r="I549" s="853">
        <v>3</v>
      </c>
      <c r="J549" s="850">
        <v>6</v>
      </c>
      <c r="K549" s="853">
        <v>4</v>
      </c>
      <c r="L549" s="850">
        <v>4</v>
      </c>
      <c r="M549" s="853">
        <v>22</v>
      </c>
      <c r="N549" s="850">
        <v>2</v>
      </c>
      <c r="O549" s="852">
        <v>6</v>
      </c>
      <c r="R549" s="132"/>
      <c r="S549" s="132"/>
      <c r="V549" s="132"/>
      <c r="Y549" s="132"/>
      <c r="Z549" s="132"/>
      <c r="AA549" s="132"/>
      <c r="AB549" s="132"/>
      <c r="AC549" s="132"/>
      <c r="AD549" s="132"/>
      <c r="AE549" s="132"/>
      <c r="AF549" s="132"/>
      <c r="AG549" s="132"/>
      <c r="AH549" s="132"/>
      <c r="AI549" s="132"/>
      <c r="AJ549" s="132"/>
      <c r="AK549" s="132"/>
      <c r="AL549" s="132"/>
      <c r="AM549" s="132"/>
      <c r="AN549" s="132"/>
      <c r="AO549" s="132"/>
      <c r="AP549" s="132"/>
      <c r="AQ549" s="132"/>
      <c r="AR549" s="132"/>
      <c r="AS549" s="132"/>
      <c r="AT549" s="132"/>
      <c r="AU549" s="132"/>
      <c r="AV549" s="132"/>
      <c r="AW549" s="132"/>
      <c r="AX549" s="132"/>
      <c r="AY549" s="132"/>
      <c r="AZ549" s="132"/>
      <c r="BA549" s="132"/>
      <c r="BB549" s="132"/>
      <c r="BC549" s="132"/>
      <c r="BD549" s="132"/>
      <c r="BE549" s="132"/>
      <c r="BF549" s="132"/>
      <c r="BG549" s="132"/>
      <c r="BH549" s="132"/>
      <c r="BI549" s="132"/>
      <c r="BJ549" s="132"/>
      <c r="BK549" s="132"/>
      <c r="BL549" s="132"/>
      <c r="BM549" s="132"/>
      <c r="BN549" s="132"/>
      <c r="BO549" s="132"/>
      <c r="BP549" s="132"/>
      <c r="BQ549" s="132"/>
      <c r="BR549" s="132"/>
      <c r="BS549" s="132"/>
      <c r="BT549" s="132"/>
      <c r="BU549" s="132"/>
      <c r="BV549" s="132"/>
      <c r="BW549" s="132"/>
      <c r="BX549" s="132"/>
      <c r="BY549" s="132"/>
      <c r="BZ549" s="132"/>
      <c r="CA549" s="132"/>
      <c r="CB549" s="132"/>
      <c r="CC549" s="132"/>
      <c r="CD549" s="132"/>
      <c r="CE549" s="132"/>
      <c r="CF549" s="132"/>
      <c r="CG549" s="132"/>
      <c r="CH549" s="132"/>
      <c r="CI549" s="132"/>
      <c r="CJ549" s="132"/>
      <c r="CK549" s="132"/>
      <c r="CL549" s="132"/>
      <c r="CM549" s="132"/>
      <c r="CN549" s="132"/>
      <c r="CO549" s="132"/>
      <c r="CP549" s="132"/>
      <c r="CQ549" s="132"/>
      <c r="CR549" s="132"/>
      <c r="CS549" s="132"/>
      <c r="CT549" s="132"/>
      <c r="CU549" s="132"/>
      <c r="CV549" s="132"/>
      <c r="CW549" s="132"/>
      <c r="CX549" s="132"/>
      <c r="CY549" s="132"/>
      <c r="CZ549" s="132"/>
      <c r="DA549" s="132"/>
      <c r="DB549" s="132"/>
      <c r="DC549" s="132"/>
      <c r="DD549" s="132"/>
    </row>
    <row r="550" spans="1:108" ht="12.75" customHeight="1">
      <c r="A550" s="882" t="s">
        <v>111</v>
      </c>
      <c r="B550" s="850">
        <v>1</v>
      </c>
      <c r="C550" s="852">
        <v>1</v>
      </c>
      <c r="D550" s="851">
        <v>0</v>
      </c>
      <c r="E550" s="853">
        <v>1</v>
      </c>
      <c r="F550" s="850">
        <v>2</v>
      </c>
      <c r="G550" s="853">
        <v>1</v>
      </c>
      <c r="H550" s="850">
        <v>0</v>
      </c>
      <c r="I550" s="853">
        <v>2</v>
      </c>
      <c r="J550" s="850">
        <v>0</v>
      </c>
      <c r="K550" s="853">
        <v>2</v>
      </c>
      <c r="L550" s="850">
        <v>0</v>
      </c>
      <c r="M550" s="853">
        <v>4</v>
      </c>
      <c r="N550" s="850">
        <v>1</v>
      </c>
      <c r="O550" s="852">
        <v>2</v>
      </c>
      <c r="R550" s="132"/>
      <c r="S550" s="132"/>
      <c r="V550" s="132"/>
      <c r="W550" s="132"/>
      <c r="X550" s="132"/>
      <c r="Y550" s="132"/>
      <c r="Z550" s="132"/>
      <c r="AA550" s="132"/>
      <c r="AB550" s="132"/>
      <c r="AC550" s="132"/>
      <c r="AD550" s="132"/>
      <c r="AE550" s="132"/>
      <c r="AF550" s="132"/>
      <c r="AG550" s="132"/>
      <c r="AH550" s="132"/>
      <c r="AI550" s="132"/>
      <c r="AJ550" s="132"/>
      <c r="AK550" s="132"/>
      <c r="AL550" s="132"/>
      <c r="AM550" s="132"/>
      <c r="AN550" s="132"/>
      <c r="AO550" s="132"/>
      <c r="AP550" s="132"/>
      <c r="AQ550" s="132"/>
      <c r="AR550" s="132"/>
      <c r="AS550" s="132"/>
      <c r="AT550" s="132"/>
      <c r="AU550" s="132"/>
      <c r="AV550" s="132"/>
      <c r="AW550" s="132"/>
      <c r="AX550" s="132"/>
      <c r="AY550" s="132"/>
      <c r="AZ550" s="132"/>
      <c r="BA550" s="132"/>
      <c r="BB550" s="132"/>
      <c r="BC550" s="132"/>
      <c r="BD550" s="132"/>
      <c r="BE550" s="132"/>
      <c r="BF550" s="132"/>
      <c r="BG550" s="132"/>
      <c r="BH550" s="132"/>
      <c r="BI550" s="132"/>
      <c r="BJ550" s="132"/>
      <c r="BK550" s="132"/>
      <c r="BL550" s="132"/>
      <c r="BM550" s="132"/>
      <c r="BN550" s="132"/>
      <c r="BO550" s="132"/>
      <c r="BP550" s="132"/>
      <c r="BQ550" s="132"/>
      <c r="BR550" s="132"/>
      <c r="BS550" s="132"/>
      <c r="BT550" s="132"/>
      <c r="BU550" s="132"/>
      <c r="BV550" s="132"/>
      <c r="BW550" s="132"/>
      <c r="BX550" s="132"/>
      <c r="BY550" s="132"/>
      <c r="BZ550" s="132"/>
      <c r="CA550" s="132"/>
      <c r="CB550" s="132"/>
      <c r="CC550" s="132"/>
      <c r="CD550" s="132"/>
      <c r="CE550" s="132"/>
      <c r="CF550" s="132"/>
      <c r="CG550" s="132"/>
      <c r="CH550" s="132"/>
      <c r="CI550" s="132"/>
      <c r="CJ550" s="132"/>
      <c r="CK550" s="132"/>
      <c r="CL550" s="132"/>
      <c r="CM550" s="132"/>
      <c r="CN550" s="132"/>
      <c r="CO550" s="132"/>
      <c r="CP550" s="132"/>
      <c r="CQ550" s="132"/>
      <c r="CR550" s="132"/>
      <c r="CS550" s="132"/>
      <c r="CT550" s="132"/>
      <c r="CU550" s="132"/>
      <c r="CV550" s="132"/>
      <c r="CW550" s="132"/>
      <c r="CX550" s="132"/>
      <c r="CY550" s="132"/>
      <c r="CZ550" s="132"/>
      <c r="DA550" s="132"/>
      <c r="DB550" s="132"/>
      <c r="DC550" s="132"/>
      <c r="DD550" s="132"/>
    </row>
    <row r="551" spans="1:108" ht="12.75" customHeight="1" thickBot="1">
      <c r="A551" s="883" t="s">
        <v>232</v>
      </c>
      <c r="B551" s="915">
        <v>0</v>
      </c>
      <c r="C551" s="855">
        <v>1</v>
      </c>
      <c r="D551" s="915">
        <v>0</v>
      </c>
      <c r="E551" s="884">
        <v>0</v>
      </c>
      <c r="F551" s="855">
        <v>0</v>
      </c>
      <c r="G551" s="884">
        <v>0</v>
      </c>
      <c r="H551" s="855">
        <v>0</v>
      </c>
      <c r="I551" s="884">
        <v>0</v>
      </c>
      <c r="J551" s="855">
        <v>0</v>
      </c>
      <c r="K551" s="884">
        <v>0</v>
      </c>
      <c r="L551" s="855">
        <v>0</v>
      </c>
      <c r="M551" s="884">
        <v>1</v>
      </c>
      <c r="N551" s="855">
        <v>0</v>
      </c>
      <c r="O551" s="855">
        <v>0</v>
      </c>
      <c r="R551" s="132"/>
      <c r="S551" s="132"/>
      <c r="V551" s="132"/>
      <c r="W551" s="132"/>
      <c r="X551" s="132"/>
      <c r="Y551" s="132"/>
      <c r="Z551" s="132"/>
      <c r="AA551" s="132"/>
      <c r="AB551" s="132"/>
      <c r="AC551" s="132"/>
      <c r="AD551" s="132"/>
      <c r="AE551" s="132"/>
      <c r="AF551" s="132"/>
      <c r="AG551" s="132"/>
      <c r="AH551" s="132"/>
      <c r="AI551" s="132"/>
      <c r="AJ551" s="132"/>
      <c r="AK551" s="132"/>
      <c r="AL551" s="132"/>
      <c r="AM551" s="132"/>
      <c r="AN551" s="132"/>
      <c r="AO551" s="132"/>
      <c r="AP551" s="132"/>
      <c r="AQ551" s="132"/>
      <c r="AR551" s="132"/>
      <c r="AS551" s="132"/>
      <c r="AT551" s="132"/>
      <c r="AU551" s="132"/>
      <c r="AV551" s="132"/>
      <c r="AW551" s="132"/>
      <c r="AX551" s="132"/>
      <c r="AY551" s="132"/>
      <c r="AZ551" s="132"/>
      <c r="BA551" s="132"/>
      <c r="BB551" s="132"/>
      <c r="BC551" s="132"/>
      <c r="BD551" s="132"/>
      <c r="BE551" s="132"/>
      <c r="BF551" s="132"/>
      <c r="BG551" s="132"/>
      <c r="BH551" s="132"/>
      <c r="BI551" s="132"/>
      <c r="BJ551" s="132"/>
      <c r="BK551" s="132"/>
      <c r="BL551" s="132"/>
      <c r="BM551" s="132"/>
      <c r="BN551" s="132"/>
      <c r="BO551" s="132"/>
      <c r="BP551" s="132"/>
      <c r="BQ551" s="132"/>
      <c r="BR551" s="132"/>
      <c r="BS551" s="132"/>
      <c r="BT551" s="132"/>
      <c r="BU551" s="132"/>
      <c r="BV551" s="132"/>
      <c r="BW551" s="132"/>
      <c r="BX551" s="132"/>
      <c r="BY551" s="132"/>
      <c r="BZ551" s="132"/>
      <c r="CA551" s="132"/>
      <c r="CB551" s="132"/>
      <c r="CC551" s="132"/>
      <c r="CD551" s="132"/>
      <c r="CE551" s="132"/>
      <c r="CF551" s="132"/>
      <c r="CG551" s="132"/>
      <c r="CH551" s="132"/>
      <c r="CI551" s="132"/>
      <c r="CJ551" s="132"/>
      <c r="CK551" s="132"/>
      <c r="CL551" s="132"/>
      <c r="CM551" s="132"/>
      <c r="CN551" s="132"/>
      <c r="CO551" s="132"/>
      <c r="CP551" s="132"/>
      <c r="CQ551" s="132"/>
      <c r="CR551" s="132"/>
      <c r="CS551" s="132"/>
      <c r="CT551" s="132"/>
      <c r="CU551" s="132"/>
      <c r="CV551" s="132"/>
      <c r="CW551" s="132"/>
      <c r="CX551" s="132"/>
      <c r="CY551" s="132"/>
      <c r="CZ551" s="132"/>
      <c r="DA551" s="132"/>
      <c r="DB551" s="132"/>
      <c r="DC551" s="132"/>
      <c r="DD551" s="132"/>
    </row>
    <row r="552" spans="1:108" ht="9.9499999999999993" customHeight="1">
      <c r="A552" s="885"/>
      <c r="B552" s="852"/>
      <c r="C552" s="852"/>
      <c r="D552" s="852"/>
      <c r="E552" s="852"/>
      <c r="F552" s="852"/>
      <c r="G552" s="852"/>
      <c r="H552" s="852"/>
      <c r="I552" s="852"/>
      <c r="J552" s="852"/>
      <c r="K552" s="852"/>
      <c r="L552" s="852"/>
      <c r="M552" s="852"/>
      <c r="N552" s="850"/>
      <c r="O552" s="852"/>
      <c r="R552" s="132"/>
      <c r="S552" s="132"/>
      <c r="T552" s="132"/>
      <c r="U552" s="132"/>
      <c r="V552" s="132"/>
      <c r="W552" s="132"/>
      <c r="X552" s="132"/>
      <c r="Y552" s="132"/>
      <c r="Z552" s="132"/>
      <c r="AA552" s="132"/>
      <c r="AB552" s="132"/>
      <c r="AC552" s="132"/>
      <c r="AD552" s="132"/>
      <c r="AE552" s="132"/>
      <c r="AF552" s="132"/>
      <c r="AG552" s="132"/>
      <c r="AH552" s="132"/>
      <c r="AI552" s="132"/>
      <c r="AJ552" s="132"/>
      <c r="AK552" s="132"/>
      <c r="AL552" s="132"/>
      <c r="AM552" s="132"/>
      <c r="AN552" s="132"/>
      <c r="AO552" s="132"/>
      <c r="AP552" s="132"/>
      <c r="AQ552" s="132"/>
      <c r="AR552" s="132"/>
      <c r="AS552" s="132"/>
      <c r="AT552" s="132"/>
      <c r="AU552" s="132"/>
      <c r="AV552" s="132"/>
      <c r="AW552" s="132"/>
      <c r="AX552" s="132"/>
      <c r="AY552" s="132"/>
      <c r="AZ552" s="132"/>
      <c r="BA552" s="132"/>
      <c r="BB552" s="132"/>
      <c r="BC552" s="132"/>
      <c r="BD552" s="132"/>
      <c r="BE552" s="132"/>
      <c r="BF552" s="132"/>
      <c r="BG552" s="132"/>
      <c r="BH552" s="132"/>
      <c r="BI552" s="132"/>
      <c r="BJ552" s="132"/>
      <c r="BK552" s="132"/>
      <c r="BL552" s="132"/>
      <c r="BM552" s="132"/>
      <c r="BN552" s="132"/>
      <c r="BO552" s="132"/>
      <c r="BP552" s="132"/>
      <c r="BQ552" s="132"/>
      <c r="BR552" s="132"/>
      <c r="BS552" s="132"/>
      <c r="BT552" s="132"/>
      <c r="BU552" s="132"/>
      <c r="BV552" s="132"/>
      <c r="BW552" s="132"/>
      <c r="BX552" s="132"/>
      <c r="BY552" s="132"/>
      <c r="BZ552" s="132"/>
      <c r="CA552" s="132"/>
      <c r="CB552" s="132"/>
      <c r="CC552" s="132"/>
      <c r="CD552" s="132"/>
      <c r="CE552" s="132"/>
      <c r="CF552" s="132"/>
      <c r="CG552" s="132"/>
      <c r="CH552" s="132"/>
      <c r="CI552" s="132"/>
      <c r="CJ552" s="132"/>
      <c r="CK552" s="132"/>
      <c r="CL552" s="132"/>
      <c r="CM552" s="132"/>
      <c r="CN552" s="132"/>
      <c r="CO552" s="132"/>
      <c r="CP552" s="132"/>
      <c r="CQ552" s="132"/>
      <c r="CR552" s="132"/>
      <c r="CS552" s="132"/>
      <c r="CT552" s="132"/>
      <c r="CU552" s="132"/>
      <c r="CV552" s="132"/>
      <c r="CW552" s="132"/>
      <c r="CX552" s="132"/>
      <c r="CY552" s="132"/>
      <c r="CZ552" s="132"/>
      <c r="DA552" s="132"/>
      <c r="DB552" s="132"/>
      <c r="DC552" s="132"/>
      <c r="DD552" s="132"/>
    </row>
    <row r="553" spans="1:108" ht="9.9499999999999993" customHeight="1" thickBot="1">
      <c r="A553" s="854"/>
      <c r="B553" s="855"/>
      <c r="C553" s="855"/>
      <c r="D553" s="855"/>
      <c r="E553" s="855"/>
      <c r="F553" s="855"/>
      <c r="G553" s="855"/>
      <c r="H553" s="855"/>
      <c r="I553" s="855"/>
      <c r="J553" s="855"/>
      <c r="K553" s="855"/>
      <c r="L553" s="855"/>
      <c r="M553" s="922"/>
      <c r="N553" s="855"/>
      <c r="O553" s="855"/>
      <c r="R553" s="132"/>
      <c r="S553" s="132"/>
      <c r="T553" s="132"/>
      <c r="U553" s="132"/>
      <c r="V553" s="132"/>
      <c r="W553" s="132"/>
      <c r="X553" s="132"/>
      <c r="Y553" s="132"/>
      <c r="Z553" s="132"/>
      <c r="AA553" s="132"/>
      <c r="AB553" s="132"/>
      <c r="AC553" s="132"/>
      <c r="AD553" s="132"/>
      <c r="AE553" s="132"/>
      <c r="AF553" s="132"/>
      <c r="AG553" s="132"/>
      <c r="AH553" s="132"/>
      <c r="AI553" s="132"/>
      <c r="AJ553" s="132"/>
      <c r="AK553" s="132"/>
      <c r="AL553" s="132"/>
      <c r="AM553" s="132"/>
      <c r="AN553" s="132"/>
      <c r="AO553" s="132"/>
      <c r="AP553" s="132"/>
      <c r="AQ553" s="132"/>
      <c r="AR553" s="132"/>
      <c r="AS553" s="132"/>
      <c r="AT553" s="132"/>
      <c r="AU553" s="132"/>
      <c r="AV553" s="132"/>
      <c r="AW553" s="132"/>
      <c r="AX553" s="132"/>
      <c r="AY553" s="132"/>
      <c r="AZ553" s="132"/>
      <c r="BA553" s="132"/>
      <c r="BB553" s="132"/>
      <c r="BC553" s="132"/>
      <c r="BD553" s="132"/>
      <c r="BE553" s="132"/>
      <c r="BF553" s="132"/>
      <c r="BG553" s="132"/>
      <c r="BH553" s="132"/>
      <c r="BI553" s="132"/>
      <c r="BJ553" s="132"/>
      <c r="BK553" s="132"/>
      <c r="BL553" s="132"/>
      <c r="BM553" s="132"/>
      <c r="BN553" s="132"/>
      <c r="BO553" s="132"/>
      <c r="BP553" s="132"/>
      <c r="BQ553" s="132"/>
      <c r="BR553" s="132"/>
      <c r="BS553" s="132"/>
      <c r="BT553" s="132"/>
      <c r="BU553" s="132"/>
      <c r="BV553" s="132"/>
      <c r="BW553" s="132"/>
      <c r="BX553" s="132"/>
      <c r="BY553" s="132"/>
      <c r="BZ553" s="132"/>
      <c r="CA553" s="132"/>
      <c r="CB553" s="132"/>
      <c r="CC553" s="132"/>
      <c r="CD553" s="132"/>
      <c r="CE553" s="132"/>
      <c r="CF553" s="132"/>
      <c r="CG553" s="132"/>
      <c r="CH553" s="132"/>
      <c r="CI553" s="132"/>
      <c r="CJ553" s="132"/>
      <c r="CK553" s="132"/>
      <c r="CL553" s="132"/>
      <c r="CM553" s="132"/>
      <c r="CN553" s="132"/>
      <c r="CO553" s="132"/>
      <c r="CP553" s="132"/>
      <c r="CQ553" s="132"/>
      <c r="CR553" s="132"/>
      <c r="CS553" s="132"/>
      <c r="CT553" s="132"/>
      <c r="CU553" s="132"/>
      <c r="CV553" s="132"/>
      <c r="CW553" s="132"/>
      <c r="CX553" s="132"/>
      <c r="CY553" s="132"/>
      <c r="CZ553" s="132"/>
      <c r="DA553" s="132"/>
      <c r="DB553" s="132"/>
      <c r="DC553" s="132"/>
      <c r="DD553" s="132"/>
    </row>
    <row r="554" spans="1:108" s="850" customFormat="1" ht="20.100000000000001" customHeight="1">
      <c r="A554" s="993" t="s">
        <v>218</v>
      </c>
      <c r="B554" s="862" t="s">
        <v>374</v>
      </c>
      <c r="C554" s="1019"/>
      <c r="D554" s="1006" t="s">
        <v>195</v>
      </c>
      <c r="E554" s="1005"/>
      <c r="F554" s="862" t="s">
        <v>375</v>
      </c>
      <c r="G554" s="862"/>
      <c r="H554" s="861" t="s">
        <v>376</v>
      </c>
      <c r="I554" s="888"/>
      <c r="J554" s="923" t="s">
        <v>377</v>
      </c>
      <c r="K554" s="866"/>
      <c r="L554" s="923" t="s">
        <v>378</v>
      </c>
      <c r="M554" s="866"/>
      <c r="N554" s="923" t="s">
        <v>379</v>
      </c>
      <c r="O554" s="924"/>
      <c r="P554" s="852"/>
      <c r="S554" s="852"/>
      <c r="V554" s="132"/>
      <c r="W554" s="132"/>
      <c r="X554" s="132"/>
      <c r="Y554" s="132"/>
      <c r="Z554" s="132"/>
      <c r="AA554" s="132"/>
      <c r="AB554" s="132"/>
      <c r="AC554" s="132"/>
      <c r="AD554" s="132"/>
      <c r="AE554" s="132"/>
      <c r="AF554" s="132"/>
      <c r="AG554" s="852"/>
      <c r="AH554" s="852"/>
      <c r="AI554" s="852"/>
      <c r="AJ554" s="852"/>
      <c r="AK554" s="852"/>
      <c r="AL554" s="852"/>
      <c r="AM554" s="852"/>
      <c r="AN554" s="852"/>
      <c r="AO554" s="852"/>
      <c r="AP554" s="852"/>
      <c r="AQ554" s="852"/>
      <c r="AR554" s="852"/>
      <c r="AS554" s="852"/>
      <c r="AT554" s="852"/>
      <c r="AU554" s="852"/>
      <c r="AV554" s="852"/>
      <c r="AW554" s="852"/>
      <c r="AX554" s="852"/>
      <c r="AY554" s="852"/>
      <c r="AZ554" s="852"/>
      <c r="BA554" s="852"/>
      <c r="BB554" s="852"/>
      <c r="BC554" s="852"/>
      <c r="BD554" s="852"/>
      <c r="BE554" s="852"/>
      <c r="BF554" s="852"/>
      <c r="BG554" s="852"/>
      <c r="BH554" s="852"/>
      <c r="BI554" s="852"/>
      <c r="BJ554" s="852"/>
      <c r="BK554" s="852"/>
      <c r="BL554" s="852"/>
      <c r="BM554" s="852"/>
      <c r="BN554" s="852"/>
      <c r="BO554" s="852"/>
      <c r="BP554" s="852"/>
      <c r="BQ554" s="852"/>
      <c r="BR554" s="852"/>
      <c r="BS554" s="852"/>
      <c r="BT554" s="852"/>
      <c r="BU554" s="852"/>
      <c r="BV554" s="852"/>
      <c r="BW554" s="852"/>
      <c r="BX554" s="852"/>
      <c r="BY554" s="852"/>
      <c r="BZ554" s="852"/>
      <c r="CA554" s="852"/>
      <c r="CB554" s="852"/>
      <c r="CC554" s="852"/>
      <c r="CD554" s="852"/>
      <c r="CE554" s="852"/>
      <c r="CF554" s="852"/>
      <c r="CG554" s="852"/>
      <c r="CH554" s="852"/>
      <c r="CI554" s="852"/>
      <c r="CJ554" s="852"/>
      <c r="CK554" s="852"/>
      <c r="CL554" s="852"/>
      <c r="CM554" s="852"/>
      <c r="CN554" s="852"/>
      <c r="CO554" s="852"/>
      <c r="CP554" s="852"/>
      <c r="CQ554" s="852"/>
      <c r="CR554" s="852"/>
      <c r="CS554" s="852"/>
      <c r="CT554" s="852"/>
      <c r="CU554" s="852"/>
      <c r="CV554" s="852"/>
      <c r="CW554" s="852"/>
      <c r="CX554" s="852"/>
      <c r="CY554" s="852"/>
      <c r="CZ554" s="852"/>
      <c r="DA554" s="852"/>
      <c r="DB554" s="852"/>
      <c r="DC554" s="852"/>
      <c r="DD554" s="852"/>
    </row>
    <row r="555" spans="1:108" ht="13.5" customHeight="1">
      <c r="A555" s="897" t="s">
        <v>226</v>
      </c>
      <c r="B555" s="868">
        <v>61</v>
      </c>
      <c r="C555" s="1020"/>
      <c r="D555" s="893">
        <f>SUM(L497:O497)+SUM(B526:O526)+B555</f>
        <v>2233</v>
      </c>
      <c r="E555" s="894"/>
      <c r="F555" s="928">
        <v>44</v>
      </c>
      <c r="G555" s="868"/>
      <c r="H555" s="868">
        <v>35</v>
      </c>
      <c r="I555" s="868"/>
      <c r="J555" s="868">
        <v>46</v>
      </c>
      <c r="K555" s="868"/>
      <c r="L555" s="868">
        <v>32</v>
      </c>
      <c r="M555" s="868"/>
      <c r="N555" s="928">
        <v>26</v>
      </c>
      <c r="O555" s="869"/>
      <c r="S555" s="132"/>
      <c r="V555" s="132"/>
      <c r="W555" s="132"/>
      <c r="X555" s="132"/>
      <c r="Y555" s="132"/>
      <c r="Z555" s="132"/>
      <c r="AA555" s="132"/>
      <c r="AB555" s="132"/>
      <c r="AC555" s="132"/>
      <c r="AD555" s="132"/>
      <c r="AE555" s="852"/>
      <c r="AF555" s="852"/>
      <c r="AG555" s="132"/>
      <c r="AH555" s="132"/>
      <c r="AI555" s="132"/>
      <c r="AJ555" s="132"/>
      <c r="AK555" s="132"/>
      <c r="AL555" s="132"/>
      <c r="AM555" s="132"/>
      <c r="AN555" s="132"/>
      <c r="AO555" s="132"/>
      <c r="AP555" s="132"/>
      <c r="AQ555" s="132"/>
      <c r="AR555" s="132"/>
      <c r="AS555" s="132"/>
      <c r="AT555" s="132"/>
      <c r="AU555" s="132"/>
      <c r="AV555" s="132"/>
      <c r="AW555" s="132"/>
      <c r="AX555" s="132"/>
      <c r="AY555" s="132"/>
      <c r="AZ555" s="132"/>
      <c r="BA555" s="132"/>
      <c r="BB555" s="132"/>
      <c r="BC555" s="132"/>
      <c r="BD555" s="132"/>
      <c r="BE555" s="132"/>
      <c r="BF555" s="132"/>
      <c r="BG555" s="132"/>
      <c r="BH555" s="132"/>
      <c r="BI555" s="132"/>
      <c r="BJ555" s="132"/>
      <c r="BK555" s="132"/>
      <c r="BL555" s="132"/>
      <c r="BM555" s="132"/>
      <c r="BN555" s="132"/>
      <c r="BO555" s="132"/>
      <c r="BP555" s="132"/>
      <c r="BQ555" s="132"/>
      <c r="BR555" s="132"/>
      <c r="BS555" s="132"/>
      <c r="BT555" s="132"/>
      <c r="BU555" s="132"/>
      <c r="BV555" s="132"/>
      <c r="BW555" s="132"/>
      <c r="BX555" s="132"/>
      <c r="BY555" s="132"/>
      <c r="BZ555" s="132"/>
      <c r="CA555" s="132"/>
      <c r="CB555" s="132"/>
      <c r="CC555" s="132"/>
      <c r="CD555" s="132"/>
      <c r="CE555" s="132"/>
      <c r="CF555" s="132"/>
      <c r="CG555" s="132"/>
      <c r="CH555" s="132"/>
      <c r="CI555" s="132"/>
      <c r="CJ555" s="132"/>
      <c r="CK555" s="132"/>
      <c r="CL555" s="132"/>
      <c r="CM555" s="132"/>
      <c r="CN555" s="132"/>
      <c r="CO555" s="132"/>
      <c r="CP555" s="132"/>
      <c r="CQ555" s="132"/>
      <c r="CR555" s="132"/>
      <c r="CS555" s="132"/>
      <c r="CT555" s="132"/>
      <c r="CU555" s="132"/>
      <c r="CV555" s="132"/>
      <c r="CW555" s="132"/>
      <c r="CX555" s="132"/>
      <c r="CY555" s="132"/>
      <c r="CZ555" s="132"/>
      <c r="DA555" s="132"/>
      <c r="DB555" s="132"/>
      <c r="DC555" s="132"/>
      <c r="DD555" s="132"/>
    </row>
    <row r="556" spans="1:108" ht="13.5" customHeight="1">
      <c r="A556" s="897" t="s">
        <v>227</v>
      </c>
      <c r="B556" s="928">
        <f>SUM(B560:C580)</f>
        <v>203</v>
      </c>
      <c r="C556" s="1020"/>
      <c r="D556" s="893">
        <f>SUM(D560:E580)</f>
        <v>6322</v>
      </c>
      <c r="E556" s="894"/>
      <c r="F556" s="928">
        <f>SUM(F560:G580)</f>
        <v>135</v>
      </c>
      <c r="G556" s="868"/>
      <c r="H556" s="868">
        <f>SUM(H560:I580)</f>
        <v>93</v>
      </c>
      <c r="I556" s="868"/>
      <c r="J556" s="868">
        <f>SUM(J560:K580)</f>
        <v>122</v>
      </c>
      <c r="K556" s="868"/>
      <c r="L556" s="868">
        <f>SUM(L560:M580)</f>
        <v>103</v>
      </c>
      <c r="M556" s="868"/>
      <c r="N556" s="928">
        <f>SUM(N560:O580)</f>
        <v>94</v>
      </c>
      <c r="O556" s="869"/>
      <c r="S556" s="132"/>
      <c r="V556" s="132"/>
      <c r="W556" s="132"/>
      <c r="X556" s="132"/>
      <c r="Y556" s="132"/>
      <c r="Z556" s="132"/>
      <c r="AA556" s="132"/>
      <c r="AB556" s="132"/>
      <c r="AC556" s="132"/>
      <c r="AD556" s="132"/>
      <c r="AE556" s="132"/>
      <c r="AF556" s="132"/>
      <c r="AG556" s="132"/>
      <c r="AH556" s="132"/>
      <c r="AI556" s="132"/>
      <c r="AJ556" s="132"/>
      <c r="AK556" s="132"/>
      <c r="AL556" s="132"/>
      <c r="AM556" s="132"/>
      <c r="AN556" s="132"/>
      <c r="AO556" s="132"/>
      <c r="AP556" s="132"/>
      <c r="AQ556" s="132"/>
      <c r="AR556" s="132"/>
      <c r="AS556" s="132"/>
      <c r="AT556" s="132"/>
      <c r="AU556" s="132"/>
      <c r="AV556" s="132"/>
      <c r="AW556" s="132"/>
      <c r="AX556" s="132"/>
      <c r="AY556" s="132"/>
      <c r="AZ556" s="132"/>
      <c r="BA556" s="132"/>
      <c r="BB556" s="132"/>
      <c r="BC556" s="132"/>
      <c r="BD556" s="132"/>
      <c r="BE556" s="132"/>
      <c r="BF556" s="132"/>
      <c r="BG556" s="132"/>
      <c r="BH556" s="132"/>
      <c r="BI556" s="132"/>
      <c r="BJ556" s="132"/>
      <c r="BK556" s="132"/>
      <c r="BL556" s="132"/>
      <c r="BM556" s="132"/>
      <c r="BN556" s="132"/>
      <c r="BO556" s="132"/>
      <c r="BP556" s="132"/>
      <c r="BQ556" s="132"/>
      <c r="BR556" s="132"/>
      <c r="BS556" s="132"/>
      <c r="BT556" s="132"/>
      <c r="BU556" s="132"/>
      <c r="BV556" s="132"/>
      <c r="BW556" s="132"/>
      <c r="BX556" s="132"/>
      <c r="BY556" s="132"/>
      <c r="BZ556" s="132"/>
      <c r="CA556" s="132"/>
      <c r="CB556" s="132"/>
      <c r="CC556" s="132"/>
      <c r="CD556" s="132"/>
      <c r="CE556" s="132"/>
      <c r="CF556" s="132"/>
      <c r="CG556" s="132"/>
      <c r="CH556" s="132"/>
      <c r="CI556" s="132"/>
      <c r="CJ556" s="132"/>
      <c r="CK556" s="132"/>
      <c r="CL556" s="132"/>
      <c r="CM556" s="132"/>
      <c r="CN556" s="132"/>
      <c r="CO556" s="132"/>
      <c r="CP556" s="132"/>
      <c r="CQ556" s="132"/>
      <c r="CR556" s="132"/>
      <c r="CS556" s="132"/>
      <c r="CT556" s="132"/>
      <c r="CU556" s="132"/>
      <c r="CV556" s="132"/>
      <c r="CW556" s="132"/>
      <c r="CX556" s="132"/>
      <c r="CY556" s="132"/>
      <c r="CZ556" s="132"/>
      <c r="DA556" s="132"/>
      <c r="DB556" s="132"/>
      <c r="DC556" s="132"/>
      <c r="DD556" s="132"/>
    </row>
    <row r="557" spans="1:108" ht="13.5" customHeight="1">
      <c r="A557" s="870"/>
      <c r="B557" s="1001" t="s">
        <v>89</v>
      </c>
      <c r="C557" s="1021" t="s">
        <v>90</v>
      </c>
      <c r="D557" s="1002" t="s">
        <v>89</v>
      </c>
      <c r="E557" s="974" t="s">
        <v>90</v>
      </c>
      <c r="F557" s="1001" t="s">
        <v>89</v>
      </c>
      <c r="G557" s="971" t="s">
        <v>90</v>
      </c>
      <c r="H557" s="1001" t="s">
        <v>89</v>
      </c>
      <c r="I557" s="971" t="s">
        <v>90</v>
      </c>
      <c r="J557" s="1001" t="s">
        <v>89</v>
      </c>
      <c r="K557" s="1003" t="s">
        <v>90</v>
      </c>
      <c r="L557" s="1003" t="s">
        <v>89</v>
      </c>
      <c r="M557" s="971" t="s">
        <v>90</v>
      </c>
      <c r="N557" s="1001" t="s">
        <v>89</v>
      </c>
      <c r="O557" s="1003" t="s">
        <v>90</v>
      </c>
      <c r="S557" s="132"/>
      <c r="V557" s="132"/>
      <c r="W557" s="132"/>
      <c r="X557" s="132"/>
      <c r="Y557" s="132"/>
      <c r="Z557" s="132"/>
      <c r="AA557" s="132"/>
      <c r="AB557" s="132"/>
      <c r="AC557" s="132"/>
      <c r="AD557" s="132"/>
      <c r="AE557" s="132"/>
      <c r="AF557" s="132"/>
      <c r="AG557" s="132"/>
      <c r="AH557" s="132"/>
      <c r="AI557" s="132"/>
      <c r="AJ557" s="132"/>
      <c r="AK557" s="132"/>
      <c r="AL557" s="132"/>
      <c r="AM557" s="132"/>
      <c r="AN557" s="132"/>
      <c r="AO557" s="132"/>
      <c r="AP557" s="132"/>
      <c r="AQ557" s="132"/>
      <c r="AR557" s="132"/>
      <c r="AS557" s="132"/>
      <c r="AT557" s="132"/>
      <c r="AU557" s="132"/>
      <c r="AV557" s="132"/>
      <c r="AW557" s="132"/>
      <c r="AX557" s="132"/>
      <c r="AY557" s="132"/>
      <c r="AZ557" s="132"/>
      <c r="BA557" s="132"/>
      <c r="BB557" s="132"/>
      <c r="BC557" s="132"/>
      <c r="BD557" s="132"/>
      <c r="BE557" s="132"/>
      <c r="BF557" s="132"/>
      <c r="BG557" s="132"/>
      <c r="BH557" s="132"/>
      <c r="BI557" s="132"/>
      <c r="BJ557" s="132"/>
      <c r="BK557" s="132"/>
      <c r="BL557" s="132"/>
      <c r="BM557" s="132"/>
      <c r="BN557" s="132"/>
      <c r="BO557" s="132"/>
      <c r="BP557" s="132"/>
      <c r="BQ557" s="132"/>
      <c r="BR557" s="132"/>
      <c r="BS557" s="132"/>
      <c r="BT557" s="132"/>
      <c r="BU557" s="132"/>
      <c r="BV557" s="132"/>
      <c r="BW557" s="132"/>
      <c r="BX557" s="132"/>
      <c r="BY557" s="132"/>
      <c r="BZ557" s="132"/>
      <c r="CA557" s="132"/>
      <c r="CB557" s="132"/>
      <c r="CC557" s="132"/>
      <c r="CD557" s="132"/>
      <c r="CE557" s="132"/>
      <c r="CF557" s="132"/>
      <c r="CG557" s="132"/>
      <c r="CH557" s="132"/>
      <c r="CI557" s="132"/>
      <c r="CJ557" s="132"/>
      <c r="CK557" s="132"/>
      <c r="CL557" s="132"/>
      <c r="CM557" s="132"/>
      <c r="CN557" s="132"/>
      <c r="CO557" s="132"/>
      <c r="CP557" s="132"/>
      <c r="CQ557" s="132"/>
      <c r="CR557" s="132"/>
      <c r="CS557" s="132"/>
      <c r="CT557" s="132"/>
      <c r="CU557" s="132"/>
      <c r="CV557" s="132"/>
      <c r="CW557" s="132"/>
      <c r="CX557" s="132"/>
      <c r="CY557" s="132"/>
      <c r="CZ557" s="132"/>
      <c r="DA557" s="132"/>
      <c r="DB557" s="132"/>
      <c r="DC557" s="132"/>
      <c r="DD557" s="132"/>
    </row>
    <row r="558" spans="1:108" ht="13.5" customHeight="1">
      <c r="A558" s="897" t="s">
        <v>380</v>
      </c>
      <c r="B558" s="954">
        <f>SUM(B564:B580)</f>
        <v>65</v>
      </c>
      <c r="C558" s="1022">
        <f>SUM(C564:C580)</f>
        <v>62</v>
      </c>
      <c r="D558" s="955">
        <f>L500+N500+B529+D529+F529+H529+J529+L529+N529</f>
        <v>2375</v>
      </c>
      <c r="E558" s="956">
        <f>M500+O500+C529+E529+G529+I529+K529+M529+O529</f>
        <v>2459</v>
      </c>
      <c r="F558" s="954">
        <f t="shared" ref="F558:O558" si="71">SUM(F564:F580)</f>
        <v>65</v>
      </c>
      <c r="G558" s="953">
        <f t="shared" si="71"/>
        <v>58</v>
      </c>
      <c r="H558" s="954">
        <f t="shared" si="71"/>
        <v>37</v>
      </c>
      <c r="I558" s="953">
        <f t="shared" si="71"/>
        <v>39</v>
      </c>
      <c r="J558" s="954">
        <f t="shared" si="71"/>
        <v>59</v>
      </c>
      <c r="K558" s="953">
        <f t="shared" si="71"/>
        <v>57</v>
      </c>
      <c r="L558" s="954">
        <f t="shared" si="71"/>
        <v>35</v>
      </c>
      <c r="M558" s="953">
        <f t="shared" si="71"/>
        <v>46</v>
      </c>
      <c r="N558" s="954">
        <f t="shared" si="71"/>
        <v>41</v>
      </c>
      <c r="O558" s="954">
        <f t="shared" si="71"/>
        <v>42</v>
      </c>
      <c r="S558" s="132"/>
      <c r="V558" s="132"/>
      <c r="W558" s="132"/>
      <c r="X558" s="132"/>
      <c r="Y558" s="132"/>
      <c r="Z558" s="132"/>
      <c r="AA558" s="132"/>
      <c r="AB558" s="132"/>
      <c r="AC558" s="132"/>
      <c r="AD558" s="132"/>
      <c r="AE558" s="132"/>
      <c r="AF558" s="132"/>
      <c r="AG558" s="132"/>
      <c r="AH558" s="132"/>
      <c r="AI558" s="132"/>
      <c r="AJ558" s="132"/>
      <c r="AK558" s="132"/>
      <c r="AL558" s="132"/>
      <c r="AM558" s="132"/>
      <c r="AN558" s="132"/>
      <c r="AO558" s="132"/>
      <c r="AP558" s="132"/>
      <c r="AQ558" s="132"/>
      <c r="AR558" s="132"/>
      <c r="AS558" s="132"/>
      <c r="AT558" s="132"/>
      <c r="AU558" s="132"/>
      <c r="AV558" s="132"/>
      <c r="AW558" s="132"/>
      <c r="AX558" s="132"/>
      <c r="AY558" s="132"/>
      <c r="AZ558" s="132"/>
      <c r="BA558" s="132"/>
      <c r="BB558" s="132"/>
      <c r="BC558" s="132"/>
      <c r="BD558" s="132"/>
      <c r="BE558" s="132"/>
      <c r="BF558" s="132"/>
      <c r="BG558" s="132"/>
      <c r="BH558" s="132"/>
      <c r="BI558" s="132"/>
      <c r="BJ558" s="132"/>
      <c r="BK558" s="132"/>
      <c r="BL558" s="132"/>
      <c r="BM558" s="132"/>
      <c r="BN558" s="132"/>
      <c r="BO558" s="132"/>
      <c r="BP558" s="132"/>
      <c r="BQ558" s="132"/>
      <c r="BR558" s="132"/>
      <c r="BS558" s="132"/>
      <c r="BT558" s="132"/>
      <c r="BU558" s="132"/>
      <c r="BV558" s="132"/>
      <c r="BW558" s="132"/>
      <c r="BX558" s="132"/>
      <c r="BY558" s="132"/>
      <c r="BZ558" s="132"/>
      <c r="CA558" s="132"/>
      <c r="CB558" s="132"/>
      <c r="CC558" s="132"/>
      <c r="CD558" s="132"/>
      <c r="CE558" s="132"/>
      <c r="CF558" s="132"/>
      <c r="CG558" s="132"/>
      <c r="CH558" s="132"/>
      <c r="CI558" s="132"/>
      <c r="CJ558" s="132"/>
      <c r="CK558" s="132"/>
      <c r="CL558" s="132"/>
      <c r="CM558" s="132"/>
      <c r="CN558" s="132"/>
      <c r="CO558" s="132"/>
      <c r="CP558" s="132"/>
      <c r="CQ558" s="132"/>
      <c r="CR558" s="132"/>
      <c r="CS558" s="132"/>
      <c r="CT558" s="132"/>
      <c r="CU558" s="132"/>
      <c r="CV558" s="132"/>
      <c r="CW558" s="132"/>
      <c r="CX558" s="132"/>
      <c r="CY558" s="132"/>
      <c r="CZ558" s="132"/>
      <c r="DA558" s="132"/>
      <c r="DB558" s="132"/>
      <c r="DC558" s="132"/>
      <c r="DD558" s="132"/>
    </row>
    <row r="559" spans="1:108" ht="15" customHeight="1">
      <c r="A559" s="879" t="s">
        <v>229</v>
      </c>
      <c r="B559" s="881">
        <f>SUM(B560:B580)</f>
        <v>100</v>
      </c>
      <c r="C559" s="1023">
        <f>SUM(C560:C580)</f>
        <v>103</v>
      </c>
      <c r="D559" s="959">
        <f>L501+N501+B530+D530+F530+H530+J530+L530+N530</f>
        <v>3048</v>
      </c>
      <c r="E559" s="960">
        <f>M501+O501+C530+E530+G530+I530+K530+M530+O530</f>
        <v>3071</v>
      </c>
      <c r="F559" s="881">
        <f t="shared" ref="F559:O559" si="72">SUM(F560:F580)</f>
        <v>74</v>
      </c>
      <c r="G559" s="958">
        <f t="shared" si="72"/>
        <v>61</v>
      </c>
      <c r="H559" s="881">
        <f t="shared" si="72"/>
        <v>44</v>
      </c>
      <c r="I559" s="958">
        <f t="shared" si="72"/>
        <v>49</v>
      </c>
      <c r="J559" s="881">
        <f t="shared" si="72"/>
        <v>63</v>
      </c>
      <c r="K559" s="958">
        <f t="shared" si="72"/>
        <v>59</v>
      </c>
      <c r="L559" s="881">
        <f t="shared" si="72"/>
        <v>48</v>
      </c>
      <c r="M559" s="958">
        <f t="shared" si="72"/>
        <v>55</v>
      </c>
      <c r="N559" s="881">
        <f t="shared" si="72"/>
        <v>46</v>
      </c>
      <c r="O559" s="881">
        <f t="shared" si="72"/>
        <v>48</v>
      </c>
      <c r="S559" s="132"/>
      <c r="V559" s="132"/>
      <c r="W559" s="132"/>
      <c r="X559" s="132"/>
      <c r="Y559" s="132"/>
      <c r="Z559" s="132"/>
      <c r="AA559" s="132"/>
      <c r="AB559" s="132"/>
      <c r="AC559" s="132"/>
      <c r="AD559" s="132"/>
      <c r="AE559" s="132"/>
      <c r="AF559" s="132"/>
      <c r="AG559" s="132"/>
      <c r="AH559" s="132"/>
      <c r="AI559" s="132"/>
      <c r="AJ559" s="132"/>
      <c r="AK559" s="132"/>
      <c r="AL559" s="132"/>
      <c r="AM559" s="132"/>
      <c r="AN559" s="132"/>
      <c r="AO559" s="132"/>
      <c r="AP559" s="132"/>
      <c r="AQ559" s="132"/>
      <c r="AR559" s="132"/>
      <c r="AS559" s="132"/>
      <c r="AT559" s="132"/>
      <c r="AU559" s="132"/>
      <c r="AV559" s="132"/>
      <c r="AW559" s="132"/>
      <c r="AX559" s="132"/>
      <c r="AY559" s="132"/>
      <c r="AZ559" s="132"/>
      <c r="BA559" s="132"/>
      <c r="BB559" s="132"/>
      <c r="BC559" s="132"/>
      <c r="BD559" s="132"/>
      <c r="BE559" s="132"/>
      <c r="BF559" s="132"/>
      <c r="BG559" s="132"/>
      <c r="BH559" s="132"/>
      <c r="BI559" s="132"/>
      <c r="BJ559" s="132"/>
      <c r="BK559" s="132"/>
      <c r="BL559" s="132"/>
      <c r="BM559" s="132"/>
      <c r="BN559" s="132"/>
      <c r="BO559" s="132"/>
      <c r="BP559" s="132"/>
      <c r="BQ559" s="132"/>
      <c r="BR559" s="132"/>
      <c r="BS559" s="132"/>
      <c r="BT559" s="132"/>
      <c r="BU559" s="132"/>
      <c r="BV559" s="132"/>
      <c r="BW559" s="132"/>
      <c r="BX559" s="132"/>
      <c r="BY559" s="132"/>
      <c r="BZ559" s="132"/>
      <c r="CA559" s="132"/>
      <c r="CB559" s="132"/>
      <c r="CC559" s="132"/>
      <c r="CD559" s="132"/>
      <c r="CE559" s="132"/>
      <c r="CF559" s="132"/>
      <c r="CG559" s="132"/>
      <c r="CH559" s="132"/>
      <c r="CI559" s="132"/>
      <c r="CJ559" s="132"/>
      <c r="CK559" s="132"/>
      <c r="CL559" s="132"/>
      <c r="CM559" s="132"/>
      <c r="CN559" s="132"/>
      <c r="CO559" s="132"/>
      <c r="CP559" s="132"/>
      <c r="CQ559" s="132"/>
      <c r="CR559" s="132"/>
      <c r="CS559" s="132"/>
      <c r="CT559" s="132"/>
      <c r="CU559" s="132"/>
      <c r="CV559" s="132"/>
      <c r="CW559" s="132"/>
      <c r="CX559" s="132"/>
      <c r="CY559" s="132"/>
      <c r="CZ559" s="132"/>
      <c r="DA559" s="132"/>
      <c r="DB559" s="132"/>
      <c r="DC559" s="132"/>
      <c r="DD559" s="132"/>
    </row>
    <row r="560" spans="1:108" ht="12.75" customHeight="1">
      <c r="A560" s="882" t="s">
        <v>381</v>
      </c>
      <c r="B560" s="850">
        <v>4</v>
      </c>
      <c r="C560" s="1024">
        <v>12</v>
      </c>
      <c r="D560" s="990">
        <f>L502+N502+B531+D531+F531+H531+J531+L531+N531+B560</f>
        <v>190</v>
      </c>
      <c r="E560" s="914">
        <f>M502+O502+C531+E531+G531+I531+K531+M531+O531+C560</f>
        <v>174</v>
      </c>
      <c r="F560" s="850">
        <v>1</v>
      </c>
      <c r="G560" s="853">
        <v>2</v>
      </c>
      <c r="H560" s="850">
        <v>3</v>
      </c>
      <c r="I560" s="853">
        <v>3</v>
      </c>
      <c r="J560" s="850">
        <v>2</v>
      </c>
      <c r="K560" s="853">
        <v>0</v>
      </c>
      <c r="L560" s="850">
        <v>4</v>
      </c>
      <c r="M560" s="853">
        <v>1</v>
      </c>
      <c r="N560" s="852">
        <v>2</v>
      </c>
      <c r="O560" s="852">
        <v>2</v>
      </c>
      <c r="S560" s="132"/>
      <c r="V560" s="132"/>
      <c r="W560" s="132"/>
      <c r="X560" s="132"/>
      <c r="Y560" s="132"/>
      <c r="Z560" s="132"/>
      <c r="AA560" s="132"/>
      <c r="AB560" s="132"/>
      <c r="AC560" s="132"/>
      <c r="AD560" s="132"/>
      <c r="AE560" s="132"/>
      <c r="AF560" s="132"/>
      <c r="AG560" s="132"/>
      <c r="AH560" s="132"/>
      <c r="AI560" s="132"/>
      <c r="AJ560" s="132"/>
      <c r="AK560" s="132"/>
      <c r="AL560" s="132"/>
      <c r="AM560" s="132"/>
      <c r="AN560" s="132"/>
      <c r="AO560" s="132"/>
      <c r="AP560" s="132"/>
      <c r="AQ560" s="132"/>
      <c r="AR560" s="132"/>
      <c r="AS560" s="132"/>
      <c r="AT560" s="132"/>
      <c r="AU560" s="132"/>
      <c r="AV560" s="132"/>
      <c r="AW560" s="132"/>
      <c r="AX560" s="132"/>
      <c r="AY560" s="132"/>
      <c r="AZ560" s="132"/>
      <c r="BA560" s="132"/>
      <c r="BB560" s="132"/>
      <c r="BC560" s="132"/>
      <c r="BD560" s="132"/>
      <c r="BE560" s="132"/>
      <c r="BF560" s="132"/>
      <c r="BG560" s="132"/>
      <c r="BH560" s="132"/>
      <c r="BI560" s="132"/>
      <c r="BJ560" s="132"/>
      <c r="BK560" s="132"/>
      <c r="BL560" s="132"/>
      <c r="BM560" s="132"/>
      <c r="BN560" s="132"/>
      <c r="BO560" s="132"/>
      <c r="BP560" s="132"/>
      <c r="BQ560" s="132"/>
      <c r="BR560" s="132"/>
      <c r="BS560" s="132"/>
      <c r="BT560" s="132"/>
      <c r="BU560" s="132"/>
      <c r="BV560" s="132"/>
      <c r="BW560" s="132"/>
      <c r="BX560" s="132"/>
      <c r="BY560" s="132"/>
      <c r="BZ560" s="132"/>
      <c r="CA560" s="132"/>
      <c r="CB560" s="132"/>
      <c r="CC560" s="132"/>
      <c r="CD560" s="132"/>
      <c r="CE560" s="132"/>
      <c r="CF560" s="132"/>
      <c r="CG560" s="132"/>
      <c r="CH560" s="132"/>
      <c r="CI560" s="132"/>
      <c r="CJ560" s="132"/>
      <c r="CK560" s="132"/>
      <c r="CL560" s="132"/>
      <c r="CM560" s="132"/>
      <c r="CN560" s="132"/>
      <c r="CO560" s="132"/>
      <c r="CP560" s="132"/>
      <c r="CQ560" s="132"/>
      <c r="CR560" s="132"/>
      <c r="CS560" s="132"/>
      <c r="CT560" s="132"/>
      <c r="CU560" s="132"/>
      <c r="CV560" s="132"/>
      <c r="CW560" s="132"/>
      <c r="CX560" s="132"/>
      <c r="CY560" s="132"/>
      <c r="CZ560" s="132"/>
      <c r="DA560" s="132"/>
      <c r="DB560" s="132"/>
      <c r="DC560" s="132"/>
      <c r="DD560" s="132"/>
    </row>
    <row r="561" spans="1:108" ht="12.75" customHeight="1">
      <c r="A561" s="882" t="s">
        <v>382</v>
      </c>
      <c r="B561" s="850">
        <v>17</v>
      </c>
      <c r="C561" s="1024">
        <v>12</v>
      </c>
      <c r="D561" s="990">
        <f>L503+N503+B532+D532+F532+H532+J532+L532+N532+B561</f>
        <v>210</v>
      </c>
      <c r="E561" s="914">
        <f>M503+O503+C532+E532+G532+I532+K532+M532+O532+C561</f>
        <v>184</v>
      </c>
      <c r="F561" s="850">
        <v>1</v>
      </c>
      <c r="G561" s="853">
        <v>1</v>
      </c>
      <c r="H561" s="850">
        <v>2</v>
      </c>
      <c r="I561" s="853">
        <v>1</v>
      </c>
      <c r="J561" s="850">
        <v>2</v>
      </c>
      <c r="K561" s="853">
        <v>0</v>
      </c>
      <c r="L561" s="850">
        <v>3</v>
      </c>
      <c r="M561" s="853">
        <v>3</v>
      </c>
      <c r="N561" s="852">
        <v>1</v>
      </c>
      <c r="O561" s="852">
        <v>0</v>
      </c>
      <c r="S561" s="132"/>
      <c r="V561" s="132"/>
      <c r="W561" s="132"/>
      <c r="X561" s="132"/>
      <c r="Y561" s="132"/>
      <c r="Z561" s="132"/>
      <c r="AA561" s="132"/>
      <c r="AB561" s="132"/>
      <c r="AC561" s="132"/>
      <c r="AD561" s="132"/>
      <c r="AE561" s="132"/>
      <c r="AF561" s="132"/>
      <c r="AG561" s="132"/>
      <c r="AH561" s="132"/>
      <c r="AI561" s="132"/>
      <c r="AJ561" s="132"/>
      <c r="AK561" s="132"/>
      <c r="AL561" s="132"/>
      <c r="AM561" s="132"/>
      <c r="AN561" s="132"/>
      <c r="AO561" s="132"/>
      <c r="AP561" s="132"/>
      <c r="AQ561" s="132"/>
      <c r="AR561" s="132"/>
      <c r="AS561" s="132"/>
      <c r="AT561" s="132"/>
      <c r="AU561" s="132"/>
      <c r="AV561" s="132"/>
      <c r="AW561" s="132"/>
      <c r="AX561" s="132"/>
      <c r="AY561" s="132"/>
      <c r="AZ561" s="132"/>
      <c r="BA561" s="132"/>
      <c r="BB561" s="132"/>
      <c r="BC561" s="132"/>
      <c r="BD561" s="132"/>
      <c r="BE561" s="132"/>
      <c r="BF561" s="132"/>
      <c r="BG561" s="132"/>
      <c r="BH561" s="132"/>
      <c r="BI561" s="132"/>
      <c r="BJ561" s="132"/>
      <c r="BK561" s="132"/>
      <c r="BL561" s="132"/>
      <c r="BM561" s="132"/>
      <c r="BN561" s="132"/>
      <c r="BO561" s="132"/>
      <c r="BP561" s="132"/>
      <c r="BQ561" s="132"/>
      <c r="BR561" s="132"/>
      <c r="BS561" s="132"/>
      <c r="BT561" s="132"/>
      <c r="BU561" s="132"/>
      <c r="BV561" s="132"/>
      <c r="BW561" s="132"/>
      <c r="BX561" s="132"/>
      <c r="BY561" s="132"/>
      <c r="BZ561" s="132"/>
      <c r="CA561" s="132"/>
      <c r="CB561" s="132"/>
      <c r="CC561" s="132"/>
      <c r="CD561" s="132"/>
      <c r="CE561" s="132"/>
      <c r="CF561" s="132"/>
      <c r="CG561" s="132"/>
      <c r="CH561" s="132"/>
      <c r="CI561" s="132"/>
      <c r="CJ561" s="132"/>
      <c r="CK561" s="132"/>
      <c r="CL561" s="132"/>
      <c r="CM561" s="132"/>
      <c r="CN561" s="132"/>
      <c r="CO561" s="132"/>
      <c r="CP561" s="132"/>
      <c r="CQ561" s="132"/>
      <c r="CR561" s="132"/>
      <c r="CS561" s="132"/>
      <c r="CT561" s="132"/>
      <c r="CU561" s="132"/>
      <c r="CV561" s="132"/>
      <c r="CW561" s="132"/>
      <c r="CX561" s="132"/>
      <c r="CY561" s="132"/>
      <c r="CZ561" s="132"/>
      <c r="DA561" s="132"/>
      <c r="DB561" s="132"/>
      <c r="DC561" s="132"/>
      <c r="DD561" s="132"/>
    </row>
    <row r="562" spans="1:108" ht="12.75" customHeight="1">
      <c r="A562" s="882" t="s">
        <v>93</v>
      </c>
      <c r="B562" s="850">
        <v>11</v>
      </c>
      <c r="C562" s="1024">
        <v>13</v>
      </c>
      <c r="D562" s="990">
        <f t="shared" ref="D562:E577" si="73">L504+N504+B533+D533+F533+H533+J533+L533+N533+B562</f>
        <v>184</v>
      </c>
      <c r="E562" s="914">
        <f t="shared" si="73"/>
        <v>162</v>
      </c>
      <c r="F562" s="850">
        <v>2</v>
      </c>
      <c r="G562" s="853">
        <v>0</v>
      </c>
      <c r="H562" s="850">
        <v>0</v>
      </c>
      <c r="I562" s="853">
        <v>3</v>
      </c>
      <c r="J562" s="850">
        <v>0</v>
      </c>
      <c r="K562" s="853">
        <v>0</v>
      </c>
      <c r="L562" s="850">
        <v>4</v>
      </c>
      <c r="M562" s="853">
        <v>2</v>
      </c>
      <c r="N562" s="852">
        <v>0</v>
      </c>
      <c r="O562" s="852">
        <v>1</v>
      </c>
      <c r="S562" s="132"/>
      <c r="V562" s="132"/>
      <c r="W562" s="132"/>
      <c r="X562" s="132"/>
      <c r="Y562" s="132"/>
      <c r="Z562" s="132"/>
      <c r="AA562" s="132"/>
      <c r="AB562" s="132"/>
      <c r="AC562" s="132"/>
      <c r="AD562" s="132"/>
      <c r="AE562" s="132"/>
      <c r="AF562" s="132"/>
      <c r="AG562" s="132"/>
      <c r="AH562" s="132"/>
      <c r="AI562" s="132"/>
      <c r="AJ562" s="132"/>
      <c r="AK562" s="132"/>
      <c r="AL562" s="132"/>
      <c r="AM562" s="132"/>
      <c r="AN562" s="132"/>
      <c r="AO562" s="132"/>
      <c r="AP562" s="132"/>
      <c r="AQ562" s="132"/>
      <c r="AR562" s="132"/>
      <c r="AS562" s="132"/>
      <c r="AT562" s="132"/>
      <c r="AU562" s="132"/>
      <c r="AV562" s="132"/>
      <c r="AW562" s="132"/>
      <c r="AX562" s="132"/>
      <c r="AY562" s="132"/>
      <c r="AZ562" s="132"/>
      <c r="BA562" s="132"/>
      <c r="BB562" s="132"/>
      <c r="BC562" s="132"/>
      <c r="BD562" s="132"/>
      <c r="BE562" s="132"/>
      <c r="BF562" s="132"/>
      <c r="BG562" s="132"/>
      <c r="BH562" s="132"/>
      <c r="BI562" s="132"/>
      <c r="BJ562" s="132"/>
      <c r="BK562" s="132"/>
      <c r="BL562" s="132"/>
      <c r="BM562" s="132"/>
      <c r="BN562" s="132"/>
      <c r="BO562" s="132"/>
      <c r="BP562" s="132"/>
      <c r="BQ562" s="132"/>
      <c r="BR562" s="132"/>
      <c r="BS562" s="132"/>
      <c r="BT562" s="132"/>
      <c r="BU562" s="132"/>
      <c r="BV562" s="132"/>
      <c r="BW562" s="132"/>
      <c r="BX562" s="132"/>
      <c r="BY562" s="132"/>
      <c r="BZ562" s="132"/>
      <c r="CA562" s="132"/>
      <c r="CB562" s="132"/>
      <c r="CC562" s="132"/>
      <c r="CD562" s="132"/>
      <c r="CE562" s="132"/>
      <c r="CF562" s="132"/>
      <c r="CG562" s="132"/>
      <c r="CH562" s="132"/>
      <c r="CI562" s="132"/>
      <c r="CJ562" s="132"/>
      <c r="CK562" s="132"/>
      <c r="CL562" s="132"/>
      <c r="CM562" s="132"/>
      <c r="CN562" s="132"/>
      <c r="CO562" s="132"/>
      <c r="CP562" s="132"/>
      <c r="CQ562" s="132"/>
      <c r="CR562" s="132"/>
      <c r="CS562" s="132"/>
      <c r="CT562" s="132"/>
      <c r="CU562" s="132"/>
      <c r="CV562" s="132"/>
      <c r="CW562" s="132"/>
      <c r="CX562" s="132"/>
      <c r="CY562" s="132"/>
      <c r="CZ562" s="132"/>
      <c r="DA562" s="132"/>
      <c r="DB562" s="132"/>
      <c r="DC562" s="132"/>
      <c r="DD562" s="132"/>
    </row>
    <row r="563" spans="1:108" ht="12.75" customHeight="1">
      <c r="A563" s="882" t="s">
        <v>94</v>
      </c>
      <c r="B563" s="850">
        <v>3</v>
      </c>
      <c r="C563" s="1024">
        <v>4</v>
      </c>
      <c r="D563" s="990">
        <f t="shared" si="73"/>
        <v>124</v>
      </c>
      <c r="E563" s="914">
        <f t="shared" si="73"/>
        <v>133</v>
      </c>
      <c r="F563" s="850">
        <v>5</v>
      </c>
      <c r="G563" s="853">
        <v>0</v>
      </c>
      <c r="H563" s="850">
        <v>2</v>
      </c>
      <c r="I563" s="853">
        <v>3</v>
      </c>
      <c r="J563" s="850">
        <v>0</v>
      </c>
      <c r="K563" s="853">
        <v>2</v>
      </c>
      <c r="L563" s="850">
        <v>2</v>
      </c>
      <c r="M563" s="853">
        <v>3</v>
      </c>
      <c r="N563" s="852">
        <v>2</v>
      </c>
      <c r="O563" s="852">
        <v>3</v>
      </c>
      <c r="S563" s="132"/>
      <c r="V563" s="132"/>
      <c r="W563" s="132"/>
      <c r="X563" s="132"/>
      <c r="Y563" s="132"/>
      <c r="Z563" s="132"/>
      <c r="AA563" s="132"/>
      <c r="AB563" s="132"/>
      <c r="AC563" s="132"/>
      <c r="AD563" s="132"/>
      <c r="AE563" s="132"/>
      <c r="AF563" s="132"/>
      <c r="AG563" s="132"/>
      <c r="AH563" s="132"/>
      <c r="AI563" s="132"/>
      <c r="AJ563" s="132"/>
      <c r="AK563" s="132"/>
      <c r="AL563" s="132"/>
      <c r="AM563" s="132"/>
      <c r="AN563" s="132"/>
      <c r="AO563" s="132"/>
      <c r="AP563" s="132"/>
      <c r="AQ563" s="132"/>
      <c r="AR563" s="132"/>
      <c r="AS563" s="132"/>
      <c r="AT563" s="132"/>
      <c r="AU563" s="132"/>
      <c r="AV563" s="132"/>
      <c r="AW563" s="132"/>
      <c r="AX563" s="132"/>
      <c r="AY563" s="132"/>
      <c r="AZ563" s="132"/>
      <c r="BA563" s="132"/>
      <c r="BB563" s="132"/>
      <c r="BC563" s="132"/>
      <c r="BD563" s="132"/>
      <c r="BE563" s="132"/>
      <c r="BF563" s="132"/>
      <c r="BG563" s="132"/>
      <c r="BH563" s="132"/>
      <c r="BI563" s="132"/>
      <c r="BJ563" s="132"/>
      <c r="BK563" s="132"/>
      <c r="BL563" s="132"/>
      <c r="BM563" s="132"/>
      <c r="BN563" s="132"/>
      <c r="BO563" s="132"/>
      <c r="BP563" s="132"/>
      <c r="BQ563" s="132"/>
      <c r="BR563" s="132"/>
      <c r="BS563" s="132"/>
      <c r="BT563" s="132"/>
      <c r="BU563" s="132"/>
      <c r="BV563" s="132"/>
      <c r="BW563" s="132"/>
      <c r="BX563" s="132"/>
      <c r="BY563" s="132"/>
      <c r="BZ563" s="132"/>
      <c r="CA563" s="132"/>
      <c r="CB563" s="132"/>
      <c r="CC563" s="132"/>
      <c r="CD563" s="132"/>
      <c r="CE563" s="132"/>
      <c r="CF563" s="132"/>
      <c r="CG563" s="132"/>
      <c r="CH563" s="132"/>
      <c r="CI563" s="132"/>
      <c r="CJ563" s="132"/>
      <c r="CK563" s="132"/>
      <c r="CL563" s="132"/>
      <c r="CM563" s="132"/>
      <c r="CN563" s="132"/>
      <c r="CO563" s="132"/>
      <c r="CP563" s="132"/>
      <c r="CQ563" s="132"/>
      <c r="CR563" s="132"/>
      <c r="CS563" s="132"/>
      <c r="CT563" s="132"/>
      <c r="CU563" s="132"/>
      <c r="CV563" s="132"/>
      <c r="CW563" s="132"/>
      <c r="CX563" s="132"/>
      <c r="CY563" s="132"/>
      <c r="CZ563" s="132"/>
      <c r="DA563" s="132"/>
      <c r="DB563" s="132"/>
      <c r="DC563" s="132"/>
      <c r="DD563" s="132"/>
    </row>
    <row r="564" spans="1:108" ht="12.75" customHeight="1">
      <c r="A564" s="882" t="s">
        <v>95</v>
      </c>
      <c r="B564" s="850">
        <v>1</v>
      </c>
      <c r="C564" s="1024">
        <v>1</v>
      </c>
      <c r="D564" s="990">
        <f>L506+N506+B535+D535+F535+H535+J535+L535+N535+B564</f>
        <v>146</v>
      </c>
      <c r="E564" s="914">
        <f t="shared" si="73"/>
        <v>151</v>
      </c>
      <c r="F564" s="850">
        <v>1</v>
      </c>
      <c r="G564" s="853">
        <v>3</v>
      </c>
      <c r="H564" s="850">
        <v>2</v>
      </c>
      <c r="I564" s="853">
        <v>2</v>
      </c>
      <c r="J564" s="850">
        <v>3</v>
      </c>
      <c r="K564" s="853">
        <v>0</v>
      </c>
      <c r="L564" s="850">
        <v>1</v>
      </c>
      <c r="M564" s="853">
        <v>5</v>
      </c>
      <c r="N564" s="852">
        <v>1</v>
      </c>
      <c r="O564" s="852">
        <v>2</v>
      </c>
      <c r="S564" s="132"/>
      <c r="V564" s="132"/>
      <c r="W564" s="132"/>
      <c r="X564" s="132"/>
      <c r="Y564" s="132"/>
      <c r="Z564" s="132"/>
      <c r="AA564" s="132"/>
      <c r="AB564" s="132"/>
      <c r="AC564" s="132"/>
      <c r="AD564" s="132"/>
      <c r="AE564" s="132"/>
      <c r="AF564" s="132"/>
      <c r="AG564" s="132"/>
      <c r="AH564" s="132"/>
      <c r="AI564" s="132"/>
      <c r="AJ564" s="132"/>
      <c r="AK564" s="132"/>
      <c r="AL564" s="132"/>
      <c r="AM564" s="132"/>
      <c r="AN564" s="132"/>
      <c r="AO564" s="132"/>
      <c r="AP564" s="132"/>
      <c r="AQ564" s="132"/>
      <c r="AR564" s="132"/>
      <c r="AS564" s="132"/>
      <c r="AT564" s="132"/>
      <c r="AU564" s="132"/>
      <c r="AV564" s="132"/>
      <c r="AW564" s="132"/>
      <c r="AX564" s="132"/>
      <c r="AY564" s="132"/>
      <c r="AZ564" s="132"/>
      <c r="BA564" s="132"/>
      <c r="BB564" s="132"/>
      <c r="BC564" s="132"/>
      <c r="BD564" s="132"/>
      <c r="BE564" s="132"/>
      <c r="BF564" s="132"/>
      <c r="BG564" s="132"/>
      <c r="BH564" s="132"/>
      <c r="BI564" s="132"/>
      <c r="BJ564" s="132"/>
      <c r="BK564" s="132"/>
      <c r="BL564" s="132"/>
      <c r="BM564" s="132"/>
      <c r="BN564" s="132"/>
      <c r="BO564" s="132"/>
      <c r="BP564" s="132"/>
      <c r="BQ564" s="132"/>
      <c r="BR564" s="132"/>
      <c r="BS564" s="132"/>
      <c r="BT564" s="132"/>
      <c r="BU564" s="132"/>
      <c r="BV564" s="132"/>
      <c r="BW564" s="132"/>
      <c r="BX564" s="132"/>
      <c r="BY564" s="132"/>
      <c r="BZ564" s="132"/>
      <c r="CA564" s="132"/>
      <c r="CB564" s="132"/>
      <c r="CC564" s="132"/>
      <c r="CD564" s="132"/>
      <c r="CE564" s="132"/>
      <c r="CF564" s="132"/>
      <c r="CG564" s="132"/>
      <c r="CH564" s="132"/>
      <c r="CI564" s="132"/>
      <c r="CJ564" s="132"/>
      <c r="CK564" s="132"/>
      <c r="CL564" s="132"/>
      <c r="CM564" s="132"/>
      <c r="CN564" s="132"/>
      <c r="CO564" s="132"/>
      <c r="CP564" s="132"/>
      <c r="CQ564" s="132"/>
      <c r="CR564" s="132"/>
      <c r="CS564" s="132"/>
      <c r="CT564" s="132"/>
      <c r="CU564" s="132"/>
      <c r="CV564" s="132"/>
      <c r="CW564" s="132"/>
      <c r="CX564" s="132"/>
      <c r="CY564" s="132"/>
      <c r="CZ564" s="132"/>
      <c r="DA564" s="132"/>
      <c r="DB564" s="132"/>
      <c r="DC564" s="132"/>
      <c r="DD564" s="132"/>
    </row>
    <row r="565" spans="1:108" ht="12.75" customHeight="1">
      <c r="A565" s="882" t="s">
        <v>96</v>
      </c>
      <c r="B565" s="850">
        <v>6</v>
      </c>
      <c r="C565" s="1024">
        <v>3</v>
      </c>
      <c r="D565" s="990">
        <f t="shared" si="73"/>
        <v>191</v>
      </c>
      <c r="E565" s="914">
        <f t="shared" si="73"/>
        <v>172</v>
      </c>
      <c r="F565" s="850">
        <v>5</v>
      </c>
      <c r="G565" s="853">
        <v>1</v>
      </c>
      <c r="H565" s="850">
        <v>1</v>
      </c>
      <c r="I565" s="853">
        <v>2</v>
      </c>
      <c r="J565" s="850">
        <v>5</v>
      </c>
      <c r="K565" s="853">
        <v>2</v>
      </c>
      <c r="L565" s="850">
        <v>1</v>
      </c>
      <c r="M565" s="853">
        <v>2</v>
      </c>
      <c r="N565" s="852">
        <v>4</v>
      </c>
      <c r="O565" s="852">
        <v>4</v>
      </c>
      <c r="S565" s="132"/>
      <c r="V565" s="132"/>
      <c r="W565" s="132"/>
      <c r="X565" s="132"/>
      <c r="Y565" s="132"/>
      <c r="Z565" s="132"/>
      <c r="AA565" s="132"/>
      <c r="AB565" s="132"/>
      <c r="AC565" s="132"/>
      <c r="AD565" s="132"/>
      <c r="AE565" s="132"/>
      <c r="AF565" s="132"/>
      <c r="AG565" s="132"/>
      <c r="AH565" s="132"/>
      <c r="AI565" s="132"/>
      <c r="AJ565" s="132"/>
      <c r="AK565" s="132"/>
      <c r="AL565" s="132"/>
      <c r="AM565" s="132"/>
      <c r="AN565" s="132"/>
      <c r="AO565" s="132"/>
      <c r="AP565" s="132"/>
      <c r="AQ565" s="132"/>
      <c r="AR565" s="132"/>
      <c r="AS565" s="132"/>
      <c r="AT565" s="132"/>
      <c r="AU565" s="132"/>
      <c r="AV565" s="132"/>
      <c r="AW565" s="132"/>
      <c r="AX565" s="132"/>
      <c r="AY565" s="132"/>
      <c r="AZ565" s="132"/>
      <c r="BA565" s="132"/>
      <c r="BB565" s="132"/>
      <c r="BC565" s="132"/>
      <c r="BD565" s="132"/>
      <c r="BE565" s="132"/>
      <c r="BF565" s="132"/>
      <c r="BG565" s="132"/>
      <c r="BH565" s="132"/>
      <c r="BI565" s="132"/>
      <c r="BJ565" s="132"/>
      <c r="BK565" s="132"/>
      <c r="BL565" s="132"/>
      <c r="BM565" s="132"/>
      <c r="BN565" s="132"/>
      <c r="BO565" s="132"/>
      <c r="BP565" s="132"/>
      <c r="BQ565" s="132"/>
      <c r="BR565" s="132"/>
      <c r="BS565" s="132"/>
      <c r="BT565" s="132"/>
      <c r="BU565" s="132"/>
      <c r="BV565" s="132"/>
      <c r="BW565" s="132"/>
      <c r="BX565" s="132"/>
      <c r="BY565" s="132"/>
      <c r="BZ565" s="132"/>
      <c r="CA565" s="132"/>
      <c r="CB565" s="132"/>
      <c r="CC565" s="132"/>
      <c r="CD565" s="132"/>
      <c r="CE565" s="132"/>
      <c r="CF565" s="132"/>
      <c r="CG565" s="132"/>
      <c r="CH565" s="132"/>
      <c r="CI565" s="132"/>
      <c r="CJ565" s="132"/>
      <c r="CK565" s="132"/>
      <c r="CL565" s="132"/>
      <c r="CM565" s="132"/>
      <c r="CN565" s="132"/>
      <c r="CO565" s="132"/>
      <c r="CP565" s="132"/>
      <c r="CQ565" s="132"/>
      <c r="CR565" s="132"/>
      <c r="CS565" s="132"/>
      <c r="CT565" s="132"/>
      <c r="CU565" s="132"/>
      <c r="CV565" s="132"/>
      <c r="CW565" s="132"/>
      <c r="CX565" s="132"/>
      <c r="CY565" s="132"/>
      <c r="CZ565" s="132"/>
      <c r="DA565" s="132"/>
      <c r="DB565" s="132"/>
      <c r="DC565" s="132"/>
      <c r="DD565" s="132"/>
    </row>
    <row r="566" spans="1:108" ht="12.75" customHeight="1">
      <c r="A566" s="882" t="s">
        <v>97</v>
      </c>
      <c r="B566" s="850">
        <v>11</v>
      </c>
      <c r="C566" s="1024">
        <v>9</v>
      </c>
      <c r="D566" s="990">
        <f t="shared" si="73"/>
        <v>222</v>
      </c>
      <c r="E566" s="914">
        <f t="shared" si="73"/>
        <v>252</v>
      </c>
      <c r="F566" s="850">
        <v>3</v>
      </c>
      <c r="G566" s="853">
        <v>4</v>
      </c>
      <c r="H566" s="850">
        <v>3</v>
      </c>
      <c r="I566" s="853">
        <v>2</v>
      </c>
      <c r="J566" s="850">
        <v>1</v>
      </c>
      <c r="K566" s="853">
        <v>5</v>
      </c>
      <c r="L566" s="850">
        <v>1</v>
      </c>
      <c r="M566" s="853">
        <v>3</v>
      </c>
      <c r="N566" s="852">
        <v>3</v>
      </c>
      <c r="O566" s="852">
        <v>3</v>
      </c>
      <c r="S566" s="132"/>
      <c r="V566" s="132"/>
      <c r="W566" s="132"/>
      <c r="X566" s="132"/>
      <c r="Y566" s="132"/>
      <c r="Z566" s="132"/>
      <c r="AA566" s="132"/>
      <c r="AB566" s="132"/>
      <c r="AC566" s="132"/>
      <c r="AD566" s="132"/>
      <c r="AE566" s="132"/>
      <c r="AF566" s="132"/>
      <c r="AG566" s="132"/>
      <c r="AH566" s="132"/>
      <c r="AI566" s="132"/>
      <c r="AJ566" s="132"/>
      <c r="AK566" s="132"/>
      <c r="AL566" s="132"/>
      <c r="AM566" s="132"/>
      <c r="AN566" s="132"/>
      <c r="AO566" s="132"/>
      <c r="AP566" s="132"/>
      <c r="AQ566" s="132"/>
      <c r="AR566" s="132"/>
      <c r="AS566" s="132"/>
      <c r="AT566" s="132"/>
      <c r="AU566" s="132"/>
      <c r="AV566" s="132"/>
      <c r="AW566" s="132"/>
      <c r="AX566" s="132"/>
      <c r="AY566" s="132"/>
      <c r="AZ566" s="132"/>
      <c r="BA566" s="132"/>
      <c r="BB566" s="132"/>
      <c r="BC566" s="132"/>
      <c r="BD566" s="132"/>
      <c r="BE566" s="132"/>
      <c r="BF566" s="132"/>
      <c r="BG566" s="132"/>
      <c r="BH566" s="132"/>
      <c r="BI566" s="132"/>
      <c r="BJ566" s="132"/>
      <c r="BK566" s="132"/>
      <c r="BL566" s="132"/>
      <c r="BM566" s="132"/>
      <c r="BN566" s="132"/>
      <c r="BO566" s="132"/>
      <c r="BP566" s="132"/>
      <c r="BQ566" s="132"/>
      <c r="BR566" s="132"/>
      <c r="BS566" s="132"/>
      <c r="BT566" s="132"/>
      <c r="BU566" s="132"/>
      <c r="BV566" s="132"/>
      <c r="BW566" s="132"/>
      <c r="BX566" s="132"/>
      <c r="BY566" s="132"/>
      <c r="BZ566" s="132"/>
      <c r="CA566" s="132"/>
      <c r="CB566" s="132"/>
      <c r="CC566" s="132"/>
      <c r="CD566" s="132"/>
      <c r="CE566" s="132"/>
      <c r="CF566" s="132"/>
      <c r="CG566" s="132"/>
      <c r="CH566" s="132"/>
      <c r="CI566" s="132"/>
      <c r="CJ566" s="132"/>
      <c r="CK566" s="132"/>
      <c r="CL566" s="132"/>
      <c r="CM566" s="132"/>
      <c r="CN566" s="132"/>
      <c r="CO566" s="132"/>
      <c r="CP566" s="132"/>
      <c r="CQ566" s="132"/>
      <c r="CR566" s="132"/>
      <c r="CS566" s="132"/>
      <c r="CT566" s="132"/>
      <c r="CU566" s="132"/>
      <c r="CV566" s="132"/>
      <c r="CW566" s="132"/>
      <c r="CX566" s="132"/>
      <c r="CY566" s="132"/>
      <c r="CZ566" s="132"/>
      <c r="DA566" s="132"/>
      <c r="DB566" s="132"/>
      <c r="DC566" s="132"/>
      <c r="DD566" s="132"/>
    </row>
    <row r="567" spans="1:108" ht="12.75" customHeight="1">
      <c r="A567" s="882" t="s">
        <v>99</v>
      </c>
      <c r="B567" s="850">
        <v>9</v>
      </c>
      <c r="C567" s="1024">
        <v>17</v>
      </c>
      <c r="D567" s="990">
        <f t="shared" si="73"/>
        <v>278</v>
      </c>
      <c r="E567" s="914">
        <f t="shared" si="73"/>
        <v>276</v>
      </c>
      <c r="F567" s="850">
        <v>5</v>
      </c>
      <c r="G567" s="853">
        <v>3</v>
      </c>
      <c r="H567" s="850">
        <v>1</v>
      </c>
      <c r="I567" s="853">
        <v>2</v>
      </c>
      <c r="J567" s="850">
        <v>6</v>
      </c>
      <c r="K567" s="853">
        <v>1</v>
      </c>
      <c r="L567" s="850">
        <v>3</v>
      </c>
      <c r="M567" s="853">
        <v>0</v>
      </c>
      <c r="N567" s="852">
        <v>2</v>
      </c>
      <c r="O567" s="852">
        <v>2</v>
      </c>
      <c r="S567" s="132"/>
      <c r="V567" s="132"/>
      <c r="W567" s="132"/>
      <c r="X567" s="132"/>
      <c r="Y567" s="132"/>
      <c r="Z567" s="132"/>
      <c r="AA567" s="132"/>
      <c r="AB567" s="132"/>
      <c r="AC567" s="132"/>
      <c r="AD567" s="132"/>
      <c r="AE567" s="132"/>
      <c r="AF567" s="132"/>
      <c r="AG567" s="132"/>
      <c r="AH567" s="132"/>
      <c r="AI567" s="132"/>
      <c r="AJ567" s="132"/>
      <c r="AK567" s="132"/>
      <c r="AL567" s="132"/>
      <c r="AM567" s="132"/>
      <c r="AN567" s="132"/>
      <c r="AO567" s="132"/>
      <c r="AP567" s="132"/>
      <c r="AQ567" s="132"/>
      <c r="AR567" s="132"/>
      <c r="AS567" s="132"/>
      <c r="AT567" s="132"/>
      <c r="AU567" s="132"/>
      <c r="AV567" s="132"/>
      <c r="AW567" s="132"/>
      <c r="AX567" s="132"/>
      <c r="AY567" s="132"/>
      <c r="AZ567" s="132"/>
      <c r="BA567" s="132"/>
      <c r="BB567" s="132"/>
      <c r="BC567" s="132"/>
      <c r="BD567" s="132"/>
      <c r="BE567" s="132"/>
      <c r="BF567" s="132"/>
      <c r="BG567" s="132"/>
      <c r="BH567" s="132"/>
      <c r="BI567" s="132"/>
      <c r="BJ567" s="132"/>
      <c r="BK567" s="132"/>
      <c r="BL567" s="132"/>
      <c r="BM567" s="132"/>
      <c r="BN567" s="132"/>
      <c r="BO567" s="132"/>
      <c r="BP567" s="132"/>
      <c r="BQ567" s="132"/>
      <c r="BR567" s="132"/>
      <c r="BS567" s="132"/>
      <c r="BT567" s="132"/>
      <c r="BU567" s="132"/>
      <c r="BV567" s="132"/>
      <c r="BW567" s="132"/>
      <c r="BX567" s="132"/>
      <c r="BY567" s="132"/>
      <c r="BZ567" s="132"/>
      <c r="CA567" s="132"/>
      <c r="CB567" s="132"/>
      <c r="CC567" s="132"/>
      <c r="CD567" s="132"/>
      <c r="CE567" s="132"/>
      <c r="CF567" s="132"/>
      <c r="CG567" s="132"/>
      <c r="CH567" s="132"/>
      <c r="CI567" s="132"/>
      <c r="CJ567" s="132"/>
      <c r="CK567" s="132"/>
      <c r="CL567" s="132"/>
      <c r="CM567" s="132"/>
      <c r="CN567" s="132"/>
      <c r="CO567" s="132"/>
      <c r="CP567" s="132"/>
      <c r="CQ567" s="132"/>
      <c r="CR567" s="132"/>
      <c r="CS567" s="132"/>
      <c r="CT567" s="132"/>
      <c r="CU567" s="132"/>
      <c r="CV567" s="132"/>
      <c r="CW567" s="132"/>
      <c r="CX567" s="132"/>
      <c r="CY567" s="132"/>
      <c r="CZ567" s="132"/>
      <c r="DA567" s="132"/>
      <c r="DB567" s="132"/>
      <c r="DC567" s="132"/>
      <c r="DD567" s="132"/>
    </row>
    <row r="568" spans="1:108" ht="12.75" customHeight="1">
      <c r="A568" s="882" t="s">
        <v>100</v>
      </c>
      <c r="B568" s="850">
        <v>13</v>
      </c>
      <c r="C568" s="1024">
        <v>11</v>
      </c>
      <c r="D568" s="990">
        <f t="shared" si="73"/>
        <v>267</v>
      </c>
      <c r="E568" s="914">
        <f t="shared" si="73"/>
        <v>219</v>
      </c>
      <c r="F568" s="850">
        <v>1</v>
      </c>
      <c r="G568" s="853">
        <v>0</v>
      </c>
      <c r="H568" s="850">
        <v>1</v>
      </c>
      <c r="I568" s="853">
        <v>2</v>
      </c>
      <c r="J568" s="850">
        <v>2</v>
      </c>
      <c r="K568" s="853">
        <v>2</v>
      </c>
      <c r="L568" s="850">
        <v>2</v>
      </c>
      <c r="M568" s="853">
        <v>3</v>
      </c>
      <c r="N568" s="852">
        <v>4</v>
      </c>
      <c r="O568" s="852">
        <v>4</v>
      </c>
      <c r="S568" s="132"/>
      <c r="V568" s="132"/>
      <c r="W568" s="132"/>
      <c r="X568" s="132"/>
      <c r="Y568" s="132"/>
      <c r="Z568" s="132"/>
      <c r="AA568" s="132"/>
      <c r="AB568" s="132"/>
      <c r="AC568" s="132"/>
      <c r="AD568" s="132"/>
      <c r="AE568" s="132"/>
      <c r="AF568" s="132"/>
      <c r="AG568" s="132"/>
      <c r="AH568" s="132"/>
      <c r="AI568" s="132"/>
      <c r="AJ568" s="132"/>
      <c r="AK568" s="132"/>
      <c r="AL568" s="132"/>
      <c r="AM568" s="132"/>
      <c r="AN568" s="132"/>
      <c r="AO568" s="132"/>
      <c r="AP568" s="132"/>
      <c r="AQ568" s="132"/>
      <c r="AR568" s="132"/>
      <c r="AS568" s="132"/>
      <c r="AT568" s="132"/>
      <c r="AU568" s="132"/>
      <c r="AV568" s="132"/>
      <c r="AW568" s="132"/>
      <c r="AX568" s="132"/>
      <c r="AY568" s="132"/>
      <c r="AZ568" s="132"/>
      <c r="BA568" s="132"/>
      <c r="BB568" s="132"/>
      <c r="BC568" s="132"/>
      <c r="BD568" s="132"/>
      <c r="BE568" s="132"/>
      <c r="BF568" s="132"/>
      <c r="BG568" s="132"/>
      <c r="BH568" s="132"/>
      <c r="BI568" s="132"/>
      <c r="BJ568" s="132"/>
      <c r="BK568" s="132"/>
      <c r="BL568" s="132"/>
      <c r="BM568" s="132"/>
      <c r="BN568" s="132"/>
      <c r="BO568" s="132"/>
      <c r="BP568" s="132"/>
      <c r="BQ568" s="132"/>
      <c r="BR568" s="132"/>
      <c r="BS568" s="132"/>
      <c r="BT568" s="132"/>
      <c r="BU568" s="132"/>
      <c r="BV568" s="132"/>
      <c r="BW568" s="132"/>
      <c r="BX568" s="132"/>
      <c r="BY568" s="132"/>
      <c r="BZ568" s="132"/>
      <c r="CA568" s="132"/>
      <c r="CB568" s="132"/>
      <c r="CC568" s="132"/>
      <c r="CD568" s="132"/>
      <c r="CE568" s="132"/>
      <c r="CF568" s="132"/>
      <c r="CG568" s="132"/>
      <c r="CH568" s="132"/>
      <c r="CI568" s="132"/>
      <c r="CJ568" s="132"/>
      <c r="CK568" s="132"/>
      <c r="CL568" s="132"/>
      <c r="CM568" s="132"/>
      <c r="CN568" s="132"/>
      <c r="CO568" s="132"/>
      <c r="CP568" s="132"/>
      <c r="CQ568" s="132"/>
      <c r="CR568" s="132"/>
      <c r="CS568" s="132"/>
      <c r="CT568" s="132"/>
      <c r="CU568" s="132"/>
      <c r="CV568" s="132"/>
      <c r="CW568" s="132"/>
      <c r="CX568" s="132"/>
      <c r="CY568" s="132"/>
      <c r="CZ568" s="132"/>
      <c r="DA568" s="132"/>
      <c r="DB568" s="132"/>
      <c r="DC568" s="132"/>
      <c r="DD568" s="132"/>
    </row>
    <row r="569" spans="1:108" ht="12.75" customHeight="1">
      <c r="A569" s="882" t="s">
        <v>101</v>
      </c>
      <c r="B569" s="850">
        <v>12</v>
      </c>
      <c r="C569" s="1024">
        <v>7</v>
      </c>
      <c r="D569" s="990">
        <f t="shared" si="73"/>
        <v>193</v>
      </c>
      <c r="E569" s="914">
        <f t="shared" si="73"/>
        <v>190</v>
      </c>
      <c r="F569" s="850">
        <v>5</v>
      </c>
      <c r="G569" s="853">
        <v>2</v>
      </c>
      <c r="H569" s="850">
        <v>0</v>
      </c>
      <c r="I569" s="853">
        <v>1</v>
      </c>
      <c r="J569" s="850">
        <v>2</v>
      </c>
      <c r="K569" s="853">
        <v>0</v>
      </c>
      <c r="L569" s="850">
        <v>2</v>
      </c>
      <c r="M569" s="853">
        <v>2</v>
      </c>
      <c r="N569" s="852">
        <v>2</v>
      </c>
      <c r="O569" s="852">
        <v>0</v>
      </c>
      <c r="S569" s="132"/>
      <c r="V569" s="132"/>
      <c r="W569" s="132"/>
      <c r="X569" s="132"/>
      <c r="Y569" s="132"/>
      <c r="Z569" s="132"/>
      <c r="AA569" s="132"/>
      <c r="AB569" s="132"/>
      <c r="AC569" s="132"/>
      <c r="AD569" s="132"/>
      <c r="AE569" s="132"/>
      <c r="AF569" s="132"/>
      <c r="AG569" s="132"/>
      <c r="AH569" s="132"/>
      <c r="AI569" s="132"/>
      <c r="AJ569" s="132"/>
      <c r="AK569" s="132"/>
      <c r="AL569" s="132"/>
      <c r="AM569" s="132"/>
      <c r="AN569" s="132"/>
      <c r="AO569" s="132"/>
      <c r="AP569" s="132"/>
      <c r="AQ569" s="132"/>
      <c r="AR569" s="132"/>
      <c r="AS569" s="132"/>
      <c r="AT569" s="132"/>
      <c r="AU569" s="132"/>
      <c r="AV569" s="132"/>
      <c r="AW569" s="132"/>
      <c r="AX569" s="132"/>
      <c r="AY569" s="132"/>
      <c r="AZ569" s="132"/>
      <c r="BA569" s="132"/>
      <c r="BB569" s="132"/>
      <c r="BC569" s="132"/>
      <c r="BD569" s="132"/>
      <c r="BE569" s="132"/>
      <c r="BF569" s="132"/>
      <c r="BG569" s="132"/>
      <c r="BH569" s="132"/>
      <c r="BI569" s="132"/>
      <c r="BJ569" s="132"/>
      <c r="BK569" s="132"/>
      <c r="BL569" s="132"/>
      <c r="BM569" s="132"/>
      <c r="BN569" s="132"/>
      <c r="BO569" s="132"/>
      <c r="BP569" s="132"/>
      <c r="BQ569" s="132"/>
      <c r="BR569" s="132"/>
      <c r="BS569" s="132"/>
      <c r="BT569" s="132"/>
      <c r="BU569" s="132"/>
      <c r="BV569" s="132"/>
      <c r="BW569" s="132"/>
      <c r="BX569" s="132"/>
      <c r="BY569" s="132"/>
      <c r="BZ569" s="132"/>
      <c r="CA569" s="132"/>
      <c r="CB569" s="132"/>
      <c r="CC569" s="132"/>
      <c r="CD569" s="132"/>
      <c r="CE569" s="132"/>
      <c r="CF569" s="132"/>
      <c r="CG569" s="132"/>
      <c r="CH569" s="132"/>
      <c r="CI569" s="132"/>
      <c r="CJ569" s="132"/>
      <c r="CK569" s="132"/>
      <c r="CL569" s="132"/>
      <c r="CM569" s="132"/>
      <c r="CN569" s="132"/>
      <c r="CO569" s="132"/>
      <c r="CP569" s="132"/>
      <c r="CQ569" s="132"/>
      <c r="CR569" s="132"/>
      <c r="CS569" s="132"/>
      <c r="CT569" s="132"/>
      <c r="CU569" s="132"/>
      <c r="CV569" s="132"/>
      <c r="CW569" s="132"/>
      <c r="CX569" s="132"/>
      <c r="CY569" s="132"/>
      <c r="CZ569" s="132"/>
      <c r="DA569" s="132"/>
      <c r="DB569" s="132"/>
      <c r="DC569" s="132"/>
      <c r="DD569" s="132"/>
    </row>
    <row r="570" spans="1:108" ht="12.75" customHeight="1">
      <c r="A570" s="882" t="s">
        <v>102</v>
      </c>
      <c r="B570" s="850">
        <v>3</v>
      </c>
      <c r="C570" s="1024">
        <v>4</v>
      </c>
      <c r="D570" s="990">
        <f t="shared" si="73"/>
        <v>169</v>
      </c>
      <c r="E570" s="914">
        <f t="shared" si="73"/>
        <v>169</v>
      </c>
      <c r="F570" s="850">
        <v>2</v>
      </c>
      <c r="G570" s="853">
        <v>4</v>
      </c>
      <c r="H570" s="850">
        <v>4</v>
      </c>
      <c r="I570" s="853">
        <v>1</v>
      </c>
      <c r="J570" s="850">
        <v>3</v>
      </c>
      <c r="K570" s="853">
        <v>4</v>
      </c>
      <c r="L570" s="850">
        <v>5</v>
      </c>
      <c r="M570" s="853">
        <v>4</v>
      </c>
      <c r="N570" s="852">
        <v>3</v>
      </c>
      <c r="O570" s="852">
        <v>4</v>
      </c>
      <c r="S570" s="132"/>
      <c r="V570" s="132"/>
      <c r="W570" s="132"/>
      <c r="X570" s="132"/>
      <c r="Y570" s="132"/>
      <c r="Z570" s="132"/>
      <c r="AA570" s="132"/>
      <c r="AB570" s="132"/>
      <c r="AC570" s="132"/>
      <c r="AD570" s="132"/>
      <c r="AE570" s="132"/>
      <c r="AF570" s="132"/>
      <c r="AG570" s="132"/>
      <c r="AH570" s="132"/>
      <c r="AI570" s="132"/>
      <c r="AJ570" s="132"/>
      <c r="AK570" s="132"/>
      <c r="AL570" s="132"/>
      <c r="AM570" s="132"/>
      <c r="AN570" s="132"/>
      <c r="AO570" s="132"/>
      <c r="AP570" s="132"/>
      <c r="AQ570" s="132"/>
      <c r="AR570" s="132"/>
      <c r="AS570" s="132"/>
      <c r="AT570" s="132"/>
      <c r="AU570" s="132"/>
      <c r="AV570" s="132"/>
      <c r="AW570" s="132"/>
      <c r="AX570" s="132"/>
      <c r="AY570" s="132"/>
      <c r="AZ570" s="132"/>
      <c r="BA570" s="132"/>
      <c r="BB570" s="132"/>
      <c r="BC570" s="132"/>
      <c r="BD570" s="132"/>
      <c r="BE570" s="132"/>
      <c r="BF570" s="132"/>
      <c r="BG570" s="132"/>
      <c r="BH570" s="132"/>
      <c r="BI570" s="132"/>
      <c r="BJ570" s="132"/>
      <c r="BK570" s="132"/>
      <c r="BL570" s="132"/>
      <c r="BM570" s="132"/>
      <c r="BN570" s="132"/>
      <c r="BO570" s="132"/>
      <c r="BP570" s="132"/>
      <c r="BQ570" s="132"/>
      <c r="BR570" s="132"/>
      <c r="BS570" s="132"/>
      <c r="BT570" s="132"/>
      <c r="BU570" s="132"/>
      <c r="BV570" s="132"/>
      <c r="BW570" s="132"/>
      <c r="BX570" s="132"/>
      <c r="BY570" s="132"/>
      <c r="BZ570" s="132"/>
      <c r="CA570" s="132"/>
      <c r="CB570" s="132"/>
      <c r="CC570" s="132"/>
      <c r="CD570" s="132"/>
      <c r="CE570" s="132"/>
      <c r="CF570" s="132"/>
      <c r="CG570" s="132"/>
      <c r="CH570" s="132"/>
      <c r="CI570" s="132"/>
      <c r="CJ570" s="132"/>
      <c r="CK570" s="132"/>
      <c r="CL570" s="132"/>
      <c r="CM570" s="132"/>
      <c r="CN570" s="132"/>
      <c r="CO570" s="132"/>
      <c r="CP570" s="132"/>
      <c r="CQ570" s="132"/>
      <c r="CR570" s="132"/>
      <c r="CS570" s="132"/>
      <c r="CT570" s="132"/>
      <c r="CU570" s="132"/>
      <c r="CV570" s="132"/>
      <c r="CW570" s="132"/>
      <c r="CX570" s="132"/>
      <c r="CY570" s="132"/>
      <c r="CZ570" s="132"/>
      <c r="DA570" s="132"/>
      <c r="DB570" s="132"/>
      <c r="DC570" s="132"/>
      <c r="DD570" s="132"/>
    </row>
    <row r="571" spans="1:108" ht="12.75" customHeight="1">
      <c r="A571" s="882" t="s">
        <v>103</v>
      </c>
      <c r="B571" s="850">
        <v>0</v>
      </c>
      <c r="C571" s="1024">
        <v>2</v>
      </c>
      <c r="D571" s="990">
        <f t="shared" si="73"/>
        <v>186</v>
      </c>
      <c r="E571" s="914">
        <f t="shared" si="73"/>
        <v>170</v>
      </c>
      <c r="F571" s="850">
        <v>7</v>
      </c>
      <c r="G571" s="853">
        <v>4</v>
      </c>
      <c r="H571" s="850">
        <v>3</v>
      </c>
      <c r="I571" s="853">
        <v>2</v>
      </c>
      <c r="J571" s="850">
        <v>5</v>
      </c>
      <c r="K571" s="853">
        <v>7</v>
      </c>
      <c r="L571" s="850">
        <v>4</v>
      </c>
      <c r="M571" s="853">
        <v>5</v>
      </c>
      <c r="N571" s="852">
        <v>7</v>
      </c>
      <c r="O571" s="852">
        <v>3</v>
      </c>
      <c r="S571" s="132"/>
      <c r="V571" s="132"/>
      <c r="W571" s="132"/>
      <c r="X571" s="132"/>
      <c r="Y571" s="132"/>
      <c r="Z571" s="132"/>
      <c r="AA571" s="132"/>
      <c r="AB571" s="132"/>
      <c r="AC571" s="132"/>
      <c r="AD571" s="132"/>
      <c r="AE571" s="132"/>
      <c r="AF571" s="132"/>
      <c r="AG571" s="132"/>
      <c r="AH571" s="132"/>
      <c r="AI571" s="132"/>
      <c r="AJ571" s="132"/>
      <c r="AK571" s="132"/>
      <c r="AL571" s="132"/>
      <c r="AM571" s="132"/>
      <c r="AN571" s="132"/>
      <c r="AO571" s="132"/>
      <c r="AP571" s="132"/>
      <c r="AQ571" s="132"/>
      <c r="AR571" s="132"/>
      <c r="AS571" s="132"/>
      <c r="AT571" s="132"/>
      <c r="AU571" s="132"/>
      <c r="AV571" s="132"/>
      <c r="AW571" s="132"/>
      <c r="AX571" s="132"/>
      <c r="AY571" s="132"/>
      <c r="AZ571" s="132"/>
      <c r="BA571" s="132"/>
      <c r="BB571" s="132"/>
      <c r="BC571" s="132"/>
      <c r="BD571" s="132"/>
      <c r="BE571" s="132"/>
      <c r="BF571" s="132"/>
      <c r="BG571" s="132"/>
      <c r="BH571" s="132"/>
      <c r="BI571" s="132"/>
      <c r="BJ571" s="132"/>
      <c r="BK571" s="132"/>
      <c r="BL571" s="132"/>
      <c r="BM571" s="132"/>
      <c r="BN571" s="132"/>
      <c r="BO571" s="132"/>
      <c r="BP571" s="132"/>
      <c r="BQ571" s="132"/>
      <c r="BR571" s="132"/>
      <c r="BS571" s="132"/>
      <c r="BT571" s="132"/>
      <c r="BU571" s="132"/>
      <c r="BV571" s="132"/>
      <c r="BW571" s="132"/>
      <c r="BX571" s="132"/>
      <c r="BY571" s="132"/>
      <c r="BZ571" s="132"/>
      <c r="CA571" s="132"/>
      <c r="CB571" s="132"/>
      <c r="CC571" s="132"/>
      <c r="CD571" s="132"/>
      <c r="CE571" s="132"/>
      <c r="CF571" s="132"/>
      <c r="CG571" s="132"/>
      <c r="CH571" s="132"/>
      <c r="CI571" s="132"/>
      <c r="CJ571" s="132"/>
      <c r="CK571" s="132"/>
      <c r="CL571" s="132"/>
      <c r="CM571" s="132"/>
      <c r="CN571" s="132"/>
      <c r="CO571" s="132"/>
      <c r="CP571" s="132"/>
      <c r="CQ571" s="132"/>
      <c r="CR571" s="132"/>
      <c r="CS571" s="132"/>
      <c r="CT571" s="132"/>
      <c r="CU571" s="132"/>
      <c r="CV571" s="132"/>
      <c r="CW571" s="132"/>
      <c r="CX571" s="132"/>
      <c r="CY571" s="132"/>
      <c r="CZ571" s="132"/>
      <c r="DA571" s="132"/>
      <c r="DB571" s="132"/>
      <c r="DC571" s="132"/>
      <c r="DD571" s="132"/>
    </row>
    <row r="572" spans="1:108" ht="12.75" customHeight="1">
      <c r="A572" s="882" t="s">
        <v>104</v>
      </c>
      <c r="B572" s="850">
        <v>5</v>
      </c>
      <c r="C572" s="1024">
        <v>2</v>
      </c>
      <c r="D572" s="990">
        <f t="shared" si="73"/>
        <v>199</v>
      </c>
      <c r="E572" s="914">
        <f t="shared" si="73"/>
        <v>204</v>
      </c>
      <c r="F572" s="850">
        <v>9</v>
      </c>
      <c r="G572" s="853">
        <v>8</v>
      </c>
      <c r="H572" s="850">
        <v>8</v>
      </c>
      <c r="I572" s="853">
        <v>5</v>
      </c>
      <c r="J572" s="850">
        <v>7</v>
      </c>
      <c r="K572" s="853">
        <v>7</v>
      </c>
      <c r="L572" s="850">
        <v>2</v>
      </c>
      <c r="M572" s="853">
        <v>0</v>
      </c>
      <c r="N572" s="852">
        <v>1</v>
      </c>
      <c r="O572" s="852">
        <v>1</v>
      </c>
      <c r="S572" s="132"/>
      <c r="V572" s="132"/>
      <c r="W572" s="132"/>
      <c r="X572" s="132"/>
      <c r="Y572" s="132"/>
      <c r="Z572" s="132"/>
      <c r="AA572" s="132"/>
      <c r="AB572" s="132"/>
      <c r="AC572" s="132"/>
      <c r="AD572" s="132"/>
      <c r="AE572" s="132"/>
      <c r="AF572" s="132"/>
      <c r="AG572" s="132"/>
      <c r="AH572" s="132"/>
      <c r="AI572" s="132"/>
      <c r="AJ572" s="132"/>
      <c r="AK572" s="132"/>
      <c r="AL572" s="132"/>
      <c r="AM572" s="132"/>
      <c r="AN572" s="132"/>
      <c r="AO572" s="132"/>
      <c r="AP572" s="132"/>
      <c r="AQ572" s="132"/>
      <c r="AR572" s="132"/>
      <c r="AS572" s="132"/>
      <c r="AT572" s="132"/>
      <c r="AU572" s="132"/>
      <c r="AV572" s="132"/>
      <c r="AW572" s="132"/>
      <c r="AX572" s="132"/>
      <c r="AY572" s="132"/>
      <c r="AZ572" s="132"/>
      <c r="BA572" s="132"/>
      <c r="BB572" s="132"/>
      <c r="BC572" s="132"/>
      <c r="BD572" s="132"/>
      <c r="BE572" s="132"/>
      <c r="BF572" s="132"/>
      <c r="BG572" s="132"/>
      <c r="BH572" s="132"/>
      <c r="BI572" s="132"/>
      <c r="BJ572" s="132"/>
      <c r="BK572" s="132"/>
      <c r="BL572" s="132"/>
      <c r="BM572" s="132"/>
      <c r="BN572" s="132"/>
      <c r="BO572" s="132"/>
      <c r="BP572" s="132"/>
      <c r="BQ572" s="132"/>
      <c r="BR572" s="132"/>
      <c r="BS572" s="132"/>
      <c r="BT572" s="132"/>
      <c r="BU572" s="132"/>
      <c r="BV572" s="132"/>
      <c r="BW572" s="132"/>
      <c r="BX572" s="132"/>
      <c r="BY572" s="132"/>
      <c r="BZ572" s="132"/>
      <c r="CA572" s="132"/>
      <c r="CB572" s="132"/>
      <c r="CC572" s="132"/>
      <c r="CD572" s="132"/>
      <c r="CE572" s="132"/>
      <c r="CF572" s="132"/>
      <c r="CG572" s="132"/>
      <c r="CH572" s="132"/>
      <c r="CI572" s="132"/>
      <c r="CJ572" s="132"/>
      <c r="CK572" s="132"/>
      <c r="CL572" s="132"/>
      <c r="CM572" s="132"/>
      <c r="CN572" s="132"/>
      <c r="CO572" s="132"/>
      <c r="CP572" s="132"/>
      <c r="CQ572" s="132"/>
      <c r="CR572" s="132"/>
      <c r="CS572" s="132"/>
      <c r="CT572" s="132"/>
      <c r="CU572" s="132"/>
      <c r="CV572" s="132"/>
      <c r="CW572" s="132"/>
      <c r="CX572" s="132"/>
      <c r="CY572" s="132"/>
      <c r="CZ572" s="132"/>
      <c r="DA572" s="132"/>
      <c r="DB572" s="132"/>
      <c r="DC572" s="132"/>
      <c r="DD572" s="132"/>
    </row>
    <row r="573" spans="1:108" ht="12.75" customHeight="1">
      <c r="A573" s="882" t="s">
        <v>105</v>
      </c>
      <c r="B573" s="850">
        <v>1</v>
      </c>
      <c r="C573" s="1024">
        <v>3</v>
      </c>
      <c r="D573" s="990">
        <f t="shared" si="73"/>
        <v>222</v>
      </c>
      <c r="E573" s="914">
        <f t="shared" si="73"/>
        <v>207</v>
      </c>
      <c r="F573" s="850">
        <v>7</v>
      </c>
      <c r="G573" s="853">
        <v>5</v>
      </c>
      <c r="H573" s="850">
        <v>6</v>
      </c>
      <c r="I573" s="853">
        <v>4</v>
      </c>
      <c r="J573" s="850">
        <v>11</v>
      </c>
      <c r="K573" s="853">
        <v>6</v>
      </c>
      <c r="L573" s="850">
        <v>4</v>
      </c>
      <c r="M573" s="853">
        <v>2</v>
      </c>
      <c r="N573" s="852">
        <v>4</v>
      </c>
      <c r="O573" s="852">
        <v>4</v>
      </c>
      <c r="S573" s="132"/>
      <c r="V573" s="132"/>
      <c r="W573" s="132"/>
      <c r="X573" s="132"/>
      <c r="Y573" s="132"/>
      <c r="Z573" s="132"/>
      <c r="AA573" s="132"/>
      <c r="AB573" s="132"/>
      <c r="AC573" s="132"/>
      <c r="AD573" s="132"/>
      <c r="AE573" s="132"/>
      <c r="AF573" s="132"/>
      <c r="AG573" s="132"/>
      <c r="AH573" s="132"/>
      <c r="AI573" s="132"/>
      <c r="AJ573" s="132"/>
      <c r="AK573" s="132"/>
      <c r="AL573" s="132"/>
      <c r="AM573" s="132"/>
      <c r="AN573" s="132"/>
      <c r="AO573" s="132"/>
      <c r="AP573" s="132"/>
      <c r="AQ573" s="132"/>
      <c r="AR573" s="132"/>
      <c r="AS573" s="132"/>
      <c r="AT573" s="132"/>
      <c r="AU573" s="132"/>
      <c r="AV573" s="132"/>
      <c r="AW573" s="132"/>
      <c r="AX573" s="132"/>
      <c r="AY573" s="132"/>
      <c r="AZ573" s="132"/>
      <c r="BA573" s="132"/>
      <c r="BB573" s="132"/>
      <c r="BC573" s="132"/>
      <c r="BD573" s="132"/>
      <c r="BE573" s="132"/>
      <c r="BF573" s="132"/>
      <c r="BG573" s="132"/>
      <c r="BH573" s="132"/>
      <c r="BI573" s="132"/>
      <c r="BJ573" s="132"/>
      <c r="BK573" s="132"/>
      <c r="BL573" s="132"/>
      <c r="BM573" s="132"/>
      <c r="BN573" s="132"/>
      <c r="BO573" s="132"/>
      <c r="BP573" s="132"/>
      <c r="BQ573" s="132"/>
      <c r="BR573" s="132"/>
      <c r="BS573" s="132"/>
      <c r="BT573" s="132"/>
      <c r="BU573" s="132"/>
      <c r="BV573" s="132"/>
      <c r="BW573" s="132"/>
      <c r="BX573" s="132"/>
      <c r="BY573" s="132"/>
      <c r="BZ573" s="132"/>
      <c r="CA573" s="132"/>
      <c r="CB573" s="132"/>
      <c r="CC573" s="132"/>
      <c r="CD573" s="132"/>
      <c r="CE573" s="132"/>
      <c r="CF573" s="132"/>
      <c r="CG573" s="132"/>
      <c r="CH573" s="132"/>
      <c r="CI573" s="132"/>
      <c r="CJ573" s="132"/>
      <c r="CK573" s="132"/>
      <c r="CL573" s="132"/>
      <c r="CM573" s="132"/>
      <c r="CN573" s="132"/>
      <c r="CO573" s="132"/>
      <c r="CP573" s="132"/>
      <c r="CQ573" s="132"/>
      <c r="CR573" s="132"/>
      <c r="CS573" s="132"/>
      <c r="CT573" s="132"/>
      <c r="CU573" s="132"/>
      <c r="CV573" s="132"/>
      <c r="CW573" s="132"/>
      <c r="CX573" s="132"/>
      <c r="CY573" s="132"/>
      <c r="CZ573" s="132"/>
      <c r="DA573" s="132"/>
      <c r="DB573" s="132"/>
      <c r="DC573" s="132"/>
      <c r="DD573" s="132"/>
    </row>
    <row r="574" spans="1:108" ht="12.75" customHeight="1">
      <c r="A574" s="882" t="s">
        <v>106</v>
      </c>
      <c r="B574" s="850">
        <v>2</v>
      </c>
      <c r="C574" s="1024">
        <v>2</v>
      </c>
      <c r="D574" s="990">
        <f t="shared" si="73"/>
        <v>127</v>
      </c>
      <c r="E574" s="914">
        <f t="shared" si="73"/>
        <v>123</v>
      </c>
      <c r="F574" s="850">
        <v>2</v>
      </c>
      <c r="G574" s="853">
        <v>2</v>
      </c>
      <c r="H574" s="850">
        <v>3</v>
      </c>
      <c r="I574" s="853">
        <v>1</v>
      </c>
      <c r="J574" s="850">
        <v>4</v>
      </c>
      <c r="K574" s="853">
        <v>6</v>
      </c>
      <c r="L574" s="850">
        <v>2</v>
      </c>
      <c r="M574" s="853">
        <v>5</v>
      </c>
      <c r="N574" s="852">
        <v>2</v>
      </c>
      <c r="O574" s="852">
        <v>4</v>
      </c>
      <c r="S574" s="132"/>
      <c r="V574" s="132"/>
      <c r="W574" s="132"/>
      <c r="X574" s="132"/>
      <c r="Y574" s="132"/>
      <c r="Z574" s="132"/>
      <c r="AA574" s="132"/>
      <c r="AB574" s="132"/>
      <c r="AC574" s="132"/>
      <c r="AD574" s="132"/>
      <c r="AE574" s="132"/>
      <c r="AF574" s="132"/>
      <c r="AG574" s="132"/>
      <c r="AH574" s="132"/>
      <c r="AI574" s="132"/>
      <c r="AJ574" s="132"/>
      <c r="AK574" s="132"/>
      <c r="AL574" s="132"/>
      <c r="AM574" s="132"/>
      <c r="AN574" s="132"/>
      <c r="AO574" s="132"/>
      <c r="AP574" s="132"/>
      <c r="AQ574" s="132"/>
      <c r="AR574" s="132"/>
      <c r="AS574" s="132"/>
      <c r="AT574" s="132"/>
      <c r="AU574" s="132"/>
      <c r="AV574" s="132"/>
      <c r="AW574" s="132"/>
      <c r="AX574" s="132"/>
      <c r="AY574" s="132"/>
      <c r="AZ574" s="132"/>
      <c r="BA574" s="132"/>
      <c r="BB574" s="132"/>
      <c r="BC574" s="132"/>
      <c r="BD574" s="132"/>
      <c r="BE574" s="132"/>
      <c r="BF574" s="132"/>
      <c r="BG574" s="132"/>
      <c r="BH574" s="132"/>
      <c r="BI574" s="132"/>
      <c r="BJ574" s="132"/>
      <c r="BK574" s="132"/>
      <c r="BL574" s="132"/>
      <c r="BM574" s="132"/>
      <c r="BN574" s="132"/>
      <c r="BO574" s="132"/>
      <c r="BP574" s="132"/>
      <c r="BQ574" s="132"/>
      <c r="BR574" s="132"/>
      <c r="BS574" s="132"/>
      <c r="BT574" s="132"/>
      <c r="BU574" s="132"/>
      <c r="BV574" s="132"/>
      <c r="BW574" s="132"/>
      <c r="BX574" s="132"/>
      <c r="BY574" s="132"/>
      <c r="BZ574" s="132"/>
      <c r="CA574" s="132"/>
      <c r="CB574" s="132"/>
      <c r="CC574" s="132"/>
      <c r="CD574" s="132"/>
      <c r="CE574" s="132"/>
      <c r="CF574" s="132"/>
      <c r="CG574" s="132"/>
      <c r="CH574" s="132"/>
      <c r="CI574" s="132"/>
      <c r="CJ574" s="132"/>
      <c r="CK574" s="132"/>
      <c r="CL574" s="132"/>
      <c r="CM574" s="132"/>
      <c r="CN574" s="132"/>
      <c r="CO574" s="132"/>
      <c r="CP574" s="132"/>
      <c r="CQ574" s="132"/>
      <c r="CR574" s="132"/>
      <c r="CS574" s="132"/>
      <c r="CT574" s="132"/>
      <c r="CU574" s="132"/>
      <c r="CV574" s="132"/>
      <c r="CW574" s="132"/>
      <c r="CX574" s="132"/>
      <c r="CY574" s="132"/>
      <c r="CZ574" s="132"/>
      <c r="DA574" s="132"/>
      <c r="DB574" s="132"/>
      <c r="DC574" s="132"/>
      <c r="DD574" s="132"/>
    </row>
    <row r="575" spans="1:108" ht="12.75" customHeight="1">
      <c r="A575" s="882" t="s">
        <v>107</v>
      </c>
      <c r="B575" s="850">
        <v>1</v>
      </c>
      <c r="C575" s="1024">
        <v>0</v>
      </c>
      <c r="D575" s="990">
        <f t="shared" si="73"/>
        <v>86</v>
      </c>
      <c r="E575" s="914">
        <f t="shared" si="73"/>
        <v>112</v>
      </c>
      <c r="F575" s="850">
        <v>7</v>
      </c>
      <c r="G575" s="853">
        <v>7</v>
      </c>
      <c r="H575" s="850">
        <v>1</v>
      </c>
      <c r="I575" s="853">
        <v>3</v>
      </c>
      <c r="J575" s="850">
        <v>5</v>
      </c>
      <c r="K575" s="853">
        <v>4</v>
      </c>
      <c r="L575" s="850">
        <v>4</v>
      </c>
      <c r="M575" s="853">
        <v>4</v>
      </c>
      <c r="N575" s="852">
        <v>6</v>
      </c>
      <c r="O575" s="852">
        <v>6</v>
      </c>
      <c r="S575" s="132"/>
      <c r="V575" s="132"/>
      <c r="W575" s="132"/>
      <c r="X575" s="132"/>
      <c r="Y575" s="132"/>
      <c r="Z575" s="132"/>
      <c r="AA575" s="132"/>
      <c r="AB575" s="132"/>
      <c r="AC575" s="132"/>
      <c r="AD575" s="132"/>
      <c r="AE575" s="132"/>
      <c r="AF575" s="132"/>
      <c r="AG575" s="132"/>
      <c r="AH575" s="132"/>
      <c r="AI575" s="132"/>
      <c r="AJ575" s="132"/>
      <c r="AK575" s="132"/>
      <c r="AL575" s="132"/>
      <c r="AM575" s="132"/>
      <c r="AN575" s="132"/>
      <c r="AO575" s="132"/>
      <c r="AP575" s="132"/>
      <c r="AQ575" s="132"/>
      <c r="AR575" s="132"/>
      <c r="AS575" s="132"/>
      <c r="AT575" s="132"/>
      <c r="AU575" s="132"/>
      <c r="AV575" s="132"/>
      <c r="AW575" s="132"/>
      <c r="AX575" s="132"/>
      <c r="AY575" s="132"/>
      <c r="AZ575" s="132"/>
      <c r="BA575" s="132"/>
      <c r="BB575" s="132"/>
      <c r="BC575" s="132"/>
      <c r="BD575" s="132"/>
      <c r="BE575" s="132"/>
      <c r="BF575" s="132"/>
      <c r="BG575" s="132"/>
      <c r="BH575" s="132"/>
      <c r="BI575" s="132"/>
      <c r="BJ575" s="132"/>
      <c r="BK575" s="132"/>
      <c r="BL575" s="132"/>
      <c r="BM575" s="132"/>
      <c r="BN575" s="132"/>
      <c r="BO575" s="132"/>
      <c r="BP575" s="132"/>
      <c r="BQ575" s="132"/>
      <c r="BR575" s="132"/>
      <c r="BS575" s="132"/>
      <c r="BT575" s="132"/>
      <c r="BU575" s="132"/>
      <c r="BV575" s="132"/>
      <c r="BW575" s="132"/>
      <c r="BX575" s="132"/>
      <c r="BY575" s="132"/>
      <c r="BZ575" s="132"/>
      <c r="CA575" s="132"/>
      <c r="CB575" s="132"/>
      <c r="CC575" s="132"/>
      <c r="CD575" s="132"/>
      <c r="CE575" s="132"/>
      <c r="CF575" s="132"/>
      <c r="CG575" s="132"/>
      <c r="CH575" s="132"/>
      <c r="CI575" s="132"/>
      <c r="CJ575" s="132"/>
      <c r="CK575" s="132"/>
      <c r="CL575" s="132"/>
      <c r="CM575" s="132"/>
      <c r="CN575" s="132"/>
      <c r="CO575" s="132"/>
      <c r="CP575" s="132"/>
      <c r="CQ575" s="132"/>
      <c r="CR575" s="132"/>
      <c r="CS575" s="132"/>
      <c r="CT575" s="132"/>
      <c r="CU575" s="132"/>
      <c r="CV575" s="132"/>
      <c r="CW575" s="132"/>
      <c r="CX575" s="132"/>
      <c r="CY575" s="132"/>
      <c r="CZ575" s="132"/>
      <c r="DA575" s="132"/>
      <c r="DB575" s="132"/>
      <c r="DC575" s="132"/>
      <c r="DD575" s="132"/>
    </row>
    <row r="576" spans="1:108" ht="12.75" customHeight="1">
      <c r="A576" s="882" t="s">
        <v>108</v>
      </c>
      <c r="B576" s="850">
        <v>0</v>
      </c>
      <c r="C576" s="1024">
        <v>1</v>
      </c>
      <c r="D576" s="990">
        <f t="shared" si="73"/>
        <v>78</v>
      </c>
      <c r="E576" s="914">
        <f t="shared" si="73"/>
        <v>106</v>
      </c>
      <c r="F576" s="850">
        <v>5</v>
      </c>
      <c r="G576" s="853">
        <v>7</v>
      </c>
      <c r="H576" s="850">
        <v>2</v>
      </c>
      <c r="I576" s="853">
        <v>2</v>
      </c>
      <c r="J576" s="850">
        <v>1</v>
      </c>
      <c r="K576" s="853">
        <v>7</v>
      </c>
      <c r="L576" s="850">
        <v>2</v>
      </c>
      <c r="M576" s="853">
        <v>2</v>
      </c>
      <c r="N576" s="852">
        <v>2</v>
      </c>
      <c r="O576" s="852">
        <v>2</v>
      </c>
      <c r="S576" s="132"/>
      <c r="V576" s="132"/>
      <c r="W576" s="132"/>
      <c r="X576" s="132"/>
      <c r="Y576" s="132"/>
      <c r="Z576" s="132"/>
      <c r="AA576" s="132"/>
      <c r="AB576" s="132"/>
      <c r="AC576" s="132"/>
      <c r="AD576" s="132"/>
      <c r="AE576" s="132"/>
      <c r="AF576" s="132"/>
      <c r="AG576" s="132"/>
      <c r="AH576" s="132"/>
      <c r="AI576" s="132"/>
      <c r="AJ576" s="132"/>
      <c r="AK576" s="132"/>
      <c r="AL576" s="132"/>
      <c r="AM576" s="132"/>
      <c r="AN576" s="132"/>
      <c r="AO576" s="132"/>
      <c r="AP576" s="132"/>
      <c r="AQ576" s="132"/>
      <c r="AR576" s="132"/>
      <c r="AS576" s="132"/>
      <c r="AT576" s="132"/>
      <c r="AU576" s="132"/>
      <c r="AV576" s="132"/>
      <c r="AW576" s="132"/>
      <c r="AX576" s="132"/>
      <c r="AY576" s="132"/>
      <c r="AZ576" s="132"/>
      <c r="BA576" s="132"/>
      <c r="BB576" s="132"/>
      <c r="BC576" s="132"/>
      <c r="BD576" s="132"/>
      <c r="BE576" s="132"/>
      <c r="BF576" s="132"/>
      <c r="BG576" s="132"/>
      <c r="BH576" s="132"/>
      <c r="BI576" s="132"/>
      <c r="BJ576" s="132"/>
      <c r="BK576" s="132"/>
      <c r="BL576" s="132"/>
      <c r="BM576" s="132"/>
      <c r="BN576" s="132"/>
      <c r="BO576" s="132"/>
      <c r="BP576" s="132"/>
      <c r="BQ576" s="132"/>
      <c r="BR576" s="132"/>
      <c r="BS576" s="132"/>
      <c r="BT576" s="132"/>
      <c r="BU576" s="132"/>
      <c r="BV576" s="132"/>
      <c r="BW576" s="132"/>
      <c r="BX576" s="132"/>
      <c r="BY576" s="132"/>
      <c r="BZ576" s="132"/>
      <c r="CA576" s="132"/>
      <c r="CB576" s="132"/>
      <c r="CC576" s="132"/>
      <c r="CD576" s="132"/>
      <c r="CE576" s="132"/>
      <c r="CF576" s="132"/>
      <c r="CG576" s="132"/>
      <c r="CH576" s="132"/>
      <c r="CI576" s="132"/>
      <c r="CJ576" s="132"/>
      <c r="CK576" s="132"/>
      <c r="CL576" s="132"/>
      <c r="CM576" s="132"/>
      <c r="CN576" s="132"/>
      <c r="CO576" s="132"/>
      <c r="CP576" s="132"/>
      <c r="CQ576" s="132"/>
      <c r="CR576" s="132"/>
      <c r="CS576" s="132"/>
      <c r="CT576" s="132"/>
      <c r="CU576" s="132"/>
      <c r="CV576" s="132"/>
      <c r="CW576" s="132"/>
      <c r="CX576" s="132"/>
      <c r="CY576" s="132"/>
      <c r="CZ576" s="132"/>
      <c r="DA576" s="132"/>
      <c r="DB576" s="132"/>
      <c r="DC576" s="132"/>
      <c r="DD576" s="132"/>
    </row>
    <row r="577" spans="1:108" ht="12.75" customHeight="1">
      <c r="A577" s="882" t="s">
        <v>109</v>
      </c>
      <c r="B577" s="850">
        <v>1</v>
      </c>
      <c r="C577" s="1024">
        <v>0</v>
      </c>
      <c r="D577" s="990">
        <f t="shared" si="73"/>
        <v>45</v>
      </c>
      <c r="E577" s="914">
        <f t="shared" si="73"/>
        <v>87</v>
      </c>
      <c r="F577" s="850">
        <v>4</v>
      </c>
      <c r="G577" s="853">
        <v>4</v>
      </c>
      <c r="H577" s="850">
        <v>1</v>
      </c>
      <c r="I577" s="853">
        <v>7</v>
      </c>
      <c r="J577" s="850">
        <v>1</v>
      </c>
      <c r="K577" s="853">
        <v>5</v>
      </c>
      <c r="L577" s="850">
        <v>1</v>
      </c>
      <c r="M577" s="853">
        <v>7</v>
      </c>
      <c r="N577" s="852">
        <v>0</v>
      </c>
      <c r="O577" s="852">
        <v>1</v>
      </c>
      <c r="S577" s="132"/>
      <c r="V577" s="132"/>
      <c r="W577" s="132"/>
      <c r="X577" s="132"/>
      <c r="Y577" s="132"/>
      <c r="Z577" s="132"/>
      <c r="AA577" s="132"/>
      <c r="AB577" s="132"/>
      <c r="AC577" s="132"/>
      <c r="AD577" s="132"/>
      <c r="AE577" s="132"/>
      <c r="AF577" s="132"/>
      <c r="AG577" s="132"/>
      <c r="AH577" s="132"/>
      <c r="AI577" s="132"/>
      <c r="AJ577" s="132"/>
      <c r="AK577" s="132"/>
      <c r="AL577" s="132"/>
      <c r="AM577" s="132"/>
      <c r="AN577" s="132"/>
      <c r="AO577" s="132"/>
      <c r="AP577" s="132"/>
      <c r="AQ577" s="132"/>
      <c r="AR577" s="132"/>
      <c r="AS577" s="132"/>
      <c r="AT577" s="132"/>
      <c r="AU577" s="132"/>
      <c r="AV577" s="132"/>
      <c r="AW577" s="132"/>
      <c r="AX577" s="132"/>
      <c r="AY577" s="132"/>
      <c r="AZ577" s="132"/>
      <c r="BA577" s="132"/>
      <c r="BB577" s="132"/>
      <c r="BC577" s="132"/>
      <c r="BD577" s="132"/>
      <c r="BE577" s="132"/>
      <c r="BF577" s="132"/>
      <c r="BG577" s="132"/>
      <c r="BH577" s="132"/>
      <c r="BI577" s="132"/>
      <c r="BJ577" s="132"/>
      <c r="BK577" s="132"/>
      <c r="BL577" s="132"/>
      <c r="BM577" s="132"/>
      <c r="BN577" s="132"/>
      <c r="BO577" s="132"/>
      <c r="BP577" s="132"/>
      <c r="BQ577" s="132"/>
      <c r="BR577" s="132"/>
      <c r="BS577" s="132"/>
      <c r="BT577" s="132"/>
      <c r="BU577" s="132"/>
      <c r="BV577" s="132"/>
      <c r="BW577" s="132"/>
      <c r="BX577" s="132"/>
      <c r="BY577" s="132"/>
      <c r="BZ577" s="132"/>
      <c r="CA577" s="132"/>
      <c r="CB577" s="132"/>
      <c r="CC577" s="132"/>
      <c r="CD577" s="132"/>
      <c r="CE577" s="132"/>
      <c r="CF577" s="132"/>
      <c r="CG577" s="132"/>
      <c r="CH577" s="132"/>
      <c r="CI577" s="132"/>
      <c r="CJ577" s="132"/>
      <c r="CK577" s="132"/>
      <c r="CL577" s="132"/>
      <c r="CM577" s="132"/>
      <c r="CN577" s="132"/>
      <c r="CO577" s="132"/>
      <c r="CP577" s="132"/>
      <c r="CQ577" s="132"/>
      <c r="CR577" s="132"/>
      <c r="CS577" s="132"/>
      <c r="CT577" s="132"/>
      <c r="CU577" s="132"/>
      <c r="CV577" s="132"/>
      <c r="CW577" s="132"/>
      <c r="CX577" s="132"/>
      <c r="CY577" s="132"/>
      <c r="CZ577" s="132"/>
      <c r="DA577" s="132"/>
      <c r="DB577" s="132"/>
      <c r="DC577" s="132"/>
      <c r="DD577" s="132"/>
    </row>
    <row r="578" spans="1:108" ht="12.75" customHeight="1">
      <c r="A578" s="882" t="s">
        <v>110</v>
      </c>
      <c r="B578" s="850">
        <v>0</v>
      </c>
      <c r="C578" s="1024">
        <v>0</v>
      </c>
      <c r="D578" s="990">
        <f t="shared" ref="D578:E580" si="74">L520+N520+B549+D549+F549+H549+J549+L549+N549+B578</f>
        <v>26</v>
      </c>
      <c r="E578" s="914">
        <f t="shared" si="74"/>
        <v>65</v>
      </c>
      <c r="F578" s="850">
        <v>2</v>
      </c>
      <c r="G578" s="853">
        <v>2</v>
      </c>
      <c r="H578" s="850">
        <v>0</v>
      </c>
      <c r="I578" s="853">
        <v>3</v>
      </c>
      <c r="J578" s="850">
        <v>3</v>
      </c>
      <c r="K578" s="853">
        <v>1</v>
      </c>
      <c r="L578" s="850">
        <v>1</v>
      </c>
      <c r="M578" s="853">
        <v>2</v>
      </c>
      <c r="N578" s="852">
        <v>0</v>
      </c>
      <c r="O578" s="852">
        <v>2</v>
      </c>
      <c r="S578" s="132"/>
      <c r="V578" s="132"/>
      <c r="W578" s="132"/>
      <c r="X578" s="132"/>
      <c r="Y578" s="132"/>
      <c r="Z578" s="132"/>
      <c r="AA578" s="132"/>
      <c r="AB578" s="132"/>
      <c r="AC578" s="132"/>
      <c r="AD578" s="132"/>
      <c r="AE578" s="132"/>
      <c r="AF578" s="132"/>
      <c r="AG578" s="132"/>
      <c r="AH578" s="132"/>
      <c r="AI578" s="132"/>
      <c r="AJ578" s="132"/>
      <c r="AK578" s="132"/>
      <c r="AL578" s="132"/>
      <c r="AM578" s="132"/>
      <c r="AN578" s="132"/>
      <c r="AO578" s="132"/>
      <c r="AP578" s="132"/>
      <c r="AQ578" s="132"/>
      <c r="AR578" s="132"/>
      <c r="AS578" s="132"/>
      <c r="AT578" s="132"/>
      <c r="AU578" s="132"/>
      <c r="AV578" s="132"/>
      <c r="AW578" s="132"/>
      <c r="AX578" s="132"/>
      <c r="AY578" s="132"/>
      <c r="AZ578" s="132"/>
      <c r="BA578" s="132"/>
      <c r="BB578" s="132"/>
      <c r="BC578" s="132"/>
      <c r="BD578" s="132"/>
      <c r="BE578" s="132"/>
      <c r="BF578" s="132"/>
      <c r="BG578" s="132"/>
      <c r="BH578" s="132"/>
      <c r="BI578" s="132"/>
      <c r="BJ578" s="132"/>
      <c r="BK578" s="132"/>
      <c r="BL578" s="132"/>
      <c r="BM578" s="132"/>
      <c r="BN578" s="132"/>
      <c r="BO578" s="132"/>
      <c r="BP578" s="132"/>
      <c r="BQ578" s="132"/>
      <c r="BR578" s="132"/>
      <c r="BS578" s="132"/>
      <c r="BT578" s="132"/>
      <c r="BU578" s="132"/>
      <c r="BV578" s="132"/>
      <c r="BW578" s="132"/>
      <c r="BX578" s="132"/>
      <c r="BY578" s="132"/>
      <c r="BZ578" s="132"/>
      <c r="CA578" s="132"/>
      <c r="CB578" s="132"/>
      <c r="CC578" s="132"/>
      <c r="CD578" s="132"/>
      <c r="CE578" s="132"/>
      <c r="CF578" s="132"/>
      <c r="CG578" s="132"/>
      <c r="CH578" s="132"/>
      <c r="CI578" s="132"/>
      <c r="CJ578" s="132"/>
      <c r="CK578" s="132"/>
      <c r="CL578" s="132"/>
      <c r="CM578" s="132"/>
      <c r="CN578" s="132"/>
      <c r="CO578" s="132"/>
      <c r="CP578" s="132"/>
      <c r="CQ578" s="132"/>
      <c r="CR578" s="132"/>
      <c r="CS578" s="132"/>
      <c r="CT578" s="132"/>
      <c r="CU578" s="132"/>
      <c r="CV578" s="132"/>
      <c r="CW578" s="132"/>
      <c r="CX578" s="132"/>
      <c r="CY578" s="132"/>
      <c r="CZ578" s="132"/>
      <c r="DA578" s="132"/>
      <c r="DB578" s="132"/>
      <c r="DC578" s="132"/>
      <c r="DD578" s="132"/>
    </row>
    <row r="579" spans="1:108" ht="12.75" customHeight="1">
      <c r="A579" s="882" t="s">
        <v>111</v>
      </c>
      <c r="B579" s="850">
        <v>0</v>
      </c>
      <c r="C579" s="1024">
        <v>0</v>
      </c>
      <c r="D579" s="1025">
        <f t="shared" si="74"/>
        <v>5</v>
      </c>
      <c r="E579" s="914">
        <f t="shared" si="74"/>
        <v>15</v>
      </c>
      <c r="F579" s="850">
        <v>0</v>
      </c>
      <c r="G579" s="853">
        <v>2</v>
      </c>
      <c r="H579" s="850">
        <v>1</v>
      </c>
      <c r="I579" s="853">
        <v>0</v>
      </c>
      <c r="J579" s="850">
        <v>0</v>
      </c>
      <c r="K579" s="853">
        <v>0</v>
      </c>
      <c r="L579" s="850">
        <v>0</v>
      </c>
      <c r="M579" s="853">
        <v>0</v>
      </c>
      <c r="N579" s="852">
        <v>0</v>
      </c>
      <c r="O579" s="852">
        <v>0</v>
      </c>
      <c r="S579" s="132"/>
      <c r="V579" s="132"/>
      <c r="W579" s="132"/>
      <c r="X579" s="132"/>
      <c r="Y579" s="132"/>
      <c r="Z579" s="132"/>
      <c r="AA579" s="132"/>
      <c r="AB579" s="132"/>
      <c r="AC579" s="132"/>
      <c r="AD579" s="132"/>
      <c r="AE579" s="132"/>
      <c r="AF579" s="132"/>
      <c r="AG579" s="132"/>
      <c r="AH579" s="132"/>
      <c r="AI579" s="132"/>
      <c r="AJ579" s="132"/>
      <c r="AK579" s="132"/>
      <c r="AL579" s="132"/>
      <c r="AM579" s="132"/>
      <c r="AN579" s="132"/>
      <c r="AO579" s="132"/>
      <c r="AP579" s="132"/>
      <c r="AQ579" s="132"/>
      <c r="AR579" s="132"/>
      <c r="AS579" s="132"/>
      <c r="AT579" s="132"/>
      <c r="AU579" s="132"/>
      <c r="AV579" s="132"/>
      <c r="AW579" s="132"/>
      <c r="AX579" s="132"/>
      <c r="AY579" s="132"/>
      <c r="AZ579" s="132"/>
      <c r="BA579" s="132"/>
      <c r="BB579" s="132"/>
      <c r="BC579" s="132"/>
      <c r="BD579" s="132"/>
      <c r="BE579" s="132"/>
      <c r="BF579" s="132"/>
      <c r="BG579" s="132"/>
      <c r="BH579" s="132"/>
      <c r="BI579" s="132"/>
      <c r="BJ579" s="132"/>
      <c r="BK579" s="132"/>
      <c r="BL579" s="132"/>
      <c r="BM579" s="132"/>
      <c r="BN579" s="132"/>
      <c r="BO579" s="132"/>
      <c r="BP579" s="132"/>
      <c r="BQ579" s="132"/>
      <c r="BR579" s="132"/>
      <c r="BS579" s="132"/>
      <c r="BT579" s="132"/>
      <c r="BU579" s="132"/>
      <c r="BV579" s="132"/>
      <c r="BW579" s="132"/>
      <c r="BX579" s="132"/>
      <c r="BY579" s="132"/>
      <c r="BZ579" s="132"/>
      <c r="CA579" s="132"/>
      <c r="CB579" s="132"/>
      <c r="CC579" s="132"/>
      <c r="CD579" s="132"/>
      <c r="CE579" s="132"/>
      <c r="CF579" s="132"/>
      <c r="CG579" s="132"/>
      <c r="CH579" s="132"/>
      <c r="CI579" s="132"/>
      <c r="CJ579" s="132"/>
      <c r="CK579" s="132"/>
      <c r="CL579" s="132"/>
      <c r="CM579" s="132"/>
      <c r="CN579" s="132"/>
      <c r="CO579" s="132"/>
      <c r="CP579" s="132"/>
      <c r="CQ579" s="132"/>
      <c r="CR579" s="132"/>
      <c r="CS579" s="132"/>
      <c r="CT579" s="132"/>
      <c r="CU579" s="132"/>
      <c r="CV579" s="132"/>
      <c r="CW579" s="132"/>
      <c r="CX579" s="132"/>
      <c r="CY579" s="132"/>
      <c r="CZ579" s="132"/>
      <c r="DA579" s="132"/>
      <c r="DB579" s="132"/>
      <c r="DC579" s="132"/>
      <c r="DD579" s="132"/>
    </row>
    <row r="580" spans="1:108" ht="12.75" customHeight="1" thickBot="1">
      <c r="A580" s="883" t="s">
        <v>232</v>
      </c>
      <c r="B580" s="850">
        <v>0</v>
      </c>
      <c r="C580" s="1026">
        <v>0</v>
      </c>
      <c r="D580" s="990">
        <f t="shared" si="74"/>
        <v>0</v>
      </c>
      <c r="E580" s="914">
        <f t="shared" si="74"/>
        <v>3</v>
      </c>
      <c r="F580" s="850">
        <v>0</v>
      </c>
      <c r="G580" s="884">
        <v>0</v>
      </c>
      <c r="H580" s="850">
        <v>0</v>
      </c>
      <c r="I580" s="884">
        <v>0</v>
      </c>
      <c r="J580" s="850">
        <v>0</v>
      </c>
      <c r="K580" s="884">
        <v>0</v>
      </c>
      <c r="L580" s="850">
        <v>0</v>
      </c>
      <c r="M580" s="884">
        <v>0</v>
      </c>
      <c r="N580" s="855">
        <v>0</v>
      </c>
      <c r="O580" s="855">
        <v>0</v>
      </c>
      <c r="S580" s="132"/>
      <c r="T580" s="132"/>
      <c r="U580" s="132"/>
      <c r="V580" s="132"/>
      <c r="W580" s="132"/>
      <c r="X580" s="132"/>
      <c r="Y580" s="132"/>
      <c r="Z580" s="132"/>
      <c r="AA580" s="132"/>
      <c r="AB580" s="132"/>
      <c r="AC580" s="132"/>
      <c r="AD580" s="132"/>
      <c r="AE580" s="132"/>
      <c r="AF580" s="132"/>
      <c r="AG580" s="132"/>
      <c r="AH580" s="132"/>
      <c r="AI580" s="132"/>
      <c r="AJ580" s="132"/>
      <c r="AK580" s="132"/>
      <c r="AL580" s="132"/>
      <c r="AM580" s="132"/>
      <c r="AN580" s="132"/>
      <c r="AO580" s="132"/>
      <c r="AP580" s="132"/>
      <c r="AQ580" s="132"/>
      <c r="AR580" s="132"/>
      <c r="AS580" s="132"/>
      <c r="AT580" s="132"/>
      <c r="AU580" s="132"/>
      <c r="AV580" s="132"/>
      <c r="AW580" s="132"/>
      <c r="AX580" s="132"/>
      <c r="AY580" s="132"/>
      <c r="AZ580" s="132"/>
      <c r="BA580" s="132"/>
      <c r="BB580" s="132"/>
      <c r="BC580" s="132"/>
      <c r="BD580" s="132"/>
      <c r="BE580" s="132"/>
      <c r="BF580" s="132"/>
      <c r="BG580" s="132"/>
      <c r="BH580" s="132"/>
      <c r="BI580" s="132"/>
      <c r="BJ580" s="132"/>
      <c r="BK580" s="132"/>
      <c r="BL580" s="132"/>
      <c r="BM580" s="132"/>
      <c r="BN580" s="132"/>
      <c r="BO580" s="132"/>
      <c r="BP580" s="132"/>
      <c r="BQ580" s="132"/>
      <c r="BR580" s="132"/>
      <c r="BS580" s="132"/>
      <c r="BT580" s="132"/>
      <c r="BU580" s="132"/>
      <c r="BV580" s="132"/>
      <c r="BW580" s="132"/>
      <c r="BX580" s="132"/>
      <c r="BY580" s="132"/>
      <c r="BZ580" s="132"/>
      <c r="CA580" s="132"/>
      <c r="CB580" s="132"/>
      <c r="CC580" s="132"/>
      <c r="CD580" s="132"/>
      <c r="CE580" s="132"/>
      <c r="CF580" s="132"/>
      <c r="CG580" s="132"/>
      <c r="CH580" s="132"/>
      <c r="CI580" s="132"/>
      <c r="CJ580" s="132"/>
      <c r="CK580" s="132"/>
      <c r="CL580" s="132"/>
      <c r="CM580" s="132"/>
      <c r="CN580" s="132"/>
      <c r="CO580" s="132"/>
      <c r="CP580" s="132"/>
      <c r="CQ580" s="132"/>
      <c r="CR580" s="132"/>
      <c r="CS580" s="132"/>
      <c r="CT580" s="132"/>
      <c r="CU580" s="132"/>
      <c r="CV580" s="132"/>
      <c r="CW580" s="132"/>
      <c r="CX580" s="132"/>
      <c r="CY580" s="132"/>
      <c r="CZ580" s="132"/>
      <c r="DA580" s="132"/>
      <c r="DB580" s="132"/>
      <c r="DC580" s="132"/>
      <c r="DD580" s="132"/>
    </row>
    <row r="581" spans="1:108" ht="13.5" customHeight="1">
      <c r="A581" s="991"/>
      <c r="B581" s="1027"/>
      <c r="D581" s="967"/>
      <c r="E581" s="967"/>
      <c r="F581" s="967"/>
      <c r="G581" s="967"/>
      <c r="H581" s="967"/>
      <c r="I581" s="967"/>
      <c r="J581" s="967"/>
      <c r="K581" s="967"/>
      <c r="L581" s="967"/>
      <c r="M581" s="967"/>
      <c r="N581" s="967"/>
      <c r="O581" s="967"/>
      <c r="S581" s="132"/>
      <c r="T581" s="132"/>
      <c r="U581" s="132"/>
      <c r="V581" s="132"/>
      <c r="W581" s="132"/>
      <c r="X581" s="132"/>
      <c r="Y581" s="132"/>
      <c r="Z581" s="132"/>
      <c r="AA581" s="132"/>
      <c r="AB581" s="132"/>
      <c r="AC581" s="132"/>
      <c r="AD581" s="132"/>
      <c r="AE581" s="132"/>
      <c r="AF581" s="132"/>
      <c r="AG581" s="132"/>
      <c r="AH581" s="132"/>
      <c r="AI581" s="132"/>
      <c r="AJ581" s="132"/>
      <c r="AK581" s="132"/>
      <c r="AL581" s="132"/>
      <c r="AM581" s="132"/>
      <c r="AN581" s="132"/>
      <c r="AO581" s="132"/>
      <c r="AP581" s="132"/>
      <c r="AQ581" s="132"/>
      <c r="AR581" s="132"/>
      <c r="AS581" s="132"/>
      <c r="AT581" s="132"/>
      <c r="AU581" s="132"/>
      <c r="AV581" s="132"/>
      <c r="AW581" s="132"/>
      <c r="AX581" s="132"/>
      <c r="AY581" s="132"/>
      <c r="AZ581" s="132"/>
      <c r="BA581" s="132"/>
      <c r="BB581" s="132"/>
      <c r="BC581" s="132"/>
      <c r="BD581" s="132"/>
      <c r="BE581" s="132"/>
      <c r="BF581" s="132"/>
      <c r="BG581" s="132"/>
      <c r="BH581" s="132"/>
      <c r="BI581" s="132"/>
      <c r="BJ581" s="132"/>
      <c r="BK581" s="132"/>
      <c r="BL581" s="132"/>
      <c r="BM581" s="132"/>
      <c r="BN581" s="132"/>
      <c r="BO581" s="132"/>
      <c r="BP581" s="132"/>
      <c r="BQ581" s="132"/>
      <c r="BR581" s="132"/>
      <c r="BS581" s="132"/>
      <c r="BT581" s="132"/>
      <c r="BU581" s="132"/>
      <c r="BV581" s="132"/>
      <c r="BW581" s="132"/>
      <c r="BX581" s="132"/>
      <c r="BY581" s="132"/>
      <c r="BZ581" s="132"/>
      <c r="CA581" s="132"/>
      <c r="CB581" s="132"/>
      <c r="CC581" s="132"/>
      <c r="CD581" s="132"/>
      <c r="CE581" s="132"/>
      <c r="CF581" s="132"/>
      <c r="CG581" s="132"/>
      <c r="CH581" s="132"/>
      <c r="CI581" s="132"/>
      <c r="CJ581" s="132"/>
      <c r="CK581" s="132"/>
      <c r="CL581" s="132"/>
      <c r="CM581" s="132"/>
      <c r="CN581" s="132"/>
      <c r="CO581" s="132"/>
      <c r="CP581" s="132"/>
      <c r="CQ581" s="132"/>
      <c r="CR581" s="132"/>
      <c r="CS581" s="132"/>
      <c r="CT581" s="132"/>
      <c r="CU581" s="132"/>
      <c r="CV581" s="132"/>
      <c r="CW581" s="132"/>
      <c r="CX581" s="132"/>
      <c r="CY581" s="132"/>
      <c r="CZ581" s="132"/>
      <c r="DA581" s="132"/>
      <c r="DB581" s="132"/>
      <c r="DC581" s="132"/>
      <c r="DD581" s="132"/>
    </row>
    <row r="582" spans="1:108" ht="13.5" customHeight="1" thickBot="1">
      <c r="A582" s="854"/>
      <c r="D582" s="855"/>
      <c r="E582" s="855"/>
      <c r="F582" s="855"/>
      <c r="G582" s="855"/>
      <c r="H582" s="855"/>
      <c r="I582" s="855"/>
      <c r="J582" s="855"/>
      <c r="K582" s="855"/>
      <c r="L582" s="855"/>
      <c r="M582" s="855"/>
      <c r="N582" s="855"/>
      <c r="O582" s="855"/>
      <c r="S582" s="132"/>
      <c r="T582" s="132"/>
      <c r="U582" s="132"/>
      <c r="V582" s="132"/>
      <c r="W582" s="132"/>
      <c r="X582" s="132"/>
      <c r="Y582" s="132"/>
      <c r="Z582" s="132"/>
      <c r="AA582" s="132"/>
      <c r="AB582" s="132"/>
      <c r="AC582" s="132"/>
      <c r="AD582" s="132"/>
      <c r="AE582" s="132"/>
      <c r="AF582" s="132"/>
      <c r="AG582" s="132"/>
      <c r="AH582" s="132"/>
      <c r="AI582" s="132"/>
      <c r="AJ582" s="132"/>
      <c r="AK582" s="132"/>
      <c r="AL582" s="132"/>
      <c r="AM582" s="132"/>
      <c r="AN582" s="132"/>
      <c r="AO582" s="132"/>
      <c r="AP582" s="132"/>
      <c r="AQ582" s="132"/>
      <c r="AR582" s="132"/>
      <c r="AS582" s="132"/>
      <c r="AT582" s="132"/>
      <c r="AU582" s="132"/>
      <c r="AV582" s="132"/>
      <c r="AW582" s="132"/>
      <c r="AX582" s="132"/>
      <c r="AY582" s="132"/>
      <c r="AZ582" s="132"/>
      <c r="BA582" s="132"/>
      <c r="BB582" s="132"/>
      <c r="BC582" s="132"/>
      <c r="BD582" s="132"/>
      <c r="BE582" s="132"/>
      <c r="BF582" s="132"/>
      <c r="BG582" s="132"/>
      <c r="BH582" s="132"/>
      <c r="BI582" s="132"/>
      <c r="BJ582" s="132"/>
      <c r="BK582" s="132"/>
      <c r="BL582" s="132"/>
      <c r="BM582" s="132"/>
      <c r="BN582" s="132"/>
      <c r="BO582" s="132"/>
      <c r="BP582" s="132"/>
      <c r="BQ582" s="132"/>
      <c r="BR582" s="132"/>
      <c r="BS582" s="132"/>
      <c r="BT582" s="132"/>
      <c r="BU582" s="132"/>
      <c r="BV582" s="132"/>
      <c r="BW582" s="132"/>
      <c r="BX582" s="132"/>
      <c r="BY582" s="132"/>
      <c r="BZ582" s="132"/>
      <c r="CA582" s="132"/>
      <c r="CB582" s="132"/>
      <c r="CC582" s="132"/>
      <c r="CD582" s="132"/>
      <c r="CE582" s="132"/>
      <c r="CF582" s="132"/>
      <c r="CG582" s="132"/>
      <c r="CH582" s="132"/>
      <c r="CI582" s="132"/>
      <c r="CJ582" s="132"/>
      <c r="CK582" s="132"/>
      <c r="CL582" s="132"/>
      <c r="CM582" s="132"/>
      <c r="CN582" s="132"/>
      <c r="CO582" s="132"/>
      <c r="CP582" s="132"/>
      <c r="CQ582" s="132"/>
      <c r="CR582" s="132"/>
      <c r="CS582" s="132"/>
      <c r="CT582" s="132"/>
      <c r="CU582" s="132"/>
      <c r="CV582" s="132"/>
      <c r="CW582" s="132"/>
      <c r="CX582" s="132"/>
      <c r="CY582" s="132"/>
      <c r="CZ582" s="132"/>
      <c r="DA582" s="132"/>
      <c r="DB582" s="132"/>
      <c r="DC582" s="132"/>
      <c r="DD582" s="132"/>
    </row>
    <row r="583" spans="1:108" s="850" customFormat="1" ht="20.100000000000001" customHeight="1">
      <c r="A583" s="993" t="s">
        <v>218</v>
      </c>
      <c r="B583" s="1006" t="s">
        <v>196</v>
      </c>
      <c r="C583" s="1006"/>
      <c r="D583" s="865" t="s">
        <v>383</v>
      </c>
      <c r="E583" s="924"/>
      <c r="F583" s="861" t="s">
        <v>384</v>
      </c>
      <c r="G583" s="862"/>
      <c r="H583" s="861" t="s">
        <v>385</v>
      </c>
      <c r="I583" s="888"/>
      <c r="J583" s="1028" t="s">
        <v>386</v>
      </c>
      <c r="K583" s="1029"/>
      <c r="L583" s="1028" t="s">
        <v>387</v>
      </c>
      <c r="M583" s="1029"/>
      <c r="N583" s="1028" t="s">
        <v>388</v>
      </c>
      <c r="O583" s="1030"/>
      <c r="P583" s="852"/>
      <c r="S583" s="852"/>
      <c r="AA583" s="852"/>
      <c r="AB583" s="852"/>
      <c r="AC583" s="852"/>
      <c r="AD583" s="852"/>
      <c r="AE583" s="852"/>
      <c r="AF583" s="852"/>
      <c r="AG583" s="852"/>
      <c r="AH583" s="852"/>
      <c r="AI583" s="852"/>
      <c r="AJ583" s="852"/>
      <c r="AK583" s="852"/>
      <c r="AL583" s="852"/>
      <c r="AM583" s="852"/>
      <c r="AN583" s="852"/>
      <c r="AO583" s="852"/>
      <c r="AP583" s="852"/>
      <c r="AQ583" s="852"/>
      <c r="AR583" s="852"/>
      <c r="AS583" s="852"/>
      <c r="AT583" s="852"/>
      <c r="AU583" s="852"/>
      <c r="AV583" s="852"/>
      <c r="AW583" s="852"/>
      <c r="AX583" s="852"/>
      <c r="AY583" s="852"/>
      <c r="AZ583" s="852"/>
      <c r="BA583" s="852"/>
      <c r="BB583" s="852"/>
      <c r="BC583" s="852"/>
      <c r="BD583" s="852"/>
      <c r="BE583" s="852"/>
      <c r="BF583" s="852"/>
      <c r="BG583" s="852"/>
      <c r="BH583" s="852"/>
      <c r="BI583" s="852"/>
      <c r="BJ583" s="852"/>
      <c r="BK583" s="852"/>
      <c r="BL583" s="852"/>
      <c r="BM583" s="852"/>
      <c r="BN583" s="852"/>
      <c r="BO583" s="852"/>
      <c r="BP583" s="852"/>
      <c r="BQ583" s="852"/>
      <c r="BR583" s="852"/>
      <c r="BS583" s="852"/>
      <c r="BT583" s="852"/>
      <c r="BU583" s="852"/>
      <c r="BV583" s="852"/>
      <c r="BW583" s="852"/>
      <c r="BX583" s="852"/>
      <c r="BY583" s="852"/>
      <c r="BZ583" s="852"/>
      <c r="CA583" s="852"/>
      <c r="CB583" s="852"/>
      <c r="CC583" s="852"/>
      <c r="CD583" s="852"/>
      <c r="CE583" s="852"/>
      <c r="CF583" s="852"/>
      <c r="CG583" s="852"/>
      <c r="CH583" s="852"/>
      <c r="CI583" s="852"/>
      <c r="CJ583" s="852"/>
      <c r="CK583" s="852"/>
      <c r="CL583" s="852"/>
      <c r="CM583" s="852"/>
      <c r="CN583" s="852"/>
    </row>
    <row r="584" spans="1:108" ht="13.5" customHeight="1">
      <c r="A584" s="897" t="s">
        <v>226</v>
      </c>
      <c r="B584" s="893">
        <f>SUM(F555:O555)</f>
        <v>183</v>
      </c>
      <c r="C584" s="988"/>
      <c r="D584" s="868">
        <v>150</v>
      </c>
      <c r="E584" s="869"/>
      <c r="F584" s="868">
        <v>42</v>
      </c>
      <c r="G584" s="868"/>
      <c r="H584" s="868">
        <v>41</v>
      </c>
      <c r="I584" s="868"/>
      <c r="J584" s="868">
        <v>98</v>
      </c>
      <c r="K584" s="868"/>
      <c r="L584" s="868">
        <v>31</v>
      </c>
      <c r="M584" s="868"/>
      <c r="N584" s="868">
        <v>63</v>
      </c>
      <c r="O584" s="869"/>
      <c r="AA584" s="132"/>
      <c r="AB584" s="132"/>
      <c r="AC584" s="132"/>
    </row>
    <row r="585" spans="1:108" ht="13.5" customHeight="1">
      <c r="A585" s="897" t="s">
        <v>227</v>
      </c>
      <c r="B585" s="893">
        <f>SUM(B589:C609)</f>
        <v>547</v>
      </c>
      <c r="C585" s="988"/>
      <c r="D585" s="868">
        <f>SUM(D589:E609)</f>
        <v>526</v>
      </c>
      <c r="E585" s="869"/>
      <c r="F585" s="868">
        <f>SUM(F589:G609)</f>
        <v>133</v>
      </c>
      <c r="G585" s="868"/>
      <c r="H585" s="868">
        <f>SUM(H589:I609)</f>
        <v>141</v>
      </c>
      <c r="I585" s="868"/>
      <c r="J585" s="868">
        <f>SUM(J589:K609)</f>
        <v>283</v>
      </c>
      <c r="K585" s="868"/>
      <c r="L585" s="868">
        <f>SUM(L589:M609)</f>
        <v>100</v>
      </c>
      <c r="M585" s="868"/>
      <c r="N585" s="868">
        <f>SUM(N589:O609)</f>
        <v>234</v>
      </c>
      <c r="O585" s="869"/>
      <c r="AA585" s="132"/>
      <c r="AB585" s="132"/>
      <c r="AC585" s="132"/>
    </row>
    <row r="586" spans="1:108" ht="13.5" customHeight="1">
      <c r="A586" s="870"/>
      <c r="B586" s="1002" t="s">
        <v>89</v>
      </c>
      <c r="C586" s="1007" t="s">
        <v>90</v>
      </c>
      <c r="D586" s="1000" t="s">
        <v>89</v>
      </c>
      <c r="E586" s="1003" t="s">
        <v>90</v>
      </c>
      <c r="F586" s="1000" t="s">
        <v>89</v>
      </c>
      <c r="G586" s="971" t="s">
        <v>90</v>
      </c>
      <c r="H586" s="1001" t="s">
        <v>89</v>
      </c>
      <c r="I586" s="1003" t="s">
        <v>90</v>
      </c>
      <c r="J586" s="1003" t="s">
        <v>89</v>
      </c>
      <c r="K586" s="1003" t="s">
        <v>90</v>
      </c>
      <c r="L586" s="1003" t="s">
        <v>89</v>
      </c>
      <c r="M586" s="971" t="s">
        <v>90</v>
      </c>
      <c r="N586" s="1001" t="s">
        <v>89</v>
      </c>
      <c r="O586" s="1003" t="s">
        <v>90</v>
      </c>
      <c r="AA586" s="132"/>
      <c r="AB586" s="132"/>
      <c r="AC586" s="132"/>
    </row>
    <row r="587" spans="1:108" ht="13.5" customHeight="1">
      <c r="A587" s="897" t="s">
        <v>267</v>
      </c>
      <c r="B587" s="955">
        <f t="shared" ref="B587:C609" si="75">F558+H558+J558+L558+N558</f>
        <v>237</v>
      </c>
      <c r="C587" s="955">
        <f t="shared" si="75"/>
        <v>242</v>
      </c>
      <c r="D587" s="952">
        <f t="shared" ref="D587:O587" si="76">SUM(D593:D609)</f>
        <v>221</v>
      </c>
      <c r="E587" s="954">
        <f t="shared" si="76"/>
        <v>214</v>
      </c>
      <c r="F587" s="952">
        <f t="shared" si="76"/>
        <v>57</v>
      </c>
      <c r="G587" s="953">
        <f t="shared" si="76"/>
        <v>57</v>
      </c>
      <c r="H587" s="954">
        <f t="shared" si="76"/>
        <v>58</v>
      </c>
      <c r="I587" s="953">
        <f t="shared" si="76"/>
        <v>67</v>
      </c>
      <c r="J587" s="954">
        <f t="shared" si="76"/>
        <v>127</v>
      </c>
      <c r="K587" s="953">
        <f t="shared" si="76"/>
        <v>120</v>
      </c>
      <c r="L587" s="954">
        <f t="shared" si="76"/>
        <v>49</v>
      </c>
      <c r="M587" s="953">
        <f t="shared" si="76"/>
        <v>43</v>
      </c>
      <c r="N587" s="954">
        <f t="shared" si="76"/>
        <v>96</v>
      </c>
      <c r="O587" s="954">
        <f t="shared" si="76"/>
        <v>96</v>
      </c>
      <c r="AA587" s="132"/>
      <c r="AB587" s="132"/>
      <c r="AC587" s="132"/>
    </row>
    <row r="588" spans="1:108" ht="15" customHeight="1">
      <c r="A588" s="964" t="s">
        <v>229</v>
      </c>
      <c r="B588" s="959">
        <f t="shared" si="75"/>
        <v>275</v>
      </c>
      <c r="C588" s="959">
        <f t="shared" si="75"/>
        <v>272</v>
      </c>
      <c r="D588" s="880">
        <f t="shared" ref="D588:O588" si="77">SUM(D589:D609)</f>
        <v>275</v>
      </c>
      <c r="E588" s="881">
        <f t="shared" si="77"/>
        <v>251</v>
      </c>
      <c r="F588" s="880">
        <f t="shared" si="77"/>
        <v>67</v>
      </c>
      <c r="G588" s="958">
        <f t="shared" si="77"/>
        <v>66</v>
      </c>
      <c r="H588" s="881">
        <f t="shared" si="77"/>
        <v>66</v>
      </c>
      <c r="I588" s="958">
        <f t="shared" si="77"/>
        <v>75</v>
      </c>
      <c r="J588" s="881">
        <f t="shared" si="77"/>
        <v>140</v>
      </c>
      <c r="K588" s="958">
        <f t="shared" si="77"/>
        <v>143</v>
      </c>
      <c r="L588" s="881">
        <f t="shared" si="77"/>
        <v>52</v>
      </c>
      <c r="M588" s="958">
        <f t="shared" si="77"/>
        <v>48</v>
      </c>
      <c r="N588" s="881">
        <f t="shared" si="77"/>
        <v>117</v>
      </c>
      <c r="O588" s="881">
        <f t="shared" si="77"/>
        <v>117</v>
      </c>
      <c r="AA588" s="132"/>
      <c r="AB588" s="132"/>
      <c r="AC588" s="132"/>
    </row>
    <row r="589" spans="1:108" ht="12.75" customHeight="1">
      <c r="A589" s="882" t="s">
        <v>381</v>
      </c>
      <c r="B589" s="990">
        <f t="shared" si="75"/>
        <v>12</v>
      </c>
      <c r="C589" s="990">
        <f t="shared" si="75"/>
        <v>8</v>
      </c>
      <c r="D589" s="851">
        <v>8</v>
      </c>
      <c r="E589" s="852">
        <v>7</v>
      </c>
      <c r="F589" s="851">
        <v>0</v>
      </c>
      <c r="G589" s="853">
        <v>1</v>
      </c>
      <c r="H589" s="850">
        <v>1</v>
      </c>
      <c r="I589" s="853">
        <v>1</v>
      </c>
      <c r="J589" s="850">
        <v>5</v>
      </c>
      <c r="K589" s="853">
        <v>2</v>
      </c>
      <c r="L589" s="850">
        <v>0</v>
      </c>
      <c r="M589" s="853">
        <v>0</v>
      </c>
      <c r="N589" s="852">
        <v>4</v>
      </c>
      <c r="O589" s="852">
        <v>4</v>
      </c>
      <c r="AA589" s="132"/>
      <c r="AB589" s="132"/>
      <c r="AC589" s="132"/>
    </row>
    <row r="590" spans="1:108" ht="12.75" customHeight="1">
      <c r="A590" s="882" t="s">
        <v>382</v>
      </c>
      <c r="B590" s="990">
        <f t="shared" si="75"/>
        <v>9</v>
      </c>
      <c r="C590" s="990">
        <f t="shared" si="75"/>
        <v>5</v>
      </c>
      <c r="D590" s="851">
        <v>13</v>
      </c>
      <c r="E590" s="852">
        <v>12</v>
      </c>
      <c r="F590" s="851">
        <v>3</v>
      </c>
      <c r="G590" s="853">
        <v>1</v>
      </c>
      <c r="H590" s="850">
        <v>1</v>
      </c>
      <c r="I590" s="853">
        <v>1</v>
      </c>
      <c r="J590" s="850">
        <v>4</v>
      </c>
      <c r="K590" s="853">
        <v>5</v>
      </c>
      <c r="L590" s="850">
        <v>0</v>
      </c>
      <c r="M590" s="853">
        <v>2</v>
      </c>
      <c r="N590" s="852">
        <v>5</v>
      </c>
      <c r="O590" s="852">
        <v>7</v>
      </c>
      <c r="AA590" s="132"/>
      <c r="AB590" s="132"/>
      <c r="AC590" s="132"/>
    </row>
    <row r="591" spans="1:108" ht="12.75" customHeight="1">
      <c r="A591" s="882" t="s">
        <v>93</v>
      </c>
      <c r="B591" s="990">
        <f t="shared" si="75"/>
        <v>6</v>
      </c>
      <c r="C591" s="990">
        <f t="shared" si="75"/>
        <v>6</v>
      </c>
      <c r="D591" s="851">
        <v>18</v>
      </c>
      <c r="E591" s="852">
        <v>7</v>
      </c>
      <c r="F591" s="851">
        <v>3</v>
      </c>
      <c r="G591" s="853">
        <v>2</v>
      </c>
      <c r="H591" s="850">
        <v>2</v>
      </c>
      <c r="I591" s="853">
        <v>5</v>
      </c>
      <c r="J591" s="850">
        <v>1</v>
      </c>
      <c r="K591" s="853">
        <v>7</v>
      </c>
      <c r="L591" s="850">
        <v>1</v>
      </c>
      <c r="M591" s="853">
        <v>2</v>
      </c>
      <c r="N591" s="852">
        <v>8</v>
      </c>
      <c r="O591" s="852">
        <v>5</v>
      </c>
      <c r="AA591" s="132"/>
      <c r="AB591" s="132"/>
      <c r="AC591" s="132"/>
    </row>
    <row r="592" spans="1:108" ht="12.75" customHeight="1">
      <c r="A592" s="882" t="s">
        <v>94</v>
      </c>
      <c r="B592" s="990">
        <f t="shared" si="75"/>
        <v>11</v>
      </c>
      <c r="C592" s="990">
        <f t="shared" si="75"/>
        <v>11</v>
      </c>
      <c r="D592" s="851">
        <v>15</v>
      </c>
      <c r="E592" s="852">
        <v>11</v>
      </c>
      <c r="F592" s="851">
        <v>4</v>
      </c>
      <c r="G592" s="853">
        <v>5</v>
      </c>
      <c r="H592" s="850">
        <v>4</v>
      </c>
      <c r="I592" s="853">
        <v>1</v>
      </c>
      <c r="J592" s="850">
        <v>3</v>
      </c>
      <c r="K592" s="853">
        <v>9</v>
      </c>
      <c r="L592" s="850">
        <v>2</v>
      </c>
      <c r="M592" s="853">
        <v>1</v>
      </c>
      <c r="N592" s="852">
        <v>4</v>
      </c>
      <c r="O592" s="852">
        <v>5</v>
      </c>
      <c r="AA592" s="132"/>
      <c r="AB592" s="132"/>
      <c r="AC592" s="132"/>
    </row>
    <row r="593" spans="1:45" ht="12.75" customHeight="1">
      <c r="A593" s="882" t="s">
        <v>95</v>
      </c>
      <c r="B593" s="990">
        <f t="shared" si="75"/>
        <v>8</v>
      </c>
      <c r="C593" s="990">
        <f t="shared" si="75"/>
        <v>12</v>
      </c>
      <c r="D593" s="851">
        <v>16</v>
      </c>
      <c r="E593" s="852">
        <v>10</v>
      </c>
      <c r="F593" s="851">
        <v>5</v>
      </c>
      <c r="G593" s="853">
        <v>2</v>
      </c>
      <c r="H593" s="850">
        <v>4</v>
      </c>
      <c r="I593" s="853">
        <v>4</v>
      </c>
      <c r="J593" s="850">
        <v>6</v>
      </c>
      <c r="K593" s="853">
        <v>5</v>
      </c>
      <c r="L593" s="850">
        <v>3</v>
      </c>
      <c r="M593" s="853">
        <v>4</v>
      </c>
      <c r="N593" s="852">
        <v>6</v>
      </c>
      <c r="O593" s="852">
        <v>3</v>
      </c>
      <c r="AA593" s="132"/>
      <c r="AB593" s="132"/>
      <c r="AC593" s="132"/>
    </row>
    <row r="594" spans="1:45" ht="12.75" customHeight="1">
      <c r="A594" s="882" t="s">
        <v>96</v>
      </c>
      <c r="B594" s="990">
        <f t="shared" si="75"/>
        <v>16</v>
      </c>
      <c r="C594" s="990">
        <f t="shared" si="75"/>
        <v>11</v>
      </c>
      <c r="D594" s="851">
        <v>14</v>
      </c>
      <c r="E594" s="852">
        <v>9</v>
      </c>
      <c r="F594" s="851">
        <v>2</v>
      </c>
      <c r="G594" s="853">
        <v>2</v>
      </c>
      <c r="H594" s="850">
        <v>3</v>
      </c>
      <c r="I594" s="853">
        <v>3</v>
      </c>
      <c r="J594" s="850">
        <v>10</v>
      </c>
      <c r="K594" s="853">
        <v>5</v>
      </c>
      <c r="L594" s="850">
        <v>2</v>
      </c>
      <c r="M594" s="853">
        <v>2</v>
      </c>
      <c r="N594" s="852">
        <v>5</v>
      </c>
      <c r="O594" s="852">
        <v>6</v>
      </c>
      <c r="AA594" s="132"/>
      <c r="AB594" s="132"/>
      <c r="AC594" s="132"/>
    </row>
    <row r="595" spans="1:45" ht="12.75" customHeight="1">
      <c r="A595" s="882" t="s">
        <v>97</v>
      </c>
      <c r="B595" s="990">
        <f t="shared" si="75"/>
        <v>11</v>
      </c>
      <c r="C595" s="990">
        <f t="shared" si="75"/>
        <v>17</v>
      </c>
      <c r="D595" s="851">
        <v>20</v>
      </c>
      <c r="E595" s="852">
        <v>16</v>
      </c>
      <c r="F595" s="851">
        <v>5</v>
      </c>
      <c r="G595" s="853">
        <v>5</v>
      </c>
      <c r="H595" s="850">
        <v>1</v>
      </c>
      <c r="I595" s="853">
        <v>1</v>
      </c>
      <c r="J595" s="850">
        <v>3</v>
      </c>
      <c r="K595" s="853">
        <v>3</v>
      </c>
      <c r="L595" s="850">
        <v>2</v>
      </c>
      <c r="M595" s="853">
        <v>3</v>
      </c>
      <c r="N595" s="852">
        <v>5</v>
      </c>
      <c r="O595" s="852">
        <v>2</v>
      </c>
      <c r="AA595" s="132"/>
      <c r="AB595" s="132"/>
      <c r="AC595" s="132"/>
    </row>
    <row r="596" spans="1:45" ht="12.75" customHeight="1">
      <c r="A596" s="882" t="s">
        <v>99</v>
      </c>
      <c r="B596" s="990">
        <f t="shared" si="75"/>
        <v>17</v>
      </c>
      <c r="C596" s="990">
        <f t="shared" si="75"/>
        <v>8</v>
      </c>
      <c r="D596" s="851">
        <v>14</v>
      </c>
      <c r="E596" s="852">
        <v>11</v>
      </c>
      <c r="F596" s="851">
        <v>5</v>
      </c>
      <c r="G596" s="853">
        <v>1</v>
      </c>
      <c r="H596" s="850">
        <v>2</v>
      </c>
      <c r="I596" s="853">
        <v>2</v>
      </c>
      <c r="J596" s="850">
        <v>10</v>
      </c>
      <c r="K596" s="853">
        <v>7</v>
      </c>
      <c r="L596" s="850">
        <v>5</v>
      </c>
      <c r="M596" s="853">
        <v>1</v>
      </c>
      <c r="N596" s="852">
        <v>8</v>
      </c>
      <c r="O596" s="852">
        <v>5</v>
      </c>
      <c r="AA596" s="132"/>
      <c r="AB596" s="132"/>
      <c r="AC596" s="132"/>
    </row>
    <row r="597" spans="1:45" ht="12.75" customHeight="1">
      <c r="A597" s="882" t="s">
        <v>100</v>
      </c>
      <c r="B597" s="990">
        <f t="shared" si="75"/>
        <v>10</v>
      </c>
      <c r="C597" s="990">
        <f t="shared" si="75"/>
        <v>11</v>
      </c>
      <c r="D597" s="851">
        <v>21</v>
      </c>
      <c r="E597" s="852">
        <v>13</v>
      </c>
      <c r="F597" s="851">
        <v>4</v>
      </c>
      <c r="G597" s="853">
        <v>2</v>
      </c>
      <c r="H597" s="850">
        <v>1</v>
      </c>
      <c r="I597" s="853">
        <v>3</v>
      </c>
      <c r="J597" s="850">
        <v>10</v>
      </c>
      <c r="K597" s="853">
        <v>4</v>
      </c>
      <c r="L597" s="850">
        <v>4</v>
      </c>
      <c r="M597" s="853">
        <v>4</v>
      </c>
      <c r="N597" s="852">
        <v>5</v>
      </c>
      <c r="O597" s="852">
        <v>7</v>
      </c>
      <c r="AA597" s="132"/>
      <c r="AB597" s="132"/>
      <c r="AC597" s="132"/>
    </row>
    <row r="598" spans="1:45" ht="12.75" customHeight="1">
      <c r="A598" s="882" t="s">
        <v>101</v>
      </c>
      <c r="B598" s="990">
        <f t="shared" si="75"/>
        <v>11</v>
      </c>
      <c r="C598" s="990">
        <f t="shared" si="75"/>
        <v>5</v>
      </c>
      <c r="D598" s="851">
        <v>9</v>
      </c>
      <c r="E598" s="852">
        <v>14</v>
      </c>
      <c r="F598" s="851">
        <v>5</v>
      </c>
      <c r="G598" s="853">
        <v>7</v>
      </c>
      <c r="H598" s="850">
        <v>5</v>
      </c>
      <c r="I598" s="853">
        <v>4</v>
      </c>
      <c r="J598" s="850">
        <v>5</v>
      </c>
      <c r="K598" s="853">
        <v>6</v>
      </c>
      <c r="L598" s="850">
        <v>0</v>
      </c>
      <c r="M598" s="853">
        <v>1</v>
      </c>
      <c r="N598" s="852">
        <v>10</v>
      </c>
      <c r="O598" s="852">
        <v>8</v>
      </c>
      <c r="AA598" s="132"/>
      <c r="AB598" s="132"/>
      <c r="AC598" s="132"/>
    </row>
    <row r="599" spans="1:45" ht="12.75" customHeight="1">
      <c r="A599" s="882" t="s">
        <v>102</v>
      </c>
      <c r="B599" s="990">
        <f t="shared" si="75"/>
        <v>17</v>
      </c>
      <c r="C599" s="990">
        <f t="shared" si="75"/>
        <v>17</v>
      </c>
      <c r="D599" s="851">
        <v>18</v>
      </c>
      <c r="E599" s="852">
        <v>16</v>
      </c>
      <c r="F599" s="851">
        <v>2</v>
      </c>
      <c r="G599" s="853">
        <v>2</v>
      </c>
      <c r="H599" s="850">
        <v>7</v>
      </c>
      <c r="I599" s="853">
        <v>7</v>
      </c>
      <c r="J599" s="850">
        <v>14</v>
      </c>
      <c r="K599" s="853">
        <v>15</v>
      </c>
      <c r="L599" s="850">
        <v>2</v>
      </c>
      <c r="M599" s="853">
        <v>5</v>
      </c>
      <c r="N599" s="852">
        <v>3</v>
      </c>
      <c r="O599" s="852">
        <v>4</v>
      </c>
      <c r="AA599" s="132"/>
      <c r="AB599" s="132"/>
      <c r="AC599" s="132"/>
    </row>
    <row r="600" spans="1:45" ht="12.75" customHeight="1">
      <c r="A600" s="882" t="s">
        <v>103</v>
      </c>
      <c r="B600" s="990">
        <f t="shared" si="75"/>
        <v>26</v>
      </c>
      <c r="C600" s="990">
        <f t="shared" si="75"/>
        <v>21</v>
      </c>
      <c r="D600" s="851">
        <v>21</v>
      </c>
      <c r="E600" s="852">
        <v>16</v>
      </c>
      <c r="F600" s="851">
        <v>4</v>
      </c>
      <c r="G600" s="853">
        <v>6</v>
      </c>
      <c r="H600" s="850">
        <v>6</v>
      </c>
      <c r="I600" s="853">
        <v>6</v>
      </c>
      <c r="J600" s="850">
        <v>14</v>
      </c>
      <c r="K600" s="853">
        <v>13</v>
      </c>
      <c r="L600" s="850">
        <v>7</v>
      </c>
      <c r="M600" s="853">
        <v>4</v>
      </c>
      <c r="N600" s="852">
        <v>8</v>
      </c>
      <c r="O600" s="852">
        <v>13</v>
      </c>
      <c r="AA600" s="132"/>
      <c r="AB600" s="132"/>
      <c r="AC600" s="132"/>
    </row>
    <row r="601" spans="1:45" ht="12.75" customHeight="1">
      <c r="A601" s="882" t="s">
        <v>104</v>
      </c>
      <c r="B601" s="990">
        <f t="shared" si="75"/>
        <v>27</v>
      </c>
      <c r="C601" s="990">
        <f t="shared" si="75"/>
        <v>21</v>
      </c>
      <c r="D601" s="851">
        <v>25</v>
      </c>
      <c r="E601" s="852">
        <v>19</v>
      </c>
      <c r="F601" s="851">
        <v>9</v>
      </c>
      <c r="G601" s="853">
        <v>7</v>
      </c>
      <c r="H601" s="850">
        <v>7</v>
      </c>
      <c r="I601" s="853">
        <v>9</v>
      </c>
      <c r="J601" s="850">
        <v>12</v>
      </c>
      <c r="K601" s="853">
        <v>7</v>
      </c>
      <c r="L601" s="850">
        <v>3</v>
      </c>
      <c r="M601" s="853">
        <v>3</v>
      </c>
      <c r="N601" s="852">
        <v>19</v>
      </c>
      <c r="O601" s="852">
        <v>8</v>
      </c>
      <c r="AA601" s="132"/>
      <c r="AB601" s="132"/>
      <c r="AC601" s="132"/>
    </row>
    <row r="602" spans="1:45" ht="12.75" customHeight="1">
      <c r="A602" s="882" t="s">
        <v>105</v>
      </c>
      <c r="B602" s="990">
        <f t="shared" si="75"/>
        <v>32</v>
      </c>
      <c r="C602" s="990">
        <f t="shared" si="75"/>
        <v>21</v>
      </c>
      <c r="D602" s="851">
        <v>22</v>
      </c>
      <c r="E602" s="852">
        <v>26</v>
      </c>
      <c r="F602" s="851">
        <v>4</v>
      </c>
      <c r="G602" s="853">
        <v>7</v>
      </c>
      <c r="H602" s="850">
        <v>3</v>
      </c>
      <c r="I602" s="853">
        <v>3</v>
      </c>
      <c r="J602" s="850">
        <v>14</v>
      </c>
      <c r="K602" s="853">
        <v>7</v>
      </c>
      <c r="L602" s="850">
        <v>8</v>
      </c>
      <c r="M602" s="853">
        <v>9</v>
      </c>
      <c r="N602" s="852">
        <v>8</v>
      </c>
      <c r="O602" s="852">
        <v>6</v>
      </c>
      <c r="AA602" s="132"/>
      <c r="AB602" s="132"/>
      <c r="AC602" s="132"/>
    </row>
    <row r="603" spans="1:45" ht="12.75" customHeight="1">
      <c r="A603" s="882" t="s">
        <v>106</v>
      </c>
      <c r="B603" s="990">
        <f t="shared" si="75"/>
        <v>13</v>
      </c>
      <c r="C603" s="990">
        <f t="shared" si="75"/>
        <v>18</v>
      </c>
      <c r="D603" s="851">
        <v>13</v>
      </c>
      <c r="E603" s="852">
        <v>8</v>
      </c>
      <c r="F603" s="851">
        <v>2</v>
      </c>
      <c r="G603" s="853">
        <v>7</v>
      </c>
      <c r="H603" s="850">
        <v>4</v>
      </c>
      <c r="I603" s="853">
        <v>7</v>
      </c>
      <c r="J603" s="850">
        <v>7</v>
      </c>
      <c r="K603" s="853">
        <v>11</v>
      </c>
      <c r="L603" s="850">
        <v>5</v>
      </c>
      <c r="M603" s="853">
        <v>0</v>
      </c>
      <c r="N603" s="852">
        <v>1</v>
      </c>
      <c r="O603" s="852">
        <v>7</v>
      </c>
      <c r="AA603" s="132"/>
      <c r="AB603" s="132"/>
      <c r="AC603" s="132"/>
    </row>
    <row r="604" spans="1:45" ht="12.75" customHeight="1">
      <c r="A604" s="882" t="s">
        <v>107</v>
      </c>
      <c r="B604" s="990">
        <f t="shared" si="75"/>
        <v>23</v>
      </c>
      <c r="C604" s="990">
        <f t="shared" si="75"/>
        <v>24</v>
      </c>
      <c r="D604" s="851">
        <v>9</v>
      </c>
      <c r="E604" s="852">
        <v>18</v>
      </c>
      <c r="F604" s="851">
        <v>4</v>
      </c>
      <c r="G604" s="853">
        <v>1</v>
      </c>
      <c r="H604" s="850">
        <v>7</v>
      </c>
      <c r="I604" s="853">
        <v>2</v>
      </c>
      <c r="J604" s="850">
        <v>3</v>
      </c>
      <c r="K604" s="853">
        <v>9</v>
      </c>
      <c r="L604" s="850">
        <v>0</v>
      </c>
      <c r="M604" s="853">
        <v>2</v>
      </c>
      <c r="N604" s="852">
        <v>3</v>
      </c>
      <c r="O604" s="852">
        <v>7</v>
      </c>
      <c r="AA604" s="132"/>
      <c r="AB604" s="132"/>
      <c r="AC604" s="132"/>
    </row>
    <row r="605" spans="1:45" ht="12.75" customHeight="1">
      <c r="A605" s="882" t="s">
        <v>108</v>
      </c>
      <c r="B605" s="990">
        <f t="shared" si="75"/>
        <v>12</v>
      </c>
      <c r="C605" s="990">
        <f t="shared" si="75"/>
        <v>20</v>
      </c>
      <c r="D605" s="851">
        <v>6</v>
      </c>
      <c r="E605" s="852">
        <v>13</v>
      </c>
      <c r="F605" s="851">
        <v>2</v>
      </c>
      <c r="G605" s="853">
        <v>0</v>
      </c>
      <c r="H605" s="850">
        <v>4</v>
      </c>
      <c r="I605" s="853">
        <v>5</v>
      </c>
      <c r="J605" s="850">
        <v>11</v>
      </c>
      <c r="K605" s="853">
        <v>12</v>
      </c>
      <c r="L605" s="850">
        <v>5</v>
      </c>
      <c r="M605" s="853">
        <v>5</v>
      </c>
      <c r="N605" s="852">
        <v>5</v>
      </c>
      <c r="O605" s="852">
        <v>9</v>
      </c>
      <c r="AA605" s="132"/>
      <c r="AB605" s="132"/>
      <c r="AC605" s="132"/>
    </row>
    <row r="606" spans="1:45" ht="12.75" customHeight="1">
      <c r="A606" s="882" t="s">
        <v>109</v>
      </c>
      <c r="B606" s="990">
        <f t="shared" si="75"/>
        <v>7</v>
      </c>
      <c r="C606" s="990">
        <f t="shared" si="75"/>
        <v>24</v>
      </c>
      <c r="D606" s="851">
        <v>11</v>
      </c>
      <c r="E606" s="852">
        <v>15</v>
      </c>
      <c r="F606" s="851">
        <v>4</v>
      </c>
      <c r="G606" s="853">
        <v>4</v>
      </c>
      <c r="H606" s="850">
        <v>3</v>
      </c>
      <c r="I606" s="853">
        <v>7</v>
      </c>
      <c r="J606" s="850">
        <v>3</v>
      </c>
      <c r="K606" s="853">
        <v>10</v>
      </c>
      <c r="L606" s="850">
        <v>2</v>
      </c>
      <c r="M606" s="853">
        <v>0</v>
      </c>
      <c r="N606" s="852">
        <v>6</v>
      </c>
      <c r="O606" s="852">
        <v>8</v>
      </c>
      <c r="AA606" s="132"/>
      <c r="AB606" s="132"/>
      <c r="AC606" s="132"/>
    </row>
    <row r="607" spans="1:45" ht="12.75" customHeight="1">
      <c r="A607" s="882" t="s">
        <v>110</v>
      </c>
      <c r="B607" s="990">
        <f t="shared" si="75"/>
        <v>6</v>
      </c>
      <c r="C607" s="990">
        <f t="shared" si="75"/>
        <v>10</v>
      </c>
      <c r="D607" s="851">
        <v>1</v>
      </c>
      <c r="E607" s="852">
        <v>9</v>
      </c>
      <c r="F607" s="851">
        <v>0</v>
      </c>
      <c r="G607" s="853">
        <v>2</v>
      </c>
      <c r="H607" s="850">
        <v>1</v>
      </c>
      <c r="I607" s="853">
        <v>2</v>
      </c>
      <c r="J607" s="850">
        <v>5</v>
      </c>
      <c r="K607" s="853">
        <v>4</v>
      </c>
      <c r="L607" s="850">
        <v>1</v>
      </c>
      <c r="M607" s="853">
        <v>0</v>
      </c>
      <c r="N607" s="852">
        <v>3</v>
      </c>
      <c r="O607" s="852">
        <v>3</v>
      </c>
      <c r="AA607" s="132"/>
      <c r="AB607" s="132"/>
      <c r="AC607" s="132"/>
    </row>
    <row r="608" spans="1:45" ht="12.75" customHeight="1">
      <c r="A608" s="882" t="s">
        <v>111</v>
      </c>
      <c r="B608" s="990">
        <f t="shared" si="75"/>
        <v>1</v>
      </c>
      <c r="C608" s="990">
        <f t="shared" si="75"/>
        <v>2</v>
      </c>
      <c r="D608" s="851">
        <v>1</v>
      </c>
      <c r="E608" s="852">
        <v>1</v>
      </c>
      <c r="F608" s="851">
        <v>0</v>
      </c>
      <c r="G608" s="853">
        <v>2</v>
      </c>
      <c r="H608" s="850">
        <v>0</v>
      </c>
      <c r="I608" s="853">
        <v>2</v>
      </c>
      <c r="J608" s="850">
        <v>0</v>
      </c>
      <c r="K608" s="853">
        <v>2</v>
      </c>
      <c r="L608" s="850">
        <v>0</v>
      </c>
      <c r="M608" s="853">
        <v>0</v>
      </c>
      <c r="N608" s="852">
        <v>1</v>
      </c>
      <c r="O608" s="852">
        <v>0</v>
      </c>
      <c r="T608" s="132"/>
      <c r="U608" s="132"/>
      <c r="V608" s="132"/>
      <c r="W608" s="132"/>
      <c r="X608" s="132"/>
      <c r="Y608" s="132"/>
      <c r="Z608" s="132"/>
      <c r="AA608" s="132"/>
      <c r="AB608" s="132"/>
      <c r="AC608" s="132"/>
      <c r="AD608" s="132"/>
      <c r="AE608" s="132"/>
      <c r="AF608" s="132"/>
      <c r="AG608" s="132"/>
      <c r="AH608" s="132"/>
      <c r="AI608" s="132"/>
      <c r="AJ608" s="132"/>
      <c r="AK608" s="132"/>
      <c r="AL608" s="132"/>
      <c r="AM608" s="132"/>
      <c r="AN608" s="132"/>
      <c r="AO608" s="132"/>
      <c r="AP608" s="132"/>
      <c r="AQ608" s="132"/>
      <c r="AR608" s="132"/>
      <c r="AS608" s="132"/>
    </row>
    <row r="609" spans="1:45" ht="12.75" customHeight="1" thickBot="1">
      <c r="A609" s="883" t="s">
        <v>232</v>
      </c>
      <c r="B609" s="961">
        <f t="shared" si="75"/>
        <v>0</v>
      </c>
      <c r="C609" s="961">
        <f t="shared" si="75"/>
        <v>0</v>
      </c>
      <c r="D609" s="915">
        <v>0</v>
      </c>
      <c r="E609" s="855">
        <v>0</v>
      </c>
      <c r="F609" s="915">
        <v>0</v>
      </c>
      <c r="G609" s="884">
        <v>0</v>
      </c>
      <c r="H609" s="850">
        <v>0</v>
      </c>
      <c r="I609" s="884">
        <v>0</v>
      </c>
      <c r="J609" s="850">
        <v>0</v>
      </c>
      <c r="K609" s="884">
        <v>0</v>
      </c>
      <c r="L609" s="850">
        <v>0</v>
      </c>
      <c r="M609" s="884">
        <v>0</v>
      </c>
      <c r="N609" s="855">
        <v>0</v>
      </c>
      <c r="O609" s="855">
        <v>0</v>
      </c>
      <c r="S609" s="132"/>
      <c r="T609" s="132"/>
      <c r="U609" s="132"/>
      <c r="V609" s="132"/>
      <c r="W609" s="132"/>
      <c r="X609" s="132"/>
      <c r="Y609" s="132"/>
      <c r="Z609" s="132"/>
      <c r="AA609" s="132"/>
      <c r="AB609" s="132"/>
      <c r="AC609" s="132"/>
      <c r="AD609" s="132"/>
      <c r="AE609" s="132"/>
      <c r="AF609" s="132"/>
      <c r="AG609" s="132"/>
      <c r="AH609" s="132"/>
      <c r="AI609" s="132"/>
      <c r="AJ609" s="132"/>
      <c r="AK609" s="132"/>
      <c r="AL609" s="132"/>
      <c r="AM609" s="132"/>
      <c r="AN609" s="132"/>
      <c r="AO609" s="132"/>
      <c r="AP609" s="132"/>
      <c r="AQ609" s="132"/>
      <c r="AR609" s="132"/>
      <c r="AS609" s="132"/>
    </row>
    <row r="610" spans="1:45" ht="20.100000000000001" customHeight="1" thickBot="1">
      <c r="A610" s="1031"/>
      <c r="B610" s="967"/>
      <c r="C610" s="920"/>
      <c r="D610" s="1032"/>
      <c r="E610" s="1032"/>
      <c r="F610" s="1032"/>
      <c r="G610" s="1032"/>
      <c r="H610" s="1032"/>
      <c r="I610" s="1032"/>
      <c r="J610" s="1032"/>
      <c r="K610" s="1032"/>
      <c r="L610" s="1032"/>
      <c r="M610" s="1032"/>
      <c r="N610" s="1032"/>
      <c r="O610" s="1032"/>
      <c r="S610" s="132"/>
      <c r="T610" s="132"/>
      <c r="U610" s="132"/>
      <c r="V610" s="132"/>
      <c r="W610" s="132"/>
      <c r="X610" s="132"/>
      <c r="Y610" s="132"/>
      <c r="Z610" s="132"/>
      <c r="AA610" s="132"/>
      <c r="AB610" s="132"/>
      <c r="AC610" s="132"/>
      <c r="AD610" s="132"/>
      <c r="AE610" s="132"/>
      <c r="AF610" s="132"/>
      <c r="AG610" s="132"/>
      <c r="AH610" s="132"/>
      <c r="AI610" s="132"/>
      <c r="AJ610" s="132"/>
      <c r="AK610" s="132"/>
      <c r="AL610" s="132"/>
      <c r="AM610" s="132"/>
      <c r="AN610" s="132"/>
      <c r="AO610" s="132"/>
      <c r="AP610" s="132"/>
      <c r="AQ610" s="132"/>
    </row>
    <row r="611" spans="1:45" s="850" customFormat="1" ht="20.100000000000001" customHeight="1">
      <c r="A611" s="860" t="s">
        <v>218</v>
      </c>
      <c r="B611" s="1033" t="s">
        <v>389</v>
      </c>
      <c r="C611" s="1034"/>
      <c r="D611" s="1035" t="s">
        <v>390</v>
      </c>
      <c r="E611" s="1030"/>
      <c r="F611" s="1036" t="s">
        <v>391</v>
      </c>
      <c r="G611" s="1037"/>
      <c r="H611" s="1038" t="s">
        <v>392</v>
      </c>
      <c r="I611" s="1039"/>
      <c r="J611" s="983" t="s">
        <v>393</v>
      </c>
      <c r="K611" s="984"/>
      <c r="L611" s="985" t="s">
        <v>394</v>
      </c>
      <c r="M611" s="866"/>
      <c r="N611" s="923" t="s">
        <v>395</v>
      </c>
      <c r="O611" s="924"/>
      <c r="P611" s="852"/>
      <c r="AC611" s="132"/>
      <c r="AD611" s="132"/>
      <c r="AE611" s="132"/>
      <c r="AF611" s="132"/>
      <c r="AG611" s="132"/>
      <c r="AH611" s="132"/>
      <c r="AI611" s="132"/>
      <c r="AJ611" s="132"/>
      <c r="AK611" s="132"/>
    </row>
    <row r="612" spans="1:45" ht="13.5" customHeight="1">
      <c r="A612" s="867" t="s">
        <v>226</v>
      </c>
      <c r="B612" s="869">
        <v>29</v>
      </c>
      <c r="C612" s="928"/>
      <c r="D612" s="868">
        <v>11</v>
      </c>
      <c r="E612" s="869"/>
      <c r="F612" s="868">
        <v>31</v>
      </c>
      <c r="G612" s="868"/>
      <c r="H612" s="928">
        <v>3</v>
      </c>
      <c r="I612" s="892"/>
      <c r="J612" s="893">
        <f>SUM(D584:R584)+SUM(B612:I612)</f>
        <v>499</v>
      </c>
      <c r="K612" s="894"/>
      <c r="L612" s="928">
        <v>315</v>
      </c>
      <c r="M612" s="868"/>
      <c r="N612" s="868">
        <v>363</v>
      </c>
      <c r="O612" s="869"/>
      <c r="AC612" s="852"/>
      <c r="AD612" s="852"/>
      <c r="AE612" s="852"/>
      <c r="AF612" s="852"/>
      <c r="AG612" s="852"/>
      <c r="AH612" s="852"/>
      <c r="AI612" s="852"/>
      <c r="AJ612" s="852"/>
      <c r="AK612" s="852"/>
    </row>
    <row r="613" spans="1:45" ht="13.5" customHeight="1">
      <c r="A613" s="867" t="s">
        <v>227</v>
      </c>
      <c r="B613" s="869">
        <f>SUM(B617:C637)</f>
        <v>96</v>
      </c>
      <c r="C613" s="928"/>
      <c r="D613" s="868">
        <f>SUM(D617:E637)</f>
        <v>26</v>
      </c>
      <c r="E613" s="869"/>
      <c r="F613" s="868">
        <f>SUM(F617:G637)</f>
        <v>83</v>
      </c>
      <c r="G613" s="868"/>
      <c r="H613" s="928">
        <f>SUM(H617:I637)</f>
        <v>4</v>
      </c>
      <c r="I613" s="892"/>
      <c r="J613" s="893">
        <f>SUM(J617:K637)</f>
        <v>1626</v>
      </c>
      <c r="K613" s="894"/>
      <c r="L613" s="928">
        <f>SUM(L617:M637)</f>
        <v>906</v>
      </c>
      <c r="M613" s="868"/>
      <c r="N613" s="868">
        <f>SUM(N617:O637)</f>
        <v>1034</v>
      </c>
      <c r="O613" s="869"/>
    </row>
    <row r="614" spans="1:45" ht="13.5" customHeight="1">
      <c r="A614" s="870"/>
      <c r="B614" s="1001" t="s">
        <v>89</v>
      </c>
      <c r="C614" s="1040" t="s">
        <v>90</v>
      </c>
      <c r="D614" s="1001" t="s">
        <v>89</v>
      </c>
      <c r="E614" s="1003" t="s">
        <v>90</v>
      </c>
      <c r="F614" s="1000" t="s">
        <v>89</v>
      </c>
      <c r="G614" s="971" t="s">
        <v>90</v>
      </c>
      <c r="H614" s="1001" t="s">
        <v>89</v>
      </c>
      <c r="I614" s="972" t="s">
        <v>90</v>
      </c>
      <c r="J614" s="1002" t="s">
        <v>89</v>
      </c>
      <c r="K614" s="974" t="s">
        <v>90</v>
      </c>
      <c r="L614" s="1001" t="s">
        <v>89</v>
      </c>
      <c r="M614" s="1003" t="s">
        <v>90</v>
      </c>
      <c r="N614" s="1003" t="s">
        <v>89</v>
      </c>
      <c r="O614" s="1003" t="s">
        <v>90</v>
      </c>
    </row>
    <row r="615" spans="1:45" ht="13.5" customHeight="1">
      <c r="A615" s="897" t="s">
        <v>380</v>
      </c>
      <c r="B615" s="954">
        <f t="shared" ref="B615:I615" si="78">SUM(B621:B637)</f>
        <v>43</v>
      </c>
      <c r="C615" s="953">
        <f t="shared" si="78"/>
        <v>41</v>
      </c>
      <c r="D615" s="954">
        <f t="shared" si="78"/>
        <v>14</v>
      </c>
      <c r="E615" s="954">
        <f t="shared" si="78"/>
        <v>12</v>
      </c>
      <c r="F615" s="952">
        <f t="shared" si="78"/>
        <v>34</v>
      </c>
      <c r="G615" s="953">
        <f t="shared" si="78"/>
        <v>38</v>
      </c>
      <c r="H615" s="954">
        <f t="shared" si="78"/>
        <v>3</v>
      </c>
      <c r="I615" s="906">
        <f t="shared" si="78"/>
        <v>1</v>
      </c>
      <c r="J615" s="955">
        <f t="shared" ref="J615:K630" si="79">D587+F587+H587+J587+L587+N587+B615+D615+F615+H615</f>
        <v>702</v>
      </c>
      <c r="K615" s="956">
        <f t="shared" si="79"/>
        <v>689</v>
      </c>
      <c r="L615" s="954">
        <f>SUM(L621:L637)</f>
        <v>367</v>
      </c>
      <c r="M615" s="953">
        <f>SUM(M621:M637)</f>
        <v>375</v>
      </c>
      <c r="N615" s="954">
        <f>SUM(N621:N637)</f>
        <v>436</v>
      </c>
      <c r="O615" s="954">
        <f>SUM(O621:O637)</f>
        <v>431</v>
      </c>
    </row>
    <row r="616" spans="1:45" ht="15" customHeight="1">
      <c r="A616" s="964" t="s">
        <v>229</v>
      </c>
      <c r="B616" s="881">
        <f t="shared" ref="B616:I616" si="80">SUM(B617:B637)</f>
        <v>52</v>
      </c>
      <c r="C616" s="958">
        <f t="shared" si="80"/>
        <v>44</v>
      </c>
      <c r="D616" s="881">
        <f t="shared" si="80"/>
        <v>14</v>
      </c>
      <c r="E616" s="881">
        <f t="shared" si="80"/>
        <v>12</v>
      </c>
      <c r="F616" s="977">
        <f t="shared" si="80"/>
        <v>40</v>
      </c>
      <c r="G616" s="980">
        <f t="shared" si="80"/>
        <v>43</v>
      </c>
      <c r="H616" s="979">
        <f t="shared" si="80"/>
        <v>3</v>
      </c>
      <c r="I616" s="978">
        <f t="shared" si="80"/>
        <v>1</v>
      </c>
      <c r="J616" s="910">
        <f t="shared" si="79"/>
        <v>826</v>
      </c>
      <c r="K616" s="911">
        <f t="shared" si="79"/>
        <v>800</v>
      </c>
      <c r="L616" s="979">
        <f>SUM(L617:L637)</f>
        <v>468</v>
      </c>
      <c r="M616" s="980">
        <f>SUM(M617:M637)</f>
        <v>438</v>
      </c>
      <c r="N616" s="979">
        <f>SUM(N617:N637)</f>
        <v>518</v>
      </c>
      <c r="O616" s="979">
        <f>SUM(O617:O637)</f>
        <v>516</v>
      </c>
    </row>
    <row r="617" spans="1:45" ht="12.75" customHeight="1">
      <c r="A617" s="882" t="s">
        <v>396</v>
      </c>
      <c r="B617" s="850">
        <v>2</v>
      </c>
      <c r="C617" s="853">
        <v>0</v>
      </c>
      <c r="D617" s="850">
        <v>0</v>
      </c>
      <c r="E617" s="852">
        <v>0</v>
      </c>
      <c r="F617" s="851">
        <v>2</v>
      </c>
      <c r="G617" s="853">
        <v>1</v>
      </c>
      <c r="H617" s="850">
        <v>0</v>
      </c>
      <c r="I617" s="912">
        <v>0</v>
      </c>
      <c r="J617" s="913">
        <f t="shared" si="79"/>
        <v>22</v>
      </c>
      <c r="K617" s="914">
        <f t="shared" si="79"/>
        <v>16</v>
      </c>
      <c r="L617" s="850">
        <v>28</v>
      </c>
      <c r="M617" s="853">
        <v>13</v>
      </c>
      <c r="N617" s="852">
        <v>28</v>
      </c>
      <c r="O617" s="852">
        <v>25</v>
      </c>
    </row>
    <row r="618" spans="1:45" ht="12.75" customHeight="1">
      <c r="A618" s="882" t="s">
        <v>259</v>
      </c>
      <c r="B618" s="850">
        <v>2</v>
      </c>
      <c r="C618" s="853">
        <v>1</v>
      </c>
      <c r="D618" s="850">
        <v>0</v>
      </c>
      <c r="E618" s="852">
        <v>0</v>
      </c>
      <c r="F618" s="851">
        <v>3</v>
      </c>
      <c r="G618" s="853">
        <v>2</v>
      </c>
      <c r="H618" s="850">
        <v>0</v>
      </c>
      <c r="I618" s="912">
        <v>0</v>
      </c>
      <c r="J618" s="913">
        <f t="shared" si="79"/>
        <v>31</v>
      </c>
      <c r="K618" s="914">
        <f t="shared" si="79"/>
        <v>31</v>
      </c>
      <c r="L618" s="850">
        <v>29</v>
      </c>
      <c r="M618" s="853">
        <v>18</v>
      </c>
      <c r="N618" s="852">
        <v>18</v>
      </c>
      <c r="O618" s="852">
        <v>18</v>
      </c>
    </row>
    <row r="619" spans="1:45" ht="12.75" customHeight="1">
      <c r="A619" s="882" t="s">
        <v>93</v>
      </c>
      <c r="B619" s="850">
        <v>1</v>
      </c>
      <c r="C619" s="853">
        <v>1</v>
      </c>
      <c r="D619" s="850">
        <v>0</v>
      </c>
      <c r="E619" s="852">
        <v>0</v>
      </c>
      <c r="F619" s="851">
        <v>0</v>
      </c>
      <c r="G619" s="853">
        <v>1</v>
      </c>
      <c r="H619" s="850">
        <v>0</v>
      </c>
      <c r="I619" s="912">
        <v>0</v>
      </c>
      <c r="J619" s="913">
        <f t="shared" si="79"/>
        <v>34</v>
      </c>
      <c r="K619" s="914">
        <f t="shared" si="79"/>
        <v>30</v>
      </c>
      <c r="L619" s="850">
        <v>24</v>
      </c>
      <c r="M619" s="853">
        <v>19</v>
      </c>
      <c r="N619" s="852">
        <v>19</v>
      </c>
      <c r="O619" s="852">
        <v>16</v>
      </c>
    </row>
    <row r="620" spans="1:45" ht="12.75" customHeight="1">
      <c r="A620" s="882" t="s">
        <v>94</v>
      </c>
      <c r="B620" s="850">
        <v>4</v>
      </c>
      <c r="C620" s="853">
        <v>1</v>
      </c>
      <c r="D620" s="850">
        <v>0</v>
      </c>
      <c r="E620" s="852">
        <v>0</v>
      </c>
      <c r="F620" s="851">
        <v>1</v>
      </c>
      <c r="G620" s="853">
        <v>1</v>
      </c>
      <c r="H620" s="850">
        <v>0</v>
      </c>
      <c r="I620" s="912">
        <v>0</v>
      </c>
      <c r="J620" s="913">
        <f t="shared" si="79"/>
        <v>37</v>
      </c>
      <c r="K620" s="914">
        <f t="shared" si="79"/>
        <v>34</v>
      </c>
      <c r="L620" s="850">
        <v>20</v>
      </c>
      <c r="M620" s="853">
        <v>13</v>
      </c>
      <c r="N620" s="852">
        <v>17</v>
      </c>
      <c r="O620" s="852">
        <v>26</v>
      </c>
    </row>
    <row r="621" spans="1:45" ht="12.75" customHeight="1">
      <c r="A621" s="882" t="s">
        <v>95</v>
      </c>
      <c r="B621" s="850">
        <v>1</v>
      </c>
      <c r="C621" s="853">
        <v>1</v>
      </c>
      <c r="D621" s="850">
        <v>1</v>
      </c>
      <c r="E621" s="852">
        <v>1</v>
      </c>
      <c r="F621" s="851">
        <v>0</v>
      </c>
      <c r="G621" s="853">
        <v>0</v>
      </c>
      <c r="H621" s="850">
        <v>0</v>
      </c>
      <c r="I621" s="912">
        <v>0</v>
      </c>
      <c r="J621" s="913">
        <f t="shared" si="79"/>
        <v>42</v>
      </c>
      <c r="K621" s="914">
        <f t="shared" si="79"/>
        <v>30</v>
      </c>
      <c r="L621" s="850">
        <v>15</v>
      </c>
      <c r="M621" s="853">
        <v>10</v>
      </c>
      <c r="N621" s="852">
        <v>37</v>
      </c>
      <c r="O621" s="852">
        <v>20</v>
      </c>
    </row>
    <row r="622" spans="1:45" ht="12.75" customHeight="1">
      <c r="A622" s="882" t="s">
        <v>96</v>
      </c>
      <c r="B622" s="850">
        <v>2</v>
      </c>
      <c r="C622" s="853">
        <v>2</v>
      </c>
      <c r="D622" s="850">
        <v>0</v>
      </c>
      <c r="E622" s="852">
        <v>0</v>
      </c>
      <c r="F622" s="851">
        <v>1</v>
      </c>
      <c r="G622" s="853">
        <v>1</v>
      </c>
      <c r="H622" s="850">
        <v>0</v>
      </c>
      <c r="I622" s="912">
        <v>0</v>
      </c>
      <c r="J622" s="913">
        <f t="shared" si="79"/>
        <v>39</v>
      </c>
      <c r="K622" s="914">
        <f t="shared" si="79"/>
        <v>30</v>
      </c>
      <c r="L622" s="850">
        <v>21</v>
      </c>
      <c r="M622" s="853">
        <v>20</v>
      </c>
      <c r="N622" s="852">
        <v>36</v>
      </c>
      <c r="O622" s="852">
        <v>34</v>
      </c>
    </row>
    <row r="623" spans="1:45" ht="12.75" customHeight="1">
      <c r="A623" s="882" t="s">
        <v>97</v>
      </c>
      <c r="B623" s="850">
        <v>3</v>
      </c>
      <c r="C623" s="853">
        <v>2</v>
      </c>
      <c r="D623" s="850">
        <v>1</v>
      </c>
      <c r="E623" s="852">
        <v>0</v>
      </c>
      <c r="F623" s="851">
        <v>2</v>
      </c>
      <c r="G623" s="853">
        <v>2</v>
      </c>
      <c r="H623" s="850">
        <v>0</v>
      </c>
      <c r="I623" s="912">
        <v>0</v>
      </c>
      <c r="J623" s="913">
        <f t="shared" si="79"/>
        <v>42</v>
      </c>
      <c r="K623" s="914">
        <f t="shared" si="79"/>
        <v>34</v>
      </c>
      <c r="L623" s="850">
        <v>27</v>
      </c>
      <c r="M623" s="853">
        <v>23</v>
      </c>
      <c r="N623" s="852">
        <v>32</v>
      </c>
      <c r="O623" s="852">
        <v>29</v>
      </c>
    </row>
    <row r="624" spans="1:45" ht="12.75" customHeight="1">
      <c r="A624" s="882" t="s">
        <v>99</v>
      </c>
      <c r="B624" s="850">
        <v>4</v>
      </c>
      <c r="C624" s="853">
        <v>2</v>
      </c>
      <c r="D624" s="850">
        <v>0</v>
      </c>
      <c r="E624" s="852">
        <v>0</v>
      </c>
      <c r="F624" s="851">
        <v>3</v>
      </c>
      <c r="G624" s="853">
        <v>3</v>
      </c>
      <c r="H624" s="850">
        <v>0</v>
      </c>
      <c r="I624" s="912">
        <v>0</v>
      </c>
      <c r="J624" s="913">
        <f t="shared" si="79"/>
        <v>51</v>
      </c>
      <c r="K624" s="914">
        <f t="shared" si="79"/>
        <v>32</v>
      </c>
      <c r="L624" s="850">
        <v>33</v>
      </c>
      <c r="M624" s="853">
        <v>38</v>
      </c>
      <c r="N624" s="852">
        <v>25</v>
      </c>
      <c r="O624" s="852">
        <v>22</v>
      </c>
    </row>
    <row r="625" spans="1:36" ht="12.75" customHeight="1">
      <c r="A625" s="882" t="s">
        <v>100</v>
      </c>
      <c r="B625" s="850">
        <v>3</v>
      </c>
      <c r="C625" s="853">
        <v>2</v>
      </c>
      <c r="D625" s="850">
        <v>0</v>
      </c>
      <c r="E625" s="852">
        <v>0</v>
      </c>
      <c r="F625" s="851">
        <v>1</v>
      </c>
      <c r="G625" s="853">
        <v>1</v>
      </c>
      <c r="H625" s="850">
        <v>0</v>
      </c>
      <c r="I625" s="912">
        <v>0</v>
      </c>
      <c r="J625" s="913">
        <f t="shared" si="79"/>
        <v>49</v>
      </c>
      <c r="K625" s="914">
        <f t="shared" si="79"/>
        <v>36</v>
      </c>
      <c r="L625" s="850">
        <v>27</v>
      </c>
      <c r="M625" s="853">
        <v>26</v>
      </c>
      <c r="N625" s="852">
        <v>30</v>
      </c>
      <c r="O625" s="852">
        <v>22</v>
      </c>
    </row>
    <row r="626" spans="1:36" ht="12.75" customHeight="1">
      <c r="A626" s="882" t="s">
        <v>101</v>
      </c>
      <c r="B626" s="850">
        <v>1</v>
      </c>
      <c r="C626" s="853">
        <v>2</v>
      </c>
      <c r="D626" s="850">
        <v>1</v>
      </c>
      <c r="E626" s="852">
        <v>0</v>
      </c>
      <c r="F626" s="851">
        <v>0</v>
      </c>
      <c r="G626" s="853">
        <v>1</v>
      </c>
      <c r="H626" s="850">
        <v>0</v>
      </c>
      <c r="I626" s="912">
        <v>0</v>
      </c>
      <c r="J626" s="913">
        <f t="shared" si="79"/>
        <v>36</v>
      </c>
      <c r="K626" s="914">
        <f t="shared" si="79"/>
        <v>43</v>
      </c>
      <c r="L626" s="850">
        <v>30</v>
      </c>
      <c r="M626" s="853">
        <v>21</v>
      </c>
      <c r="N626" s="852">
        <v>27</v>
      </c>
      <c r="O626" s="852">
        <v>29</v>
      </c>
    </row>
    <row r="627" spans="1:36" ht="12.75" customHeight="1">
      <c r="A627" s="882" t="s">
        <v>102</v>
      </c>
      <c r="B627" s="850">
        <v>1</v>
      </c>
      <c r="C627" s="853">
        <v>2</v>
      </c>
      <c r="D627" s="850">
        <v>0</v>
      </c>
      <c r="E627" s="852">
        <v>1</v>
      </c>
      <c r="F627" s="851">
        <v>2</v>
      </c>
      <c r="G627" s="853">
        <v>3</v>
      </c>
      <c r="H627" s="850">
        <v>0</v>
      </c>
      <c r="I627" s="912">
        <v>0</v>
      </c>
      <c r="J627" s="913">
        <f t="shared" si="79"/>
        <v>49</v>
      </c>
      <c r="K627" s="914">
        <f t="shared" si="79"/>
        <v>55</v>
      </c>
      <c r="L627" s="850">
        <v>26</v>
      </c>
      <c r="M627" s="853">
        <v>28</v>
      </c>
      <c r="N627" s="852">
        <v>29</v>
      </c>
      <c r="O627" s="852">
        <v>32</v>
      </c>
    </row>
    <row r="628" spans="1:36" ht="12.75" customHeight="1">
      <c r="A628" s="882" t="s">
        <v>103</v>
      </c>
      <c r="B628" s="850">
        <v>1</v>
      </c>
      <c r="C628" s="853">
        <v>2</v>
      </c>
      <c r="D628" s="850">
        <v>3</v>
      </c>
      <c r="E628" s="852">
        <v>2</v>
      </c>
      <c r="F628" s="851">
        <v>0</v>
      </c>
      <c r="G628" s="853">
        <v>1</v>
      </c>
      <c r="H628" s="850">
        <v>1</v>
      </c>
      <c r="I628" s="912">
        <v>0</v>
      </c>
      <c r="J628" s="913">
        <f t="shared" si="79"/>
        <v>65</v>
      </c>
      <c r="K628" s="914">
        <f t="shared" si="79"/>
        <v>63</v>
      </c>
      <c r="L628" s="850">
        <v>25</v>
      </c>
      <c r="M628" s="853">
        <v>29</v>
      </c>
      <c r="N628" s="852">
        <v>41</v>
      </c>
      <c r="O628" s="852">
        <v>47</v>
      </c>
    </row>
    <row r="629" spans="1:36" ht="12.75" customHeight="1">
      <c r="A629" s="882" t="s">
        <v>104</v>
      </c>
      <c r="B629" s="850">
        <v>7</v>
      </c>
      <c r="C629" s="853">
        <v>6</v>
      </c>
      <c r="D629" s="850">
        <v>0</v>
      </c>
      <c r="E629" s="852">
        <v>2</v>
      </c>
      <c r="F629" s="851">
        <v>7</v>
      </c>
      <c r="G629" s="853">
        <v>10</v>
      </c>
      <c r="H629" s="850">
        <v>0</v>
      </c>
      <c r="I629" s="912">
        <v>0</v>
      </c>
      <c r="J629" s="913">
        <f t="shared" si="79"/>
        <v>89</v>
      </c>
      <c r="K629" s="914">
        <f t="shared" si="79"/>
        <v>71</v>
      </c>
      <c r="L629" s="850">
        <v>35</v>
      </c>
      <c r="M629" s="853">
        <v>34</v>
      </c>
      <c r="N629" s="852">
        <v>51</v>
      </c>
      <c r="O629" s="852">
        <v>46</v>
      </c>
    </row>
    <row r="630" spans="1:36" ht="12.75" customHeight="1">
      <c r="A630" s="882" t="s">
        <v>105</v>
      </c>
      <c r="B630" s="850">
        <v>8</v>
      </c>
      <c r="C630" s="853">
        <v>2</v>
      </c>
      <c r="D630" s="850">
        <v>3</v>
      </c>
      <c r="E630" s="852">
        <v>0</v>
      </c>
      <c r="F630" s="851">
        <v>5</v>
      </c>
      <c r="G630" s="853">
        <v>3</v>
      </c>
      <c r="H630" s="850">
        <v>0</v>
      </c>
      <c r="I630" s="912">
        <v>0</v>
      </c>
      <c r="J630" s="913">
        <f t="shared" si="79"/>
        <v>75</v>
      </c>
      <c r="K630" s="914">
        <f t="shared" si="79"/>
        <v>63</v>
      </c>
      <c r="L630" s="850">
        <v>46</v>
      </c>
      <c r="M630" s="853">
        <v>51</v>
      </c>
      <c r="N630" s="852">
        <v>49</v>
      </c>
      <c r="O630" s="852">
        <v>40</v>
      </c>
    </row>
    <row r="631" spans="1:36" ht="12.75" customHeight="1">
      <c r="A631" s="882" t="s">
        <v>106</v>
      </c>
      <c r="B631" s="850">
        <v>1</v>
      </c>
      <c r="C631" s="853">
        <v>4</v>
      </c>
      <c r="D631" s="850">
        <v>0</v>
      </c>
      <c r="E631" s="852">
        <v>2</v>
      </c>
      <c r="F631" s="851">
        <v>3</v>
      </c>
      <c r="G631" s="853">
        <v>2</v>
      </c>
      <c r="H631" s="850">
        <v>0</v>
      </c>
      <c r="I631" s="912">
        <v>1</v>
      </c>
      <c r="J631" s="913">
        <f t="shared" ref="J631:K637" si="81">D603+F603+H603+J603+L603+N603+B631+D631+F631+H631</f>
        <v>36</v>
      </c>
      <c r="K631" s="914">
        <f t="shared" si="81"/>
        <v>49</v>
      </c>
      <c r="L631" s="850">
        <v>37</v>
      </c>
      <c r="M631" s="853">
        <v>32</v>
      </c>
      <c r="N631" s="852">
        <v>34</v>
      </c>
      <c r="O631" s="852">
        <v>30</v>
      </c>
    </row>
    <row r="632" spans="1:36" ht="12.75" customHeight="1">
      <c r="A632" s="882" t="s">
        <v>107</v>
      </c>
      <c r="B632" s="850">
        <v>3</v>
      </c>
      <c r="C632" s="853">
        <v>3</v>
      </c>
      <c r="D632" s="850">
        <v>3</v>
      </c>
      <c r="E632" s="852">
        <v>2</v>
      </c>
      <c r="F632" s="851">
        <v>3</v>
      </c>
      <c r="G632" s="853">
        <v>2</v>
      </c>
      <c r="H632" s="850">
        <v>1</v>
      </c>
      <c r="I632" s="912">
        <v>0</v>
      </c>
      <c r="J632" s="913">
        <f t="shared" si="81"/>
        <v>36</v>
      </c>
      <c r="K632" s="914">
        <f t="shared" si="81"/>
        <v>46</v>
      </c>
      <c r="L632" s="850">
        <v>16</v>
      </c>
      <c r="M632" s="853">
        <v>19</v>
      </c>
      <c r="N632" s="852">
        <v>19</v>
      </c>
      <c r="O632" s="852">
        <v>27</v>
      </c>
    </row>
    <row r="633" spans="1:36" ht="12.75" customHeight="1">
      <c r="A633" s="882" t="s">
        <v>108</v>
      </c>
      <c r="B633" s="850">
        <v>4</v>
      </c>
      <c r="C633" s="853">
        <v>4</v>
      </c>
      <c r="D633" s="850">
        <v>1</v>
      </c>
      <c r="E633" s="852">
        <v>2</v>
      </c>
      <c r="F633" s="851">
        <v>1</v>
      </c>
      <c r="G633" s="853">
        <v>2</v>
      </c>
      <c r="H633" s="850">
        <v>0</v>
      </c>
      <c r="I633" s="912">
        <v>0</v>
      </c>
      <c r="J633" s="913">
        <f t="shared" si="81"/>
        <v>39</v>
      </c>
      <c r="K633" s="914">
        <f t="shared" si="81"/>
        <v>52</v>
      </c>
      <c r="L633" s="850">
        <v>16</v>
      </c>
      <c r="M633" s="853">
        <v>21</v>
      </c>
      <c r="N633" s="852">
        <v>14</v>
      </c>
      <c r="O633" s="852">
        <v>22</v>
      </c>
    </row>
    <row r="634" spans="1:36" ht="12.75" customHeight="1">
      <c r="A634" s="882" t="s">
        <v>109</v>
      </c>
      <c r="B634" s="850">
        <v>1</v>
      </c>
      <c r="C634" s="853">
        <v>7</v>
      </c>
      <c r="D634" s="850">
        <v>1</v>
      </c>
      <c r="E634" s="852">
        <v>0</v>
      </c>
      <c r="F634" s="851">
        <v>4</v>
      </c>
      <c r="G634" s="853">
        <v>3</v>
      </c>
      <c r="H634" s="850">
        <v>1</v>
      </c>
      <c r="I634" s="912">
        <v>0</v>
      </c>
      <c r="J634" s="913">
        <f t="shared" si="81"/>
        <v>36</v>
      </c>
      <c r="K634" s="914">
        <f t="shared" si="81"/>
        <v>54</v>
      </c>
      <c r="L634" s="850">
        <v>8</v>
      </c>
      <c r="M634" s="853">
        <v>11</v>
      </c>
      <c r="N634" s="852">
        <v>6</v>
      </c>
      <c r="O634" s="852">
        <v>19</v>
      </c>
    </row>
    <row r="635" spans="1:36" ht="12.75" customHeight="1">
      <c r="A635" s="882" t="s">
        <v>110</v>
      </c>
      <c r="B635" s="850">
        <v>3</v>
      </c>
      <c r="C635" s="853">
        <v>0</v>
      </c>
      <c r="D635" s="850">
        <v>0</v>
      </c>
      <c r="E635" s="852">
        <v>0</v>
      </c>
      <c r="F635" s="851">
        <v>2</v>
      </c>
      <c r="G635" s="853">
        <v>2</v>
      </c>
      <c r="H635" s="850">
        <v>0</v>
      </c>
      <c r="I635" s="912">
        <v>0</v>
      </c>
      <c r="J635" s="913">
        <f t="shared" si="81"/>
        <v>16</v>
      </c>
      <c r="K635" s="914">
        <f t="shared" si="81"/>
        <v>22</v>
      </c>
      <c r="L635" s="850">
        <v>4</v>
      </c>
      <c r="M635" s="853">
        <v>10</v>
      </c>
      <c r="N635" s="852">
        <v>4</v>
      </c>
      <c r="O635" s="852">
        <v>9</v>
      </c>
    </row>
    <row r="636" spans="1:36" ht="12.75" customHeight="1">
      <c r="A636" s="882" t="s">
        <v>111</v>
      </c>
      <c r="B636" s="850">
        <v>0</v>
      </c>
      <c r="C636" s="853">
        <v>0</v>
      </c>
      <c r="D636" s="850">
        <v>0</v>
      </c>
      <c r="E636" s="852">
        <v>0</v>
      </c>
      <c r="F636" s="851">
        <v>0</v>
      </c>
      <c r="G636" s="853">
        <v>1</v>
      </c>
      <c r="H636" s="850">
        <v>0</v>
      </c>
      <c r="I636" s="912">
        <v>0</v>
      </c>
      <c r="J636" s="913">
        <f t="shared" si="81"/>
        <v>2</v>
      </c>
      <c r="K636" s="914">
        <f t="shared" si="81"/>
        <v>8</v>
      </c>
      <c r="L636" s="850">
        <v>1</v>
      </c>
      <c r="M636" s="853">
        <v>1</v>
      </c>
      <c r="N636" s="852">
        <v>2</v>
      </c>
      <c r="O636" s="852">
        <v>3</v>
      </c>
      <c r="T636" s="132"/>
      <c r="U636" s="132"/>
      <c r="V636" s="132"/>
      <c r="W636" s="132"/>
      <c r="X636" s="132"/>
      <c r="Y636" s="132"/>
      <c r="Z636" s="132"/>
      <c r="AA636" s="132"/>
      <c r="AB636" s="132"/>
      <c r="AC636" s="132"/>
      <c r="AD636" s="132"/>
      <c r="AE636" s="132"/>
      <c r="AF636" s="132"/>
      <c r="AG636" s="132"/>
      <c r="AH636" s="132"/>
      <c r="AI636" s="132"/>
      <c r="AJ636" s="132"/>
    </row>
    <row r="637" spans="1:36" ht="12.75" customHeight="1" thickBot="1">
      <c r="A637" s="883" t="s">
        <v>232</v>
      </c>
      <c r="B637" s="915">
        <v>0</v>
      </c>
      <c r="C637" s="884">
        <v>0</v>
      </c>
      <c r="D637" s="850">
        <v>0</v>
      </c>
      <c r="E637" s="852">
        <v>0</v>
      </c>
      <c r="F637" s="915">
        <v>0</v>
      </c>
      <c r="G637" s="884">
        <v>1</v>
      </c>
      <c r="H637" s="850">
        <v>0</v>
      </c>
      <c r="I637" s="912">
        <v>0</v>
      </c>
      <c r="J637" s="913">
        <f t="shared" si="81"/>
        <v>0</v>
      </c>
      <c r="K637" s="918">
        <f t="shared" si="81"/>
        <v>1</v>
      </c>
      <c r="L637" s="850">
        <v>0</v>
      </c>
      <c r="M637" s="884">
        <v>1</v>
      </c>
      <c r="N637" s="855">
        <v>0</v>
      </c>
      <c r="O637" s="855">
        <v>0</v>
      </c>
      <c r="S637" s="132"/>
      <c r="T637" s="132"/>
      <c r="U637" s="132"/>
      <c r="V637" s="132"/>
      <c r="W637" s="132"/>
      <c r="X637" s="132"/>
      <c r="Y637" s="132"/>
      <c r="Z637" s="132"/>
      <c r="AA637" s="132"/>
      <c r="AB637" s="132"/>
      <c r="AC637" s="132"/>
      <c r="AD637" s="132"/>
      <c r="AE637" s="132"/>
      <c r="AF637" s="132"/>
      <c r="AG637" s="132"/>
      <c r="AH637" s="132"/>
      <c r="AI637" s="132"/>
      <c r="AJ637" s="132"/>
    </row>
    <row r="638" spans="1:36" ht="14.25" customHeight="1">
      <c r="A638" s="991"/>
      <c r="B638" s="1027"/>
      <c r="D638" s="967"/>
      <c r="E638" s="967"/>
      <c r="F638" s="967"/>
      <c r="G638" s="967"/>
      <c r="H638" s="967"/>
      <c r="I638" s="967"/>
      <c r="J638" s="967"/>
      <c r="K638" s="967"/>
      <c r="L638" s="967"/>
      <c r="M638" s="967"/>
      <c r="N638" s="967"/>
      <c r="O638" s="967"/>
      <c r="S638" s="132"/>
      <c r="T638" s="132"/>
      <c r="U638" s="132"/>
      <c r="V638" s="132"/>
      <c r="W638" s="132"/>
      <c r="X638" s="132"/>
      <c r="Y638" s="132"/>
      <c r="Z638" s="132"/>
      <c r="AA638" s="132"/>
      <c r="AB638" s="132"/>
      <c r="AC638" s="132"/>
      <c r="AD638" s="132"/>
      <c r="AE638" s="132"/>
      <c r="AF638" s="132"/>
      <c r="AG638" s="132"/>
      <c r="AH638" s="132"/>
    </row>
    <row r="639" spans="1:36" ht="14.25" customHeight="1" thickBot="1">
      <c r="A639" s="854"/>
      <c r="B639" s="855"/>
      <c r="C639" s="858"/>
      <c r="D639" s="855"/>
      <c r="E639" s="855"/>
      <c r="F639" s="855"/>
      <c r="G639" s="855"/>
      <c r="H639" s="855"/>
      <c r="I639" s="855"/>
      <c r="J639" s="855"/>
      <c r="K639" s="855"/>
      <c r="L639" s="855"/>
      <c r="M639" s="855"/>
      <c r="N639" s="855"/>
      <c r="O639" s="855"/>
      <c r="S639" s="132"/>
      <c r="T639" s="132"/>
      <c r="U639" s="132"/>
      <c r="V639" s="132"/>
      <c r="W639" s="132"/>
      <c r="X639" s="132"/>
      <c r="Y639" s="132"/>
      <c r="Z639" s="132"/>
      <c r="AA639" s="132"/>
      <c r="AB639" s="132"/>
      <c r="AC639" s="132"/>
      <c r="AD639" s="132"/>
      <c r="AE639" s="132"/>
      <c r="AF639" s="132"/>
      <c r="AG639" s="132"/>
      <c r="AH639" s="132"/>
    </row>
    <row r="640" spans="1:36" s="850" customFormat="1" ht="20.100000000000001" customHeight="1">
      <c r="A640" s="860" t="s">
        <v>218</v>
      </c>
      <c r="B640" s="923" t="s">
        <v>397</v>
      </c>
      <c r="C640" s="924"/>
      <c r="D640" s="865" t="s">
        <v>398</v>
      </c>
      <c r="E640" s="924"/>
      <c r="F640" s="1011" t="s">
        <v>399</v>
      </c>
      <c r="G640" s="1041"/>
      <c r="H640" s="998" t="s">
        <v>400</v>
      </c>
      <c r="I640" s="1042"/>
      <c r="J640" s="865" t="s">
        <v>401</v>
      </c>
      <c r="K640" s="925"/>
      <c r="L640" s="1004" t="s">
        <v>402</v>
      </c>
      <c r="M640" s="1005"/>
      <c r="N640" s="985" t="s">
        <v>403</v>
      </c>
      <c r="O640" s="924"/>
      <c r="P640" s="852"/>
    </row>
    <row r="641" spans="1:15" ht="13.5" customHeight="1">
      <c r="A641" s="867" t="s">
        <v>226</v>
      </c>
      <c r="B641" s="869">
        <v>266</v>
      </c>
      <c r="C641" s="929"/>
      <c r="D641" s="868">
        <v>93</v>
      </c>
      <c r="E641" s="869"/>
      <c r="F641" s="868">
        <v>160</v>
      </c>
      <c r="G641" s="868"/>
      <c r="H641" s="868">
        <v>135</v>
      </c>
      <c r="I641" s="868"/>
      <c r="J641" s="928">
        <v>99</v>
      </c>
      <c r="K641" s="892"/>
      <c r="L641" s="893">
        <f>SUM(L612:R612)+SUM(B641:K641)</f>
        <v>1431</v>
      </c>
      <c r="M641" s="894"/>
      <c r="N641" s="1043">
        <v>360</v>
      </c>
      <c r="O641" s="869"/>
    </row>
    <row r="642" spans="1:15" ht="13.5" customHeight="1">
      <c r="A642" s="867" t="s">
        <v>227</v>
      </c>
      <c r="B642" s="869">
        <f>SUM(B646:C666)</f>
        <v>758</v>
      </c>
      <c r="C642" s="929"/>
      <c r="D642" s="868">
        <f>SUM(D646:E666)</f>
        <v>256</v>
      </c>
      <c r="E642" s="869"/>
      <c r="F642" s="868">
        <f>SUM(F646:G666)</f>
        <v>520</v>
      </c>
      <c r="G642" s="868"/>
      <c r="H642" s="868">
        <f>SUM(H646:I666)</f>
        <v>350</v>
      </c>
      <c r="I642" s="868"/>
      <c r="J642" s="928">
        <f>SUM(J646:K666)</f>
        <v>256</v>
      </c>
      <c r="K642" s="892"/>
      <c r="L642" s="893">
        <f>SUM(L646:M666)</f>
        <v>4080</v>
      </c>
      <c r="M642" s="894"/>
      <c r="N642" s="1043">
        <f>SUM(N646:O666)</f>
        <v>983</v>
      </c>
      <c r="O642" s="869"/>
    </row>
    <row r="643" spans="1:15" ht="13.5" customHeight="1">
      <c r="A643" s="870"/>
      <c r="B643" s="1000" t="s">
        <v>89</v>
      </c>
      <c r="C643" s="1040" t="s">
        <v>90</v>
      </c>
      <c r="D643" s="1001" t="s">
        <v>89</v>
      </c>
      <c r="E643" s="1003" t="s">
        <v>90</v>
      </c>
      <c r="F643" s="1000" t="s">
        <v>89</v>
      </c>
      <c r="G643" s="971" t="s">
        <v>90</v>
      </c>
      <c r="H643" s="1001" t="s">
        <v>89</v>
      </c>
      <c r="I643" s="971" t="s">
        <v>90</v>
      </c>
      <c r="J643" s="1001" t="s">
        <v>89</v>
      </c>
      <c r="K643" s="972" t="s">
        <v>90</v>
      </c>
      <c r="L643" s="1002" t="s">
        <v>89</v>
      </c>
      <c r="M643" s="974" t="s">
        <v>90</v>
      </c>
      <c r="N643" s="1044" t="s">
        <v>89</v>
      </c>
      <c r="O643" s="1003" t="s">
        <v>404</v>
      </c>
    </row>
    <row r="644" spans="1:15" ht="13.5" customHeight="1">
      <c r="A644" s="897" t="s">
        <v>405</v>
      </c>
      <c r="B644" s="954">
        <f t="shared" ref="B644:K644" si="82">SUM(B650:B666)</f>
        <v>314</v>
      </c>
      <c r="C644" s="953">
        <f t="shared" si="82"/>
        <v>332</v>
      </c>
      <c r="D644" s="954">
        <f t="shared" si="82"/>
        <v>116</v>
      </c>
      <c r="E644" s="954">
        <f t="shared" si="82"/>
        <v>111</v>
      </c>
      <c r="F644" s="952">
        <f t="shared" si="82"/>
        <v>205</v>
      </c>
      <c r="G644" s="953">
        <f t="shared" si="82"/>
        <v>230</v>
      </c>
      <c r="H644" s="954">
        <f t="shared" si="82"/>
        <v>106</v>
      </c>
      <c r="I644" s="953">
        <f t="shared" si="82"/>
        <v>141</v>
      </c>
      <c r="J644" s="954">
        <f t="shared" si="82"/>
        <v>118</v>
      </c>
      <c r="K644" s="906">
        <f t="shared" si="82"/>
        <v>115</v>
      </c>
      <c r="L644" s="955">
        <f t="shared" ref="L644:M659" si="83">L615+N615+B644+D644+F644+H644+J644</f>
        <v>1662</v>
      </c>
      <c r="M644" s="956">
        <f t="shared" si="83"/>
        <v>1735</v>
      </c>
      <c r="N644" s="1045">
        <f>SUM(N650:N666)</f>
        <v>400</v>
      </c>
      <c r="O644" s="954">
        <f>SUM(O650:O666)</f>
        <v>421</v>
      </c>
    </row>
    <row r="645" spans="1:15" ht="15" customHeight="1">
      <c r="A645" s="964" t="s">
        <v>229</v>
      </c>
      <c r="B645" s="979">
        <f t="shared" ref="B645:K645" si="84">SUM(B646:B666)</f>
        <v>366</v>
      </c>
      <c r="C645" s="980">
        <f t="shared" si="84"/>
        <v>392</v>
      </c>
      <c r="D645" s="979">
        <f t="shared" si="84"/>
        <v>131</v>
      </c>
      <c r="E645" s="979">
        <f t="shared" si="84"/>
        <v>125</v>
      </c>
      <c r="F645" s="880">
        <f t="shared" si="84"/>
        <v>254</v>
      </c>
      <c r="G645" s="958">
        <f t="shared" si="84"/>
        <v>266</v>
      </c>
      <c r="H645" s="881">
        <f t="shared" si="84"/>
        <v>163</v>
      </c>
      <c r="I645" s="958">
        <f t="shared" si="84"/>
        <v>187</v>
      </c>
      <c r="J645" s="881">
        <f t="shared" si="84"/>
        <v>128</v>
      </c>
      <c r="K645" s="909">
        <f t="shared" si="84"/>
        <v>128</v>
      </c>
      <c r="L645" s="959">
        <f t="shared" si="83"/>
        <v>2028</v>
      </c>
      <c r="M645" s="960">
        <f t="shared" si="83"/>
        <v>2052</v>
      </c>
      <c r="N645" s="1046">
        <f>SUM(N646:N666)</f>
        <v>496</v>
      </c>
      <c r="O645" s="881">
        <f>SUM(O646:O666)</f>
        <v>487</v>
      </c>
    </row>
    <row r="646" spans="1:15" ht="12.75" customHeight="1">
      <c r="A646" s="882" t="s">
        <v>381</v>
      </c>
      <c r="B646" s="850">
        <v>16</v>
      </c>
      <c r="C646" s="853">
        <v>19</v>
      </c>
      <c r="D646" s="850">
        <v>4</v>
      </c>
      <c r="E646" s="852">
        <v>4</v>
      </c>
      <c r="F646" s="851">
        <v>15</v>
      </c>
      <c r="G646" s="853">
        <v>9</v>
      </c>
      <c r="H646" s="850">
        <v>16</v>
      </c>
      <c r="I646" s="853">
        <v>12</v>
      </c>
      <c r="J646" s="850">
        <v>2</v>
      </c>
      <c r="K646" s="912">
        <v>5</v>
      </c>
      <c r="L646" s="913">
        <f t="shared" si="83"/>
        <v>109</v>
      </c>
      <c r="M646" s="914">
        <f t="shared" si="83"/>
        <v>87</v>
      </c>
      <c r="N646" s="1047">
        <v>13</v>
      </c>
      <c r="O646" s="852">
        <v>21</v>
      </c>
    </row>
    <row r="647" spans="1:15" ht="12.75" customHeight="1">
      <c r="A647" s="882" t="s">
        <v>382</v>
      </c>
      <c r="B647" s="850">
        <v>7</v>
      </c>
      <c r="C647" s="853">
        <v>21</v>
      </c>
      <c r="D647" s="850">
        <v>3</v>
      </c>
      <c r="E647" s="852">
        <v>3</v>
      </c>
      <c r="F647" s="851">
        <v>12</v>
      </c>
      <c r="G647" s="853">
        <v>13</v>
      </c>
      <c r="H647" s="850">
        <v>17</v>
      </c>
      <c r="I647" s="853">
        <v>18</v>
      </c>
      <c r="J647" s="850">
        <v>1</v>
      </c>
      <c r="K647" s="912">
        <v>3</v>
      </c>
      <c r="L647" s="913">
        <f t="shared" si="83"/>
        <v>87</v>
      </c>
      <c r="M647" s="914">
        <f t="shared" si="83"/>
        <v>94</v>
      </c>
      <c r="N647" s="1047">
        <v>24</v>
      </c>
      <c r="O647" s="852">
        <v>10</v>
      </c>
    </row>
    <row r="648" spans="1:15" ht="12.75" customHeight="1">
      <c r="A648" s="882" t="s">
        <v>93</v>
      </c>
      <c r="B648" s="850">
        <v>10</v>
      </c>
      <c r="C648" s="853">
        <v>11</v>
      </c>
      <c r="D648" s="850">
        <v>3</v>
      </c>
      <c r="E648" s="852">
        <v>2</v>
      </c>
      <c r="F648" s="851">
        <v>15</v>
      </c>
      <c r="G648" s="853">
        <v>8</v>
      </c>
      <c r="H648" s="850">
        <v>12</v>
      </c>
      <c r="I648" s="853">
        <v>7</v>
      </c>
      <c r="J648" s="850">
        <v>2</v>
      </c>
      <c r="K648" s="912">
        <v>1</v>
      </c>
      <c r="L648" s="913">
        <f t="shared" si="83"/>
        <v>85</v>
      </c>
      <c r="M648" s="914">
        <f t="shared" si="83"/>
        <v>64</v>
      </c>
      <c r="N648" s="1047">
        <v>29</v>
      </c>
      <c r="O648" s="852">
        <v>21</v>
      </c>
    </row>
    <row r="649" spans="1:15" ht="12.75" customHeight="1">
      <c r="A649" s="882" t="s">
        <v>94</v>
      </c>
      <c r="B649" s="850">
        <v>19</v>
      </c>
      <c r="C649" s="853">
        <v>9</v>
      </c>
      <c r="D649" s="850">
        <v>5</v>
      </c>
      <c r="E649" s="852">
        <v>5</v>
      </c>
      <c r="F649" s="851">
        <v>7</v>
      </c>
      <c r="G649" s="853">
        <v>6</v>
      </c>
      <c r="H649" s="850">
        <v>12</v>
      </c>
      <c r="I649" s="853">
        <v>9</v>
      </c>
      <c r="J649" s="850">
        <v>5</v>
      </c>
      <c r="K649" s="912">
        <v>4</v>
      </c>
      <c r="L649" s="913">
        <f t="shared" si="83"/>
        <v>85</v>
      </c>
      <c r="M649" s="914">
        <f t="shared" si="83"/>
        <v>72</v>
      </c>
      <c r="N649" s="1047">
        <v>30</v>
      </c>
      <c r="O649" s="852">
        <v>14</v>
      </c>
    </row>
    <row r="650" spans="1:15" ht="12.75" customHeight="1">
      <c r="A650" s="882" t="s">
        <v>95</v>
      </c>
      <c r="B650" s="850">
        <v>21</v>
      </c>
      <c r="C650" s="853">
        <v>29</v>
      </c>
      <c r="D650" s="850">
        <v>5</v>
      </c>
      <c r="E650" s="852">
        <v>4</v>
      </c>
      <c r="F650" s="851">
        <v>8</v>
      </c>
      <c r="G650" s="853">
        <v>17</v>
      </c>
      <c r="H650" s="850">
        <v>7</v>
      </c>
      <c r="I650" s="853">
        <v>10</v>
      </c>
      <c r="J650" s="850">
        <v>8</v>
      </c>
      <c r="K650" s="912">
        <v>7</v>
      </c>
      <c r="L650" s="913">
        <f t="shared" si="83"/>
        <v>101</v>
      </c>
      <c r="M650" s="914">
        <f t="shared" si="83"/>
        <v>97</v>
      </c>
      <c r="N650" s="1047">
        <v>30</v>
      </c>
      <c r="O650" s="852">
        <v>37</v>
      </c>
    </row>
    <row r="651" spans="1:15" ht="12.75" customHeight="1">
      <c r="A651" s="882" t="s">
        <v>96</v>
      </c>
      <c r="B651" s="850">
        <v>26</v>
      </c>
      <c r="C651" s="853">
        <v>34</v>
      </c>
      <c r="D651" s="850">
        <v>10</v>
      </c>
      <c r="E651" s="852">
        <v>6</v>
      </c>
      <c r="F651" s="851">
        <v>9</v>
      </c>
      <c r="G651" s="853">
        <v>10</v>
      </c>
      <c r="H651" s="850">
        <v>7</v>
      </c>
      <c r="I651" s="853">
        <v>8</v>
      </c>
      <c r="J651" s="850">
        <v>13</v>
      </c>
      <c r="K651" s="912">
        <v>12</v>
      </c>
      <c r="L651" s="913">
        <f t="shared" si="83"/>
        <v>122</v>
      </c>
      <c r="M651" s="914">
        <f t="shared" si="83"/>
        <v>124</v>
      </c>
      <c r="N651" s="1047">
        <v>33</v>
      </c>
      <c r="O651" s="852">
        <v>37</v>
      </c>
    </row>
    <row r="652" spans="1:15" ht="12.75" customHeight="1">
      <c r="A652" s="882" t="s">
        <v>97</v>
      </c>
      <c r="B652" s="850">
        <v>21</v>
      </c>
      <c r="C652" s="853">
        <v>23</v>
      </c>
      <c r="D652" s="850">
        <v>5</v>
      </c>
      <c r="E652" s="852">
        <v>2</v>
      </c>
      <c r="F652" s="851">
        <v>19</v>
      </c>
      <c r="G652" s="853">
        <v>16</v>
      </c>
      <c r="H652" s="850">
        <v>13</v>
      </c>
      <c r="I652" s="853">
        <v>15</v>
      </c>
      <c r="J652" s="850">
        <v>6</v>
      </c>
      <c r="K652" s="912">
        <v>6</v>
      </c>
      <c r="L652" s="913">
        <f t="shared" si="83"/>
        <v>123</v>
      </c>
      <c r="M652" s="914">
        <f t="shared" si="83"/>
        <v>114</v>
      </c>
      <c r="N652" s="1047">
        <v>24</v>
      </c>
      <c r="O652" s="852">
        <v>23</v>
      </c>
    </row>
    <row r="653" spans="1:15" ht="12.75" customHeight="1">
      <c r="A653" s="882" t="s">
        <v>99</v>
      </c>
      <c r="B653" s="850">
        <v>26</v>
      </c>
      <c r="C653" s="853">
        <v>19</v>
      </c>
      <c r="D653" s="850">
        <v>4</v>
      </c>
      <c r="E653" s="852">
        <v>8</v>
      </c>
      <c r="F653" s="851">
        <v>17</v>
      </c>
      <c r="G653" s="853">
        <v>14</v>
      </c>
      <c r="H653" s="850">
        <v>6</v>
      </c>
      <c r="I653" s="853">
        <v>12</v>
      </c>
      <c r="J653" s="850">
        <v>4</v>
      </c>
      <c r="K653" s="912">
        <v>4</v>
      </c>
      <c r="L653" s="913">
        <f t="shared" si="83"/>
        <v>115</v>
      </c>
      <c r="M653" s="914">
        <f t="shared" si="83"/>
        <v>117</v>
      </c>
      <c r="N653" s="1047">
        <v>27</v>
      </c>
      <c r="O653" s="852">
        <v>16</v>
      </c>
    </row>
    <row r="654" spans="1:15" ht="12.75" customHeight="1">
      <c r="A654" s="882" t="s">
        <v>100</v>
      </c>
      <c r="B654" s="850">
        <v>21</v>
      </c>
      <c r="C654" s="853">
        <v>9</v>
      </c>
      <c r="D654" s="850">
        <v>6</v>
      </c>
      <c r="E654" s="852">
        <v>1</v>
      </c>
      <c r="F654" s="851">
        <v>14</v>
      </c>
      <c r="G654" s="853">
        <v>11</v>
      </c>
      <c r="H654" s="850">
        <v>11</v>
      </c>
      <c r="I654" s="853">
        <v>12</v>
      </c>
      <c r="J654" s="850">
        <v>3</v>
      </c>
      <c r="K654" s="912">
        <v>3</v>
      </c>
      <c r="L654" s="913">
        <f t="shared" si="83"/>
        <v>112</v>
      </c>
      <c r="M654" s="914">
        <f t="shared" si="83"/>
        <v>84</v>
      </c>
      <c r="N654" s="1047">
        <v>28</v>
      </c>
      <c r="O654" s="852">
        <v>32</v>
      </c>
    </row>
    <row r="655" spans="1:15" ht="12.75" customHeight="1">
      <c r="A655" s="882" t="s">
        <v>101</v>
      </c>
      <c r="B655" s="850">
        <v>12</v>
      </c>
      <c r="C655" s="853">
        <v>15</v>
      </c>
      <c r="D655" s="850">
        <v>9</v>
      </c>
      <c r="E655" s="852">
        <v>11</v>
      </c>
      <c r="F655" s="851">
        <v>11</v>
      </c>
      <c r="G655" s="853">
        <v>15</v>
      </c>
      <c r="H655" s="850">
        <v>10</v>
      </c>
      <c r="I655" s="853">
        <v>14</v>
      </c>
      <c r="J655" s="850">
        <v>9</v>
      </c>
      <c r="K655" s="912">
        <v>7</v>
      </c>
      <c r="L655" s="913">
        <f t="shared" si="83"/>
        <v>108</v>
      </c>
      <c r="M655" s="914">
        <f t="shared" si="83"/>
        <v>112</v>
      </c>
      <c r="N655" s="1047">
        <v>31</v>
      </c>
      <c r="O655" s="852">
        <v>27</v>
      </c>
    </row>
    <row r="656" spans="1:15" ht="12.75" customHeight="1">
      <c r="A656" s="882" t="s">
        <v>102</v>
      </c>
      <c r="B656" s="850">
        <v>23</v>
      </c>
      <c r="C656" s="853">
        <v>22</v>
      </c>
      <c r="D656" s="850">
        <v>14</v>
      </c>
      <c r="E656" s="852">
        <v>14</v>
      </c>
      <c r="F656" s="851">
        <v>18</v>
      </c>
      <c r="G656" s="853">
        <v>16</v>
      </c>
      <c r="H656" s="850">
        <v>5</v>
      </c>
      <c r="I656" s="853">
        <v>9</v>
      </c>
      <c r="J656" s="850">
        <v>8</v>
      </c>
      <c r="K656" s="912">
        <v>17</v>
      </c>
      <c r="L656" s="913">
        <f t="shared" si="83"/>
        <v>123</v>
      </c>
      <c r="M656" s="914">
        <f t="shared" si="83"/>
        <v>138</v>
      </c>
      <c r="N656" s="1047">
        <v>34</v>
      </c>
      <c r="O656" s="852">
        <v>36</v>
      </c>
    </row>
    <row r="657" spans="1:32" ht="12.75" customHeight="1">
      <c r="A657" s="882" t="s">
        <v>103</v>
      </c>
      <c r="B657" s="850">
        <v>28</v>
      </c>
      <c r="C657" s="853">
        <v>32</v>
      </c>
      <c r="D657" s="850">
        <v>10</v>
      </c>
      <c r="E657" s="852">
        <v>9</v>
      </c>
      <c r="F657" s="851">
        <v>29</v>
      </c>
      <c r="G657" s="853">
        <v>18</v>
      </c>
      <c r="H657" s="850">
        <v>2</v>
      </c>
      <c r="I657" s="853">
        <v>2</v>
      </c>
      <c r="J657" s="850">
        <v>17</v>
      </c>
      <c r="K657" s="912">
        <v>21</v>
      </c>
      <c r="L657" s="913">
        <f t="shared" si="83"/>
        <v>152</v>
      </c>
      <c r="M657" s="914">
        <f t="shared" si="83"/>
        <v>158</v>
      </c>
      <c r="N657" s="1047">
        <v>47</v>
      </c>
      <c r="O657" s="852">
        <v>51</v>
      </c>
    </row>
    <row r="658" spans="1:32" ht="12.75" customHeight="1">
      <c r="A658" s="882" t="s">
        <v>104</v>
      </c>
      <c r="B658" s="850">
        <v>40</v>
      </c>
      <c r="C658" s="853">
        <v>37</v>
      </c>
      <c r="D658" s="850">
        <v>10</v>
      </c>
      <c r="E658" s="852">
        <v>5</v>
      </c>
      <c r="F658" s="851">
        <v>21</v>
      </c>
      <c r="G658" s="853">
        <v>23</v>
      </c>
      <c r="H658" s="850">
        <v>8</v>
      </c>
      <c r="I658" s="853">
        <v>13</v>
      </c>
      <c r="J658" s="850">
        <v>24</v>
      </c>
      <c r="K658" s="912">
        <v>20</v>
      </c>
      <c r="L658" s="913">
        <f t="shared" si="83"/>
        <v>189</v>
      </c>
      <c r="M658" s="914">
        <f t="shared" si="83"/>
        <v>178</v>
      </c>
      <c r="N658" s="1047">
        <v>42</v>
      </c>
      <c r="O658" s="852">
        <v>26</v>
      </c>
    </row>
    <row r="659" spans="1:32" ht="12.75" customHeight="1">
      <c r="A659" s="882" t="s">
        <v>105</v>
      </c>
      <c r="B659" s="850">
        <v>35</v>
      </c>
      <c r="C659" s="853">
        <v>18</v>
      </c>
      <c r="D659" s="850">
        <v>12</v>
      </c>
      <c r="E659" s="852">
        <v>13</v>
      </c>
      <c r="F659" s="851">
        <v>23</v>
      </c>
      <c r="G659" s="853">
        <v>16</v>
      </c>
      <c r="H659" s="850">
        <v>19</v>
      </c>
      <c r="I659" s="853">
        <v>18</v>
      </c>
      <c r="J659" s="850">
        <v>14</v>
      </c>
      <c r="K659" s="912">
        <v>10</v>
      </c>
      <c r="L659" s="913">
        <f t="shared" si="83"/>
        <v>198</v>
      </c>
      <c r="M659" s="914">
        <f t="shared" si="83"/>
        <v>166</v>
      </c>
      <c r="N659" s="1047">
        <v>33</v>
      </c>
      <c r="O659" s="852">
        <v>31</v>
      </c>
    </row>
    <row r="660" spans="1:32" ht="12.75" customHeight="1">
      <c r="A660" s="882" t="s">
        <v>106</v>
      </c>
      <c r="B660" s="850">
        <v>12</v>
      </c>
      <c r="C660" s="853">
        <v>17</v>
      </c>
      <c r="D660" s="850">
        <v>10</v>
      </c>
      <c r="E660" s="852">
        <v>13</v>
      </c>
      <c r="F660" s="851">
        <v>9</v>
      </c>
      <c r="G660" s="853">
        <v>14</v>
      </c>
      <c r="H660" s="850">
        <v>8</v>
      </c>
      <c r="I660" s="853">
        <v>17</v>
      </c>
      <c r="J660" s="850">
        <v>5</v>
      </c>
      <c r="K660" s="912">
        <v>2</v>
      </c>
      <c r="L660" s="913">
        <f t="shared" ref="L660:M666" si="85">L631+N631+B660+D660+F660+H660+J660</f>
        <v>115</v>
      </c>
      <c r="M660" s="914">
        <f t="shared" si="85"/>
        <v>125</v>
      </c>
      <c r="N660" s="1047">
        <v>17</v>
      </c>
      <c r="O660" s="852">
        <v>16</v>
      </c>
    </row>
    <row r="661" spans="1:32" ht="12.75" customHeight="1">
      <c r="A661" s="882" t="s">
        <v>107</v>
      </c>
      <c r="B661" s="850">
        <v>14</v>
      </c>
      <c r="C661" s="853">
        <v>19</v>
      </c>
      <c r="D661" s="850">
        <v>8</v>
      </c>
      <c r="E661" s="852">
        <v>9</v>
      </c>
      <c r="F661" s="851">
        <v>8</v>
      </c>
      <c r="G661" s="853">
        <v>21</v>
      </c>
      <c r="H661" s="850">
        <v>9</v>
      </c>
      <c r="I661" s="853">
        <v>6</v>
      </c>
      <c r="J661" s="850">
        <v>3</v>
      </c>
      <c r="K661" s="912">
        <v>3</v>
      </c>
      <c r="L661" s="913">
        <f t="shared" si="85"/>
        <v>77</v>
      </c>
      <c r="M661" s="914">
        <f t="shared" si="85"/>
        <v>104</v>
      </c>
      <c r="N661" s="1047">
        <v>23</v>
      </c>
      <c r="O661" s="852">
        <v>27</v>
      </c>
    </row>
    <row r="662" spans="1:32" ht="12.75" customHeight="1">
      <c r="A662" s="882" t="s">
        <v>108</v>
      </c>
      <c r="B662" s="850">
        <v>17</v>
      </c>
      <c r="C662" s="853">
        <v>24</v>
      </c>
      <c r="D662" s="850">
        <v>8</v>
      </c>
      <c r="E662" s="852">
        <v>9</v>
      </c>
      <c r="F662" s="851">
        <v>11</v>
      </c>
      <c r="G662" s="853">
        <v>19</v>
      </c>
      <c r="H662" s="850">
        <v>0</v>
      </c>
      <c r="I662" s="853">
        <v>5</v>
      </c>
      <c r="J662" s="850">
        <v>3</v>
      </c>
      <c r="K662" s="912">
        <v>3</v>
      </c>
      <c r="L662" s="913">
        <f t="shared" si="85"/>
        <v>69</v>
      </c>
      <c r="M662" s="914">
        <f t="shared" si="85"/>
        <v>103</v>
      </c>
      <c r="N662" s="1047">
        <v>14</v>
      </c>
      <c r="O662" s="852">
        <v>32</v>
      </c>
    </row>
    <row r="663" spans="1:32" ht="12.75" customHeight="1">
      <c r="A663" s="882" t="s">
        <v>109</v>
      </c>
      <c r="B663" s="850">
        <v>9</v>
      </c>
      <c r="C663" s="853">
        <v>19</v>
      </c>
      <c r="D663" s="850">
        <v>5</v>
      </c>
      <c r="E663" s="852">
        <v>2</v>
      </c>
      <c r="F663" s="851">
        <v>7</v>
      </c>
      <c r="G663" s="853">
        <v>13</v>
      </c>
      <c r="H663" s="850">
        <v>1</v>
      </c>
      <c r="I663" s="853">
        <v>0</v>
      </c>
      <c r="J663" s="850">
        <v>1</v>
      </c>
      <c r="K663" s="912">
        <v>0</v>
      </c>
      <c r="L663" s="913">
        <f t="shared" si="85"/>
        <v>37</v>
      </c>
      <c r="M663" s="914">
        <f t="shared" si="85"/>
        <v>64</v>
      </c>
      <c r="N663" s="1047">
        <v>15</v>
      </c>
      <c r="O663" s="852">
        <v>20</v>
      </c>
    </row>
    <row r="664" spans="1:32" ht="12.75" customHeight="1">
      <c r="A664" s="882" t="s">
        <v>110</v>
      </c>
      <c r="B664" s="850">
        <v>9</v>
      </c>
      <c r="C664" s="853">
        <v>12</v>
      </c>
      <c r="D664" s="850">
        <v>0</v>
      </c>
      <c r="E664" s="852">
        <v>5</v>
      </c>
      <c r="F664" s="851">
        <v>1</v>
      </c>
      <c r="G664" s="853">
        <v>6</v>
      </c>
      <c r="H664" s="850">
        <v>0</v>
      </c>
      <c r="I664" s="853">
        <v>0</v>
      </c>
      <c r="J664" s="850">
        <v>0</v>
      </c>
      <c r="K664" s="912">
        <v>0</v>
      </c>
      <c r="L664" s="913">
        <f t="shared" si="85"/>
        <v>18</v>
      </c>
      <c r="M664" s="914">
        <f t="shared" si="85"/>
        <v>42</v>
      </c>
      <c r="N664" s="1047">
        <v>1</v>
      </c>
      <c r="O664" s="852">
        <v>4</v>
      </c>
    </row>
    <row r="665" spans="1:32" ht="12.75" customHeight="1">
      <c r="A665" s="882" t="s">
        <v>111</v>
      </c>
      <c r="B665" s="850">
        <v>0</v>
      </c>
      <c r="C665" s="853">
        <v>3</v>
      </c>
      <c r="D665" s="850">
        <v>0</v>
      </c>
      <c r="E665" s="852">
        <v>0</v>
      </c>
      <c r="F665" s="851">
        <v>0</v>
      </c>
      <c r="G665" s="853">
        <v>0</v>
      </c>
      <c r="H665" s="850">
        <v>0</v>
      </c>
      <c r="I665" s="853">
        <v>0</v>
      </c>
      <c r="J665" s="850">
        <v>0</v>
      </c>
      <c r="K665" s="912">
        <v>0</v>
      </c>
      <c r="L665" s="913">
        <f t="shared" si="85"/>
        <v>3</v>
      </c>
      <c r="M665" s="914">
        <f t="shared" si="85"/>
        <v>7</v>
      </c>
      <c r="N665" s="1047">
        <v>1</v>
      </c>
      <c r="O665" s="852">
        <v>6</v>
      </c>
    </row>
    <row r="666" spans="1:32" ht="12.75" customHeight="1" thickBot="1">
      <c r="A666" s="883" t="s">
        <v>232</v>
      </c>
      <c r="B666" s="850">
        <v>0</v>
      </c>
      <c r="C666" s="855">
        <v>0</v>
      </c>
      <c r="D666" s="915">
        <v>0</v>
      </c>
      <c r="E666" s="855">
        <v>0</v>
      </c>
      <c r="F666" s="915">
        <v>0</v>
      </c>
      <c r="G666" s="884">
        <v>1</v>
      </c>
      <c r="H666" s="855">
        <v>0</v>
      </c>
      <c r="I666" s="884">
        <v>0</v>
      </c>
      <c r="J666" s="855">
        <v>0</v>
      </c>
      <c r="K666" s="916">
        <v>0</v>
      </c>
      <c r="L666" s="961">
        <f t="shared" si="85"/>
        <v>0</v>
      </c>
      <c r="M666" s="918">
        <f t="shared" si="85"/>
        <v>2</v>
      </c>
      <c r="N666" s="1048">
        <v>0</v>
      </c>
      <c r="O666" s="855">
        <v>0</v>
      </c>
      <c r="T666" s="132"/>
      <c r="U666" s="132"/>
      <c r="V666" s="132"/>
      <c r="W666" s="132"/>
      <c r="X666" s="132"/>
      <c r="Y666" s="132"/>
      <c r="Z666" s="132"/>
      <c r="AA666" s="132"/>
      <c r="AB666" s="132"/>
      <c r="AC666" s="132"/>
      <c r="AD666" s="132"/>
      <c r="AE666" s="132"/>
      <c r="AF666" s="132"/>
    </row>
    <row r="667" spans="1:32" ht="9.9499999999999993" customHeight="1">
      <c r="A667" s="885"/>
      <c r="B667" s="967"/>
      <c r="C667" s="920"/>
      <c r="D667" s="886"/>
      <c r="E667" s="886"/>
      <c r="F667" s="886"/>
      <c r="G667" s="886"/>
      <c r="H667" s="886"/>
      <c r="I667" s="886"/>
      <c r="J667" s="886"/>
      <c r="K667" s="886"/>
      <c r="L667" s="886"/>
      <c r="M667" s="886"/>
      <c r="N667" s="886"/>
      <c r="O667" s="886"/>
      <c r="P667" s="887"/>
      <c r="S667" s="132"/>
      <c r="T667" s="132"/>
      <c r="U667" s="132"/>
      <c r="V667" s="132"/>
      <c r="W667" s="132"/>
      <c r="X667" s="132"/>
      <c r="Y667" s="132"/>
      <c r="Z667" s="132"/>
      <c r="AA667" s="132"/>
      <c r="AB667" s="132"/>
      <c r="AC667" s="132"/>
      <c r="AD667" s="132"/>
    </row>
    <row r="668" spans="1:32" ht="9.9499999999999993" customHeight="1" thickBot="1">
      <c r="A668" s="854"/>
      <c r="B668" s="855"/>
      <c r="C668" s="858"/>
      <c r="D668" s="922"/>
      <c r="E668" s="922"/>
      <c r="F668" s="922"/>
      <c r="G668" s="922"/>
      <c r="H668" s="922"/>
      <c r="I668" s="922"/>
      <c r="J668" s="922"/>
      <c r="K668" s="922"/>
      <c r="L668" s="922"/>
      <c r="M668" s="922"/>
      <c r="N668" s="922"/>
      <c r="O668" s="922"/>
      <c r="P668" s="887"/>
      <c r="S668" s="132"/>
      <c r="T668" s="132"/>
      <c r="U668" s="132"/>
      <c r="V668" s="132"/>
      <c r="W668" s="132"/>
      <c r="X668" s="132"/>
      <c r="Y668" s="132"/>
      <c r="Z668" s="132"/>
      <c r="AA668" s="132"/>
      <c r="AB668" s="132"/>
      <c r="AC668" s="132"/>
      <c r="AD668" s="132"/>
    </row>
    <row r="669" spans="1:32" ht="18" customHeight="1">
      <c r="A669" s="860" t="s">
        <v>218</v>
      </c>
      <c r="B669" s="923" t="s">
        <v>406</v>
      </c>
      <c r="C669" s="924"/>
      <c r="D669" s="923" t="s">
        <v>407</v>
      </c>
      <c r="E669" s="924"/>
      <c r="F669" s="1049" t="s">
        <v>408</v>
      </c>
      <c r="G669" s="1050"/>
      <c r="H669" s="1051" t="s">
        <v>409</v>
      </c>
      <c r="I669" s="1052"/>
      <c r="J669" s="1053" t="s">
        <v>410</v>
      </c>
      <c r="K669" s="1054"/>
      <c r="L669" s="1053" t="s">
        <v>411</v>
      </c>
      <c r="M669" s="1055"/>
      <c r="N669" s="1056" t="s">
        <v>412</v>
      </c>
      <c r="O669" s="1057"/>
      <c r="S669" s="887"/>
      <c r="X669" s="850"/>
      <c r="Y669" s="850"/>
      <c r="Z669" s="850"/>
      <c r="AA669" s="850"/>
      <c r="AB669" s="850"/>
      <c r="AC669" s="850"/>
      <c r="AD669" s="850"/>
      <c r="AE669" s="850"/>
    </row>
    <row r="670" spans="1:32" ht="12.75" customHeight="1">
      <c r="A670" s="867" t="s">
        <v>226</v>
      </c>
      <c r="B670" s="869">
        <v>354</v>
      </c>
      <c r="C670" s="929"/>
      <c r="D670" s="868">
        <v>70</v>
      </c>
      <c r="E670" s="869"/>
      <c r="F670" s="868">
        <v>836</v>
      </c>
      <c r="G670" s="868"/>
      <c r="H670" s="868">
        <v>380</v>
      </c>
      <c r="I670" s="868"/>
      <c r="J670" s="868">
        <v>545</v>
      </c>
      <c r="K670" s="868"/>
      <c r="L670" s="868">
        <v>236</v>
      </c>
      <c r="M670" s="868"/>
      <c r="N670" s="868">
        <v>297</v>
      </c>
      <c r="O670" s="869"/>
      <c r="S670" s="887"/>
    </row>
    <row r="671" spans="1:32" ht="12.75" customHeight="1">
      <c r="A671" s="867" t="s">
        <v>227</v>
      </c>
      <c r="B671" s="869">
        <f>SUM(B675:C695)</f>
        <v>1055</v>
      </c>
      <c r="C671" s="929"/>
      <c r="D671" s="868">
        <f>SUM(D675:E695)</f>
        <v>208</v>
      </c>
      <c r="E671" s="869"/>
      <c r="F671" s="868">
        <f>SUM(F675:G695)</f>
        <v>2425</v>
      </c>
      <c r="G671" s="868"/>
      <c r="H671" s="868">
        <f>SUM(H675:I695)</f>
        <v>926</v>
      </c>
      <c r="I671" s="868"/>
      <c r="J671" s="868">
        <f>SUM(J675:K695)</f>
        <v>1341</v>
      </c>
      <c r="K671" s="868"/>
      <c r="L671" s="868">
        <f>SUM(L675:M695)</f>
        <v>616</v>
      </c>
      <c r="M671" s="868"/>
      <c r="N671" s="868">
        <f>SUM(N675:O695)</f>
        <v>794</v>
      </c>
      <c r="O671" s="869"/>
      <c r="S671" s="887"/>
    </row>
    <row r="672" spans="1:32" ht="12.75" customHeight="1">
      <c r="A672" s="870"/>
      <c r="B672" s="1003" t="s">
        <v>89</v>
      </c>
      <c r="C672" s="1040" t="s">
        <v>90</v>
      </c>
      <c r="D672" s="1001" t="s">
        <v>89</v>
      </c>
      <c r="E672" s="1003" t="s">
        <v>90</v>
      </c>
      <c r="F672" s="1000" t="s">
        <v>89</v>
      </c>
      <c r="G672" s="971" t="s">
        <v>90</v>
      </c>
      <c r="H672" s="1001" t="s">
        <v>89</v>
      </c>
      <c r="I672" s="971" t="s">
        <v>90</v>
      </c>
      <c r="J672" s="1001" t="s">
        <v>89</v>
      </c>
      <c r="K672" s="971" t="s">
        <v>90</v>
      </c>
      <c r="L672" s="1001" t="s">
        <v>89</v>
      </c>
      <c r="M672" s="971" t="s">
        <v>90</v>
      </c>
      <c r="N672" s="1001" t="s">
        <v>89</v>
      </c>
      <c r="O672" s="1003" t="s">
        <v>90</v>
      </c>
      <c r="S672" s="887"/>
    </row>
    <row r="673" spans="1:19" ht="12.75" customHeight="1">
      <c r="A673" s="897" t="s">
        <v>267</v>
      </c>
      <c r="B673" s="954">
        <f t="shared" ref="B673:O673" si="86">SUM(B679:B695)</f>
        <v>435</v>
      </c>
      <c r="C673" s="953">
        <f t="shared" si="86"/>
        <v>448</v>
      </c>
      <c r="D673" s="954">
        <f t="shared" si="86"/>
        <v>88</v>
      </c>
      <c r="E673" s="954">
        <f t="shared" si="86"/>
        <v>95</v>
      </c>
      <c r="F673" s="952">
        <f t="shared" si="86"/>
        <v>973</v>
      </c>
      <c r="G673" s="953">
        <f t="shared" si="86"/>
        <v>1018</v>
      </c>
      <c r="H673" s="954">
        <f t="shared" si="86"/>
        <v>386</v>
      </c>
      <c r="I673" s="953">
        <f t="shared" si="86"/>
        <v>389</v>
      </c>
      <c r="J673" s="954">
        <f t="shared" si="86"/>
        <v>571</v>
      </c>
      <c r="K673" s="953">
        <f t="shared" si="86"/>
        <v>557</v>
      </c>
      <c r="L673" s="954">
        <f t="shared" si="86"/>
        <v>262</v>
      </c>
      <c r="M673" s="953">
        <f t="shared" si="86"/>
        <v>261</v>
      </c>
      <c r="N673" s="954">
        <f t="shared" si="86"/>
        <v>312</v>
      </c>
      <c r="O673" s="954">
        <f t="shared" si="86"/>
        <v>332</v>
      </c>
      <c r="S673" s="887"/>
    </row>
    <row r="674" spans="1:19" ht="12.75" customHeight="1">
      <c r="A674" s="964" t="s">
        <v>229</v>
      </c>
      <c r="B674" s="881">
        <f t="shared" ref="B674:O674" si="87">SUM(B675:B695)</f>
        <v>517</v>
      </c>
      <c r="C674" s="958">
        <f t="shared" si="87"/>
        <v>538</v>
      </c>
      <c r="D674" s="881">
        <f t="shared" si="87"/>
        <v>100</v>
      </c>
      <c r="E674" s="881">
        <f t="shared" si="87"/>
        <v>108</v>
      </c>
      <c r="F674" s="880">
        <f t="shared" si="87"/>
        <v>1196</v>
      </c>
      <c r="G674" s="958">
        <f t="shared" si="87"/>
        <v>1229</v>
      </c>
      <c r="H674" s="881">
        <f t="shared" si="87"/>
        <v>468</v>
      </c>
      <c r="I674" s="958">
        <f t="shared" si="87"/>
        <v>458</v>
      </c>
      <c r="J674" s="881">
        <f t="shared" si="87"/>
        <v>681</v>
      </c>
      <c r="K674" s="958">
        <f t="shared" si="87"/>
        <v>660</v>
      </c>
      <c r="L674" s="881">
        <f t="shared" si="87"/>
        <v>304</v>
      </c>
      <c r="M674" s="958">
        <f t="shared" si="87"/>
        <v>312</v>
      </c>
      <c r="N674" s="881">
        <f t="shared" si="87"/>
        <v>398</v>
      </c>
      <c r="O674" s="881">
        <f t="shared" si="87"/>
        <v>396</v>
      </c>
      <c r="S674" s="887"/>
    </row>
    <row r="675" spans="1:19" ht="12.75" customHeight="1">
      <c r="A675" s="882" t="s">
        <v>396</v>
      </c>
      <c r="B675" s="850">
        <v>17</v>
      </c>
      <c r="C675" s="853">
        <v>25</v>
      </c>
      <c r="D675" s="850">
        <v>1</v>
      </c>
      <c r="E675" s="852">
        <v>3</v>
      </c>
      <c r="F675" s="851">
        <v>40</v>
      </c>
      <c r="G675" s="853">
        <v>38</v>
      </c>
      <c r="H675" s="850">
        <v>19</v>
      </c>
      <c r="I675" s="853">
        <v>17</v>
      </c>
      <c r="J675" s="850">
        <v>30</v>
      </c>
      <c r="K675" s="853">
        <v>32</v>
      </c>
      <c r="L675" s="850">
        <v>18</v>
      </c>
      <c r="M675" s="853">
        <v>19</v>
      </c>
      <c r="N675" s="852">
        <v>29</v>
      </c>
      <c r="O675" s="852">
        <v>15</v>
      </c>
      <c r="S675" s="887"/>
    </row>
    <row r="676" spans="1:19" ht="12.75" customHeight="1">
      <c r="A676" s="882" t="s">
        <v>413</v>
      </c>
      <c r="B676" s="850">
        <v>27</v>
      </c>
      <c r="C676" s="853">
        <v>20</v>
      </c>
      <c r="D676" s="850">
        <v>2</v>
      </c>
      <c r="E676" s="852">
        <v>3</v>
      </c>
      <c r="F676" s="851">
        <v>55</v>
      </c>
      <c r="G676" s="853">
        <v>50</v>
      </c>
      <c r="H676" s="850">
        <v>23</v>
      </c>
      <c r="I676" s="853">
        <v>18</v>
      </c>
      <c r="J676" s="850">
        <v>25</v>
      </c>
      <c r="K676" s="853">
        <v>25</v>
      </c>
      <c r="L676" s="850">
        <v>9</v>
      </c>
      <c r="M676" s="853">
        <v>11</v>
      </c>
      <c r="N676" s="852">
        <v>13</v>
      </c>
      <c r="O676" s="852">
        <v>19</v>
      </c>
      <c r="S676" s="887"/>
    </row>
    <row r="677" spans="1:19" ht="12.75" customHeight="1">
      <c r="A677" s="882" t="s">
        <v>93</v>
      </c>
      <c r="B677" s="850">
        <v>12</v>
      </c>
      <c r="C677" s="853">
        <v>19</v>
      </c>
      <c r="D677" s="850">
        <v>4</v>
      </c>
      <c r="E677" s="852">
        <v>2</v>
      </c>
      <c r="F677" s="851">
        <v>68</v>
      </c>
      <c r="G677" s="853">
        <v>59</v>
      </c>
      <c r="H677" s="850">
        <v>24</v>
      </c>
      <c r="I677" s="853">
        <v>13</v>
      </c>
      <c r="J677" s="850">
        <v>34</v>
      </c>
      <c r="K677" s="853">
        <v>22</v>
      </c>
      <c r="L677" s="850">
        <v>6</v>
      </c>
      <c r="M677" s="853">
        <v>9</v>
      </c>
      <c r="N677" s="852">
        <v>21</v>
      </c>
      <c r="O677" s="852">
        <v>15</v>
      </c>
      <c r="S677" s="887"/>
    </row>
    <row r="678" spans="1:19" ht="12.75" customHeight="1">
      <c r="A678" s="882" t="s">
        <v>94</v>
      </c>
      <c r="B678" s="850">
        <v>26</v>
      </c>
      <c r="C678" s="853">
        <v>26</v>
      </c>
      <c r="D678" s="850">
        <v>5</v>
      </c>
      <c r="E678" s="852">
        <v>5</v>
      </c>
      <c r="F678" s="851">
        <v>60</v>
      </c>
      <c r="G678" s="853">
        <v>64</v>
      </c>
      <c r="H678" s="850">
        <v>16</v>
      </c>
      <c r="I678" s="853">
        <v>21</v>
      </c>
      <c r="J678" s="850">
        <v>21</v>
      </c>
      <c r="K678" s="853">
        <v>24</v>
      </c>
      <c r="L678" s="850">
        <v>9</v>
      </c>
      <c r="M678" s="853">
        <v>12</v>
      </c>
      <c r="N678" s="852">
        <v>23</v>
      </c>
      <c r="O678" s="852">
        <v>15</v>
      </c>
      <c r="S678" s="887"/>
    </row>
    <row r="679" spans="1:19" ht="12.75" customHeight="1">
      <c r="A679" s="882" t="s">
        <v>95</v>
      </c>
      <c r="B679" s="850">
        <v>25</v>
      </c>
      <c r="C679" s="853">
        <v>21</v>
      </c>
      <c r="D679" s="850">
        <v>8</v>
      </c>
      <c r="E679" s="852">
        <v>7</v>
      </c>
      <c r="F679" s="851">
        <v>62</v>
      </c>
      <c r="G679" s="853">
        <v>57</v>
      </c>
      <c r="H679" s="850">
        <v>24</v>
      </c>
      <c r="I679" s="853">
        <v>20</v>
      </c>
      <c r="J679" s="850">
        <v>30</v>
      </c>
      <c r="K679" s="853">
        <v>26</v>
      </c>
      <c r="L679" s="850">
        <v>18</v>
      </c>
      <c r="M679" s="853">
        <v>15</v>
      </c>
      <c r="N679" s="852">
        <v>7</v>
      </c>
      <c r="O679" s="852">
        <v>16</v>
      </c>
      <c r="S679" s="887"/>
    </row>
    <row r="680" spans="1:19" ht="12.75" customHeight="1">
      <c r="A680" s="882" t="s">
        <v>96</v>
      </c>
      <c r="B680" s="850">
        <v>32</v>
      </c>
      <c r="C680" s="853">
        <v>29</v>
      </c>
      <c r="D680" s="850">
        <v>6</v>
      </c>
      <c r="E680" s="852">
        <v>4</v>
      </c>
      <c r="F680" s="851">
        <v>61</v>
      </c>
      <c r="G680" s="853">
        <v>52</v>
      </c>
      <c r="H680" s="850">
        <v>34</v>
      </c>
      <c r="I680" s="853">
        <v>35</v>
      </c>
      <c r="J680" s="850">
        <v>44</v>
      </c>
      <c r="K680" s="853">
        <v>30</v>
      </c>
      <c r="L680" s="850">
        <v>28</v>
      </c>
      <c r="M680" s="853">
        <v>21</v>
      </c>
      <c r="N680" s="852">
        <v>19</v>
      </c>
      <c r="O680" s="852">
        <v>27</v>
      </c>
      <c r="S680" s="887"/>
    </row>
    <row r="681" spans="1:19" ht="12.75" customHeight="1">
      <c r="A681" s="882" t="s">
        <v>97</v>
      </c>
      <c r="B681" s="850">
        <v>25</v>
      </c>
      <c r="C681" s="853">
        <v>36</v>
      </c>
      <c r="D681" s="850">
        <v>3</v>
      </c>
      <c r="E681" s="852">
        <v>1</v>
      </c>
      <c r="F681" s="851">
        <v>64</v>
      </c>
      <c r="G681" s="853">
        <v>67</v>
      </c>
      <c r="H681" s="850">
        <v>47</v>
      </c>
      <c r="I681" s="853">
        <v>27</v>
      </c>
      <c r="J681" s="850">
        <v>54</v>
      </c>
      <c r="K681" s="853">
        <v>57</v>
      </c>
      <c r="L681" s="850">
        <v>31</v>
      </c>
      <c r="M681" s="853">
        <v>19</v>
      </c>
      <c r="N681" s="852">
        <v>21</v>
      </c>
      <c r="O681" s="852">
        <v>21</v>
      </c>
      <c r="S681" s="887"/>
    </row>
    <row r="682" spans="1:19" ht="12.75" customHeight="1">
      <c r="A682" s="882" t="s">
        <v>99</v>
      </c>
      <c r="B682" s="850">
        <v>32</v>
      </c>
      <c r="C682" s="853">
        <v>27</v>
      </c>
      <c r="D682" s="850">
        <v>6</v>
      </c>
      <c r="E682" s="852">
        <v>7</v>
      </c>
      <c r="F682" s="851">
        <v>78</v>
      </c>
      <c r="G682" s="853">
        <v>60</v>
      </c>
      <c r="H682" s="850">
        <v>34</v>
      </c>
      <c r="I682" s="853">
        <v>31</v>
      </c>
      <c r="J682" s="850">
        <v>57</v>
      </c>
      <c r="K682" s="853">
        <v>47</v>
      </c>
      <c r="L682" s="850">
        <v>19</v>
      </c>
      <c r="M682" s="853">
        <v>18</v>
      </c>
      <c r="N682" s="852">
        <v>25</v>
      </c>
      <c r="O682" s="852">
        <v>31</v>
      </c>
      <c r="S682" s="887"/>
    </row>
    <row r="683" spans="1:19" ht="12.75" customHeight="1">
      <c r="A683" s="882" t="s">
        <v>100</v>
      </c>
      <c r="B683" s="850">
        <v>32</v>
      </c>
      <c r="C683" s="853">
        <v>26</v>
      </c>
      <c r="D683" s="850">
        <v>2</v>
      </c>
      <c r="E683" s="852">
        <v>4</v>
      </c>
      <c r="F683" s="851">
        <v>87</v>
      </c>
      <c r="G683" s="853">
        <v>96</v>
      </c>
      <c r="H683" s="850">
        <v>31</v>
      </c>
      <c r="I683" s="853">
        <v>26</v>
      </c>
      <c r="J683" s="850">
        <v>59</v>
      </c>
      <c r="K683" s="853">
        <v>46</v>
      </c>
      <c r="L683" s="850">
        <v>14</v>
      </c>
      <c r="M683" s="853">
        <v>18</v>
      </c>
      <c r="N683" s="852">
        <v>39</v>
      </c>
      <c r="O683" s="852">
        <v>31</v>
      </c>
      <c r="S683" s="887"/>
    </row>
    <row r="684" spans="1:19" ht="12.75" customHeight="1">
      <c r="A684" s="882" t="s">
        <v>101</v>
      </c>
      <c r="B684" s="850">
        <v>36</v>
      </c>
      <c r="C684" s="853">
        <v>29</v>
      </c>
      <c r="D684" s="850">
        <v>8</v>
      </c>
      <c r="E684" s="852">
        <v>8</v>
      </c>
      <c r="F684" s="851">
        <v>84</v>
      </c>
      <c r="G684" s="853">
        <v>79</v>
      </c>
      <c r="H684" s="850">
        <v>25</v>
      </c>
      <c r="I684" s="853">
        <v>33</v>
      </c>
      <c r="J684" s="850">
        <v>41</v>
      </c>
      <c r="K684" s="853">
        <v>36</v>
      </c>
      <c r="L684" s="850">
        <v>9</v>
      </c>
      <c r="M684" s="853">
        <v>15</v>
      </c>
      <c r="N684" s="852">
        <v>17</v>
      </c>
      <c r="O684" s="852">
        <v>20</v>
      </c>
      <c r="S684" s="887"/>
    </row>
    <row r="685" spans="1:19" ht="12.75" customHeight="1">
      <c r="A685" s="882" t="s">
        <v>102</v>
      </c>
      <c r="B685" s="850">
        <v>33</v>
      </c>
      <c r="C685" s="853">
        <v>40</v>
      </c>
      <c r="D685" s="850">
        <v>5</v>
      </c>
      <c r="E685" s="852">
        <v>6</v>
      </c>
      <c r="F685" s="851">
        <v>68</v>
      </c>
      <c r="G685" s="853">
        <v>72</v>
      </c>
      <c r="H685" s="850">
        <v>32</v>
      </c>
      <c r="I685" s="853">
        <v>29</v>
      </c>
      <c r="J685" s="850">
        <v>39</v>
      </c>
      <c r="K685" s="853">
        <v>37</v>
      </c>
      <c r="L685" s="850">
        <v>21</v>
      </c>
      <c r="M685" s="853">
        <v>19</v>
      </c>
      <c r="N685" s="852">
        <v>15</v>
      </c>
      <c r="O685" s="852">
        <v>14</v>
      </c>
      <c r="S685" s="887"/>
    </row>
    <row r="686" spans="1:19" ht="12.75" customHeight="1">
      <c r="A686" s="882" t="s">
        <v>103</v>
      </c>
      <c r="B686" s="850">
        <v>37</v>
      </c>
      <c r="C686" s="853">
        <v>52</v>
      </c>
      <c r="D686" s="850">
        <v>10</v>
      </c>
      <c r="E686" s="852">
        <v>10</v>
      </c>
      <c r="F686" s="851">
        <v>76</v>
      </c>
      <c r="G686" s="853">
        <v>91</v>
      </c>
      <c r="H686" s="850">
        <v>30</v>
      </c>
      <c r="I686" s="853">
        <v>37</v>
      </c>
      <c r="J686" s="850">
        <v>45</v>
      </c>
      <c r="K686" s="853">
        <v>49</v>
      </c>
      <c r="L686" s="850">
        <v>27</v>
      </c>
      <c r="M686" s="853">
        <v>32</v>
      </c>
      <c r="N686" s="852">
        <v>19</v>
      </c>
      <c r="O686" s="852">
        <v>25</v>
      </c>
      <c r="S686" s="887"/>
    </row>
    <row r="687" spans="1:19" ht="12.75" customHeight="1">
      <c r="A687" s="882" t="s">
        <v>104</v>
      </c>
      <c r="B687" s="850">
        <v>58</v>
      </c>
      <c r="C687" s="853">
        <v>37</v>
      </c>
      <c r="D687" s="850">
        <v>9</v>
      </c>
      <c r="E687" s="852">
        <v>10</v>
      </c>
      <c r="F687" s="851">
        <v>104</v>
      </c>
      <c r="G687" s="853">
        <v>105</v>
      </c>
      <c r="H687" s="850">
        <v>32</v>
      </c>
      <c r="I687" s="853">
        <v>40</v>
      </c>
      <c r="J687" s="850">
        <v>50</v>
      </c>
      <c r="K687" s="853">
        <v>43</v>
      </c>
      <c r="L687" s="850">
        <v>35</v>
      </c>
      <c r="M687" s="853">
        <v>40</v>
      </c>
      <c r="N687" s="852">
        <v>41</v>
      </c>
      <c r="O687" s="852">
        <v>38</v>
      </c>
      <c r="S687" s="887"/>
    </row>
    <row r="688" spans="1:19" ht="12.75" customHeight="1">
      <c r="A688" s="882" t="s">
        <v>105</v>
      </c>
      <c r="B688" s="850">
        <v>48</v>
      </c>
      <c r="C688" s="853">
        <v>38</v>
      </c>
      <c r="D688" s="850">
        <v>13</v>
      </c>
      <c r="E688" s="852">
        <v>7</v>
      </c>
      <c r="F688" s="851">
        <v>112</v>
      </c>
      <c r="G688" s="853">
        <v>111</v>
      </c>
      <c r="H688" s="850">
        <v>46</v>
      </c>
      <c r="I688" s="853">
        <v>43</v>
      </c>
      <c r="J688" s="850">
        <v>46</v>
      </c>
      <c r="K688" s="853">
        <v>60</v>
      </c>
      <c r="L688" s="850">
        <v>30</v>
      </c>
      <c r="M688" s="853">
        <v>27</v>
      </c>
      <c r="N688" s="852">
        <v>54</v>
      </c>
      <c r="O688" s="852">
        <v>52</v>
      </c>
      <c r="S688" s="887"/>
    </row>
    <row r="689" spans="1:45" ht="12.75" customHeight="1">
      <c r="A689" s="882" t="s">
        <v>106</v>
      </c>
      <c r="B689" s="850">
        <v>30</v>
      </c>
      <c r="C689" s="853">
        <v>29</v>
      </c>
      <c r="D689" s="850">
        <v>4</v>
      </c>
      <c r="E689" s="852">
        <v>5</v>
      </c>
      <c r="F689" s="851">
        <v>68</v>
      </c>
      <c r="G689" s="853">
        <v>59</v>
      </c>
      <c r="H689" s="850">
        <v>25</v>
      </c>
      <c r="I689" s="853">
        <v>16</v>
      </c>
      <c r="J689" s="850">
        <v>36</v>
      </c>
      <c r="K689" s="853">
        <v>28</v>
      </c>
      <c r="L689" s="850">
        <v>12</v>
      </c>
      <c r="M689" s="853">
        <v>11</v>
      </c>
      <c r="N689" s="852">
        <v>28</v>
      </c>
      <c r="O689" s="852">
        <v>26</v>
      </c>
      <c r="S689" s="887"/>
    </row>
    <row r="690" spans="1:45" ht="12.75" customHeight="1">
      <c r="A690" s="882" t="s">
        <v>107</v>
      </c>
      <c r="B690" s="850">
        <v>18</v>
      </c>
      <c r="C690" s="853">
        <v>23</v>
      </c>
      <c r="D690" s="850">
        <v>6</v>
      </c>
      <c r="E690" s="852">
        <v>9</v>
      </c>
      <c r="F690" s="851">
        <v>50</v>
      </c>
      <c r="G690" s="853">
        <v>58</v>
      </c>
      <c r="H690" s="850">
        <v>11</v>
      </c>
      <c r="I690" s="853">
        <v>18</v>
      </c>
      <c r="J690" s="850">
        <v>22</v>
      </c>
      <c r="K690" s="853">
        <v>32</v>
      </c>
      <c r="L690" s="850">
        <v>8</v>
      </c>
      <c r="M690" s="853">
        <v>7</v>
      </c>
      <c r="N690" s="852">
        <v>14</v>
      </c>
      <c r="O690" s="852">
        <v>11</v>
      </c>
      <c r="S690" s="887"/>
    </row>
    <row r="691" spans="1:45" ht="12.75" customHeight="1">
      <c r="A691" s="882" t="s">
        <v>108</v>
      </c>
      <c r="B691" s="850">
        <v>14</v>
      </c>
      <c r="C691" s="853">
        <v>29</v>
      </c>
      <c r="D691" s="850">
        <v>5</v>
      </c>
      <c r="E691" s="852">
        <v>9</v>
      </c>
      <c r="F691" s="851">
        <v>34</v>
      </c>
      <c r="G691" s="853">
        <v>43</v>
      </c>
      <c r="H691" s="850">
        <v>8</v>
      </c>
      <c r="I691" s="853">
        <v>16</v>
      </c>
      <c r="J691" s="850">
        <v>25</v>
      </c>
      <c r="K691" s="853">
        <v>23</v>
      </c>
      <c r="L691" s="850">
        <v>3</v>
      </c>
      <c r="M691" s="853">
        <v>11</v>
      </c>
      <c r="N691" s="852">
        <v>9</v>
      </c>
      <c r="O691" s="852">
        <v>11</v>
      </c>
      <c r="S691" s="887"/>
    </row>
    <row r="692" spans="1:45" ht="12.75" customHeight="1">
      <c r="A692" s="882" t="s">
        <v>109</v>
      </c>
      <c r="B692" s="850">
        <v>10</v>
      </c>
      <c r="C692" s="853">
        <v>20</v>
      </c>
      <c r="D692" s="850">
        <v>2</v>
      </c>
      <c r="E692" s="852">
        <v>5</v>
      </c>
      <c r="F692" s="851">
        <v>19</v>
      </c>
      <c r="G692" s="853">
        <v>36</v>
      </c>
      <c r="H692" s="850">
        <v>5</v>
      </c>
      <c r="I692" s="853">
        <v>10</v>
      </c>
      <c r="J692" s="850">
        <v>17</v>
      </c>
      <c r="K692" s="853">
        <v>27</v>
      </c>
      <c r="L692" s="850">
        <v>5</v>
      </c>
      <c r="M692" s="853">
        <v>5</v>
      </c>
      <c r="N692" s="852">
        <v>4</v>
      </c>
      <c r="O692" s="852">
        <v>4</v>
      </c>
      <c r="S692" s="887"/>
    </row>
    <row r="693" spans="1:45" ht="12.75" customHeight="1">
      <c r="A693" s="882" t="s">
        <v>110</v>
      </c>
      <c r="B693" s="850">
        <v>3</v>
      </c>
      <c r="C693" s="853">
        <v>6</v>
      </c>
      <c r="D693" s="850">
        <v>0</v>
      </c>
      <c r="E693" s="852">
        <v>3</v>
      </c>
      <c r="F693" s="851">
        <v>6</v>
      </c>
      <c r="G693" s="853">
        <v>25</v>
      </c>
      <c r="H693" s="850">
        <v>2</v>
      </c>
      <c r="I693" s="853">
        <v>7</v>
      </c>
      <c r="J693" s="850">
        <v>4</v>
      </c>
      <c r="K693" s="853">
        <v>14</v>
      </c>
      <c r="L693" s="850">
        <v>1</v>
      </c>
      <c r="M693" s="853">
        <v>2</v>
      </c>
      <c r="N693" s="852">
        <v>0</v>
      </c>
      <c r="O693" s="852">
        <v>2</v>
      </c>
      <c r="S693" s="887"/>
    </row>
    <row r="694" spans="1:45" ht="12.75" customHeight="1">
      <c r="A694" s="882" t="s">
        <v>111</v>
      </c>
      <c r="B694" s="850">
        <v>2</v>
      </c>
      <c r="C694" s="853">
        <v>6</v>
      </c>
      <c r="D694" s="850">
        <v>1</v>
      </c>
      <c r="E694" s="852">
        <v>0</v>
      </c>
      <c r="F694" s="851">
        <v>0</v>
      </c>
      <c r="G694" s="853">
        <v>6</v>
      </c>
      <c r="H694" s="850">
        <v>0</v>
      </c>
      <c r="I694" s="853">
        <v>1</v>
      </c>
      <c r="J694" s="850">
        <v>2</v>
      </c>
      <c r="K694" s="853">
        <v>2</v>
      </c>
      <c r="L694" s="850">
        <v>1</v>
      </c>
      <c r="M694" s="853">
        <v>0</v>
      </c>
      <c r="N694" s="852">
        <v>0</v>
      </c>
      <c r="O694" s="852">
        <v>2</v>
      </c>
      <c r="S694" s="887"/>
      <c r="T694" s="132"/>
      <c r="U694" s="132"/>
      <c r="V694" s="132"/>
      <c r="W694" s="132"/>
      <c r="X694" s="132"/>
      <c r="Y694" s="132"/>
      <c r="Z694" s="132"/>
      <c r="AA694" s="132"/>
      <c r="AB694" s="132"/>
      <c r="AC694" s="132"/>
      <c r="AD694" s="132"/>
      <c r="AE694" s="132"/>
      <c r="AF694" s="132"/>
    </row>
    <row r="695" spans="1:45" ht="12.75" customHeight="1" thickBot="1">
      <c r="A695" s="883" t="s">
        <v>232</v>
      </c>
      <c r="B695" s="855">
        <v>0</v>
      </c>
      <c r="C695" s="884">
        <v>0</v>
      </c>
      <c r="D695" s="855">
        <v>0</v>
      </c>
      <c r="E695" s="855">
        <v>0</v>
      </c>
      <c r="F695" s="915">
        <v>0</v>
      </c>
      <c r="G695" s="884">
        <v>1</v>
      </c>
      <c r="H695" s="850">
        <v>0</v>
      </c>
      <c r="I695" s="884">
        <v>0</v>
      </c>
      <c r="J695" s="915">
        <v>0</v>
      </c>
      <c r="K695" s="884">
        <v>0</v>
      </c>
      <c r="L695" s="855">
        <v>0</v>
      </c>
      <c r="M695" s="884">
        <v>1</v>
      </c>
      <c r="N695" s="855">
        <v>0</v>
      </c>
      <c r="O695" s="855">
        <v>1</v>
      </c>
      <c r="S695" s="887"/>
      <c r="T695" s="132"/>
      <c r="U695" s="132"/>
      <c r="V695" s="132"/>
      <c r="W695" s="132"/>
      <c r="X695" s="132"/>
      <c r="Y695" s="132"/>
      <c r="Z695" s="132"/>
      <c r="AA695" s="132"/>
      <c r="AB695" s="132"/>
      <c r="AC695" s="132"/>
      <c r="AD695" s="132"/>
      <c r="AE695" s="132"/>
      <c r="AF695" s="132"/>
    </row>
    <row r="696" spans="1:45" ht="13.5" customHeight="1">
      <c r="A696" s="991"/>
      <c r="B696" s="886"/>
      <c r="C696" s="886"/>
      <c r="D696" s="992"/>
      <c r="E696" s="992"/>
      <c r="F696" s="992"/>
      <c r="G696" s="992"/>
      <c r="H696" s="992"/>
      <c r="I696" s="992"/>
      <c r="J696" s="886"/>
      <c r="K696" s="886"/>
      <c r="L696" s="886"/>
      <c r="M696" s="886"/>
      <c r="N696" s="886"/>
      <c r="O696" s="886"/>
      <c r="P696" s="887"/>
      <c r="S696" s="132"/>
      <c r="T696" s="132"/>
      <c r="U696" s="132"/>
      <c r="V696" s="132"/>
      <c r="W696" s="132"/>
      <c r="X696" s="132"/>
      <c r="Y696" s="132"/>
      <c r="Z696" s="132"/>
      <c r="AA696" s="132"/>
      <c r="AB696" s="132"/>
      <c r="AC696" s="132"/>
      <c r="AD696" s="132"/>
    </row>
    <row r="697" spans="1:45" ht="13.5" customHeight="1" thickBot="1">
      <c r="A697" s="854"/>
      <c r="B697" s="922"/>
      <c r="C697" s="922"/>
      <c r="D697" s="922"/>
      <c r="E697" s="922"/>
      <c r="F697" s="922"/>
      <c r="G697" s="922"/>
      <c r="H697" s="922"/>
      <c r="I697" s="922"/>
      <c r="J697" s="922"/>
      <c r="K697" s="922"/>
      <c r="L697" s="922"/>
      <c r="M697" s="922"/>
      <c r="N697" s="922"/>
      <c r="O697" s="922"/>
      <c r="P697" s="887"/>
      <c r="S697" s="132"/>
      <c r="T697" s="132"/>
      <c r="U697" s="132"/>
      <c r="V697" s="132"/>
      <c r="W697" s="132"/>
      <c r="X697" s="132"/>
      <c r="Y697" s="132"/>
      <c r="Z697" s="132"/>
      <c r="AA697" s="132"/>
      <c r="AB697" s="132"/>
      <c r="AC697" s="132"/>
      <c r="AD697" s="132"/>
    </row>
    <row r="698" spans="1:45" s="850" customFormat="1" ht="20.100000000000001" customHeight="1">
      <c r="A698" s="860" t="s">
        <v>218</v>
      </c>
      <c r="B698" s="1058" t="s">
        <v>414</v>
      </c>
      <c r="C698" s="1059"/>
      <c r="D698" s="1060" t="s">
        <v>415</v>
      </c>
      <c r="E698" s="1059"/>
      <c r="F698" s="1061" t="s">
        <v>416</v>
      </c>
      <c r="G698" s="1062"/>
      <c r="H698" s="862" t="s">
        <v>417</v>
      </c>
      <c r="I698" s="864"/>
      <c r="J698" s="865" t="s">
        <v>418</v>
      </c>
      <c r="K698" s="986"/>
      <c r="L698" s="865" t="s">
        <v>419</v>
      </c>
      <c r="M698" s="866"/>
      <c r="N698" s="1063" t="s">
        <v>420</v>
      </c>
      <c r="O698" s="1064"/>
      <c r="P698" s="852"/>
      <c r="X698" s="132"/>
      <c r="Y698" s="132"/>
      <c r="Z698" s="132"/>
      <c r="AA698" s="132"/>
      <c r="AB698" s="132"/>
      <c r="AC698" s="132"/>
      <c r="AD698" s="132"/>
      <c r="AE698" s="132"/>
      <c r="AF698" s="132"/>
      <c r="AK698" s="133"/>
      <c r="AL698" s="133"/>
      <c r="AM698" s="133"/>
      <c r="AN698" s="133"/>
      <c r="AO698" s="133"/>
      <c r="AP698" s="133"/>
      <c r="AQ698" s="133"/>
      <c r="AR698" s="133"/>
      <c r="AS698" s="133"/>
    </row>
    <row r="699" spans="1:45" ht="13.5" customHeight="1">
      <c r="A699" s="867" t="s">
        <v>226</v>
      </c>
      <c r="B699" s="869">
        <v>716</v>
      </c>
      <c r="C699" s="929"/>
      <c r="D699" s="868">
        <v>269</v>
      </c>
      <c r="E699" s="869"/>
      <c r="F699" s="1013">
        <f>SUM(N641:R641)+SUM(B670:R670)+D699+B699</f>
        <v>4063</v>
      </c>
      <c r="G699" s="894"/>
      <c r="H699" s="928">
        <v>459</v>
      </c>
      <c r="I699" s="868"/>
      <c r="J699" s="868">
        <v>181</v>
      </c>
      <c r="K699" s="868"/>
      <c r="L699" s="868">
        <v>205</v>
      </c>
      <c r="M699" s="868"/>
      <c r="N699" s="868">
        <v>60</v>
      </c>
      <c r="O699" s="869"/>
      <c r="X699" s="132"/>
      <c r="Y699" s="132"/>
      <c r="Z699" s="132"/>
      <c r="AA699" s="132"/>
      <c r="AB699" s="132"/>
      <c r="AC699" s="132"/>
      <c r="AD699" s="132"/>
      <c r="AE699" s="132"/>
      <c r="AF699" s="132"/>
    </row>
    <row r="700" spans="1:45" ht="13.5" customHeight="1">
      <c r="A700" s="867" t="s">
        <v>227</v>
      </c>
      <c r="B700" s="869">
        <f>SUM(B704:C724)</f>
        <v>2322</v>
      </c>
      <c r="C700" s="929"/>
      <c r="D700" s="868">
        <f>SUM(D704:E724)</f>
        <v>822</v>
      </c>
      <c r="E700" s="869"/>
      <c r="F700" s="1013">
        <f>SUM(F704:G724)</f>
        <v>11492</v>
      </c>
      <c r="G700" s="894"/>
      <c r="H700" s="928">
        <f>SUM(H704:I724)</f>
        <v>1410</v>
      </c>
      <c r="I700" s="868"/>
      <c r="J700" s="868">
        <f>SUM(J704:K724)</f>
        <v>530</v>
      </c>
      <c r="K700" s="868"/>
      <c r="L700" s="868">
        <f>SUM(L704:M724)</f>
        <v>690</v>
      </c>
      <c r="M700" s="868"/>
      <c r="N700" s="868">
        <f>SUM(N704:O724)</f>
        <v>142</v>
      </c>
      <c r="O700" s="869"/>
      <c r="X700" s="852"/>
      <c r="Y700" s="852"/>
      <c r="Z700" s="852"/>
      <c r="AA700" s="852"/>
      <c r="AB700" s="852"/>
      <c r="AC700" s="852"/>
      <c r="AD700" s="852"/>
      <c r="AE700" s="852"/>
      <c r="AF700" s="852"/>
    </row>
    <row r="701" spans="1:45" ht="13.5" customHeight="1">
      <c r="A701" s="870"/>
      <c r="B701" s="1001" t="s">
        <v>89</v>
      </c>
      <c r="C701" s="1003" t="s">
        <v>90</v>
      </c>
      <c r="D701" s="1000" t="s">
        <v>89</v>
      </c>
      <c r="E701" s="1003" t="s">
        <v>90</v>
      </c>
      <c r="F701" s="1014" t="s">
        <v>89</v>
      </c>
      <c r="G701" s="974" t="s">
        <v>90</v>
      </c>
      <c r="H701" s="1001" t="s">
        <v>89</v>
      </c>
      <c r="I701" s="971" t="s">
        <v>90</v>
      </c>
      <c r="J701" s="1001" t="s">
        <v>89</v>
      </c>
      <c r="K701" s="971" t="s">
        <v>90</v>
      </c>
      <c r="L701" s="1001" t="s">
        <v>89</v>
      </c>
      <c r="M701" s="971" t="s">
        <v>90</v>
      </c>
      <c r="N701" s="1001" t="s">
        <v>89</v>
      </c>
      <c r="O701" s="1003" t="s">
        <v>90</v>
      </c>
      <c r="X701" s="132"/>
      <c r="Y701" s="132"/>
      <c r="Z701" s="132"/>
      <c r="AA701" s="132"/>
      <c r="AB701" s="132"/>
      <c r="AC701" s="132"/>
      <c r="AD701" s="132"/>
    </row>
    <row r="702" spans="1:45" ht="13.5" customHeight="1">
      <c r="A702" s="897" t="s">
        <v>421</v>
      </c>
      <c r="B702" s="954">
        <f>SUM(B708:B724)</f>
        <v>747</v>
      </c>
      <c r="C702" s="954">
        <f>SUM(C708:C724)</f>
        <v>766</v>
      </c>
      <c r="D702" s="952">
        <f>SUM(D708:D724)</f>
        <v>325</v>
      </c>
      <c r="E702" s="954">
        <f>SUM(E708:E724)</f>
        <v>307</v>
      </c>
      <c r="F702" s="1015">
        <f t="shared" ref="F702:G717" si="88">N644+B673+D673+F673+H673+J673+L673+N673+B702+D702</f>
        <v>4499</v>
      </c>
      <c r="G702" s="956">
        <f t="shared" si="88"/>
        <v>4594</v>
      </c>
      <c r="H702" s="954">
        <f t="shared" ref="H702:O702" si="89">SUM(H708:H724)</f>
        <v>579</v>
      </c>
      <c r="I702" s="953">
        <f t="shared" si="89"/>
        <v>582</v>
      </c>
      <c r="J702" s="954">
        <f t="shared" si="89"/>
        <v>215</v>
      </c>
      <c r="K702" s="953">
        <f t="shared" si="89"/>
        <v>224</v>
      </c>
      <c r="L702" s="954">
        <f t="shared" si="89"/>
        <v>288</v>
      </c>
      <c r="M702" s="953">
        <f t="shared" si="89"/>
        <v>295</v>
      </c>
      <c r="N702" s="954">
        <f t="shared" si="89"/>
        <v>39</v>
      </c>
      <c r="O702" s="954">
        <f t="shared" si="89"/>
        <v>61</v>
      </c>
      <c r="Y702" s="132"/>
      <c r="Z702" s="132"/>
      <c r="AA702" s="132"/>
      <c r="AB702" s="132"/>
      <c r="AC702" s="132"/>
      <c r="AD702" s="132"/>
    </row>
    <row r="703" spans="1:45" ht="15" customHeight="1">
      <c r="A703" s="879" t="s">
        <v>229</v>
      </c>
      <c r="B703" s="881">
        <f>SUM(B704:B724)</f>
        <v>1183</v>
      </c>
      <c r="C703" s="881">
        <f>SUM(C704:C724)</f>
        <v>1139</v>
      </c>
      <c r="D703" s="880">
        <f>SUM(D704:D724)</f>
        <v>431</v>
      </c>
      <c r="E703" s="881">
        <f>SUM(E704:E724)</f>
        <v>391</v>
      </c>
      <c r="F703" s="1016">
        <f t="shared" si="88"/>
        <v>5774</v>
      </c>
      <c r="G703" s="960">
        <f t="shared" si="88"/>
        <v>5718</v>
      </c>
      <c r="H703" s="881">
        <f t="shared" ref="H703:O703" si="90">SUM(H704:H724)</f>
        <v>702</v>
      </c>
      <c r="I703" s="958">
        <f t="shared" si="90"/>
        <v>708</v>
      </c>
      <c r="J703" s="881">
        <f t="shared" si="90"/>
        <v>262</v>
      </c>
      <c r="K703" s="958">
        <f t="shared" si="90"/>
        <v>268</v>
      </c>
      <c r="L703" s="881">
        <f t="shared" si="90"/>
        <v>352</v>
      </c>
      <c r="M703" s="958">
        <f t="shared" si="90"/>
        <v>338</v>
      </c>
      <c r="N703" s="881">
        <f t="shared" si="90"/>
        <v>62</v>
      </c>
      <c r="O703" s="881">
        <f t="shared" si="90"/>
        <v>80</v>
      </c>
      <c r="Y703" s="132"/>
      <c r="Z703" s="132"/>
      <c r="AA703" s="132"/>
      <c r="AB703" s="132"/>
      <c r="AC703" s="132"/>
      <c r="AD703" s="132"/>
    </row>
    <row r="704" spans="1:45" ht="12.75" customHeight="1">
      <c r="A704" s="882" t="s">
        <v>422</v>
      </c>
      <c r="B704" s="850">
        <v>114</v>
      </c>
      <c r="C704" s="852">
        <v>86</v>
      </c>
      <c r="D704" s="851">
        <v>17</v>
      </c>
      <c r="E704" s="852">
        <v>17</v>
      </c>
      <c r="F704" s="1017">
        <f t="shared" si="88"/>
        <v>298</v>
      </c>
      <c r="G704" s="914">
        <f t="shared" si="88"/>
        <v>273</v>
      </c>
      <c r="H704" s="850">
        <v>26</v>
      </c>
      <c r="I704" s="853">
        <v>28</v>
      </c>
      <c r="J704" s="850">
        <v>13</v>
      </c>
      <c r="K704" s="853">
        <v>9</v>
      </c>
      <c r="L704" s="850">
        <v>14</v>
      </c>
      <c r="M704" s="853">
        <v>10</v>
      </c>
      <c r="N704" s="852">
        <v>6</v>
      </c>
      <c r="O704" s="852">
        <v>2</v>
      </c>
      <c r="Y704" s="132"/>
      <c r="Z704" s="132"/>
      <c r="AA704" s="132"/>
      <c r="AB704" s="132"/>
      <c r="AC704" s="132"/>
      <c r="AD704" s="132"/>
    </row>
    <row r="705" spans="1:30" ht="12.75" customHeight="1">
      <c r="A705" s="882" t="s">
        <v>423</v>
      </c>
      <c r="B705" s="850">
        <v>114</v>
      </c>
      <c r="C705" s="852">
        <v>100</v>
      </c>
      <c r="D705" s="851">
        <v>24</v>
      </c>
      <c r="E705" s="852">
        <v>16</v>
      </c>
      <c r="F705" s="1017">
        <f t="shared" si="88"/>
        <v>316</v>
      </c>
      <c r="G705" s="914">
        <f t="shared" si="88"/>
        <v>272</v>
      </c>
      <c r="H705" s="850">
        <v>29</v>
      </c>
      <c r="I705" s="853">
        <v>37</v>
      </c>
      <c r="J705" s="850">
        <v>12</v>
      </c>
      <c r="K705" s="853">
        <v>10</v>
      </c>
      <c r="L705" s="850">
        <v>17</v>
      </c>
      <c r="M705" s="853">
        <v>13</v>
      </c>
      <c r="N705" s="852">
        <v>8</v>
      </c>
      <c r="O705" s="852">
        <v>6</v>
      </c>
      <c r="Y705" s="132"/>
      <c r="Z705" s="132"/>
      <c r="AA705" s="132"/>
      <c r="AB705" s="132"/>
      <c r="AC705" s="132"/>
      <c r="AD705" s="132"/>
    </row>
    <row r="706" spans="1:30" ht="12.75" customHeight="1">
      <c r="A706" s="882" t="s">
        <v>93</v>
      </c>
      <c r="B706" s="850">
        <v>114</v>
      </c>
      <c r="C706" s="852">
        <v>107</v>
      </c>
      <c r="D706" s="851">
        <v>35</v>
      </c>
      <c r="E706" s="852">
        <v>26</v>
      </c>
      <c r="F706" s="1017">
        <f t="shared" si="88"/>
        <v>347</v>
      </c>
      <c r="G706" s="914">
        <f t="shared" si="88"/>
        <v>293</v>
      </c>
      <c r="H706" s="850">
        <v>32</v>
      </c>
      <c r="I706" s="853">
        <v>25</v>
      </c>
      <c r="J706" s="850">
        <v>8</v>
      </c>
      <c r="K706" s="853">
        <v>13</v>
      </c>
      <c r="L706" s="850">
        <v>17</v>
      </c>
      <c r="M706" s="853">
        <v>11</v>
      </c>
      <c r="N706" s="852">
        <v>4</v>
      </c>
      <c r="O706" s="852">
        <v>8</v>
      </c>
      <c r="Y706" s="132"/>
      <c r="Z706" s="132"/>
      <c r="AA706" s="132"/>
      <c r="AB706" s="132"/>
      <c r="AC706" s="132"/>
      <c r="AD706" s="132"/>
    </row>
    <row r="707" spans="1:30" ht="12.75" customHeight="1">
      <c r="A707" s="882" t="s">
        <v>94</v>
      </c>
      <c r="B707" s="850">
        <v>94</v>
      </c>
      <c r="C707" s="852">
        <v>80</v>
      </c>
      <c r="D707" s="851">
        <v>30</v>
      </c>
      <c r="E707" s="852">
        <v>25</v>
      </c>
      <c r="F707" s="1017">
        <f t="shared" si="88"/>
        <v>314</v>
      </c>
      <c r="G707" s="914">
        <f t="shared" si="88"/>
        <v>286</v>
      </c>
      <c r="H707" s="850">
        <v>36</v>
      </c>
      <c r="I707" s="853">
        <v>36</v>
      </c>
      <c r="J707" s="850">
        <v>14</v>
      </c>
      <c r="K707" s="853">
        <v>12</v>
      </c>
      <c r="L707" s="850">
        <v>16</v>
      </c>
      <c r="M707" s="853">
        <v>9</v>
      </c>
      <c r="N707" s="852">
        <v>5</v>
      </c>
      <c r="O707" s="852">
        <v>3</v>
      </c>
      <c r="Y707" s="132"/>
      <c r="Z707" s="132"/>
      <c r="AA707" s="132"/>
      <c r="AB707" s="132"/>
      <c r="AC707" s="132"/>
      <c r="AD707" s="132"/>
    </row>
    <row r="708" spans="1:30" ht="12.75" customHeight="1">
      <c r="A708" s="882" t="s">
        <v>95</v>
      </c>
      <c r="B708" s="850">
        <v>44</v>
      </c>
      <c r="C708" s="852">
        <v>61</v>
      </c>
      <c r="D708" s="851">
        <v>30</v>
      </c>
      <c r="E708" s="852">
        <v>16</v>
      </c>
      <c r="F708" s="1017">
        <f t="shared" si="88"/>
        <v>278</v>
      </c>
      <c r="G708" s="914">
        <f t="shared" si="88"/>
        <v>276</v>
      </c>
      <c r="H708" s="850">
        <v>43</v>
      </c>
      <c r="I708" s="853">
        <v>33</v>
      </c>
      <c r="J708" s="850">
        <v>13</v>
      </c>
      <c r="K708" s="853">
        <v>10</v>
      </c>
      <c r="L708" s="850">
        <v>12</v>
      </c>
      <c r="M708" s="853">
        <v>16</v>
      </c>
      <c r="N708" s="852">
        <v>5</v>
      </c>
      <c r="O708" s="852">
        <v>5</v>
      </c>
      <c r="Y708" s="132"/>
      <c r="Z708" s="132"/>
      <c r="AA708" s="132"/>
      <c r="AB708" s="132"/>
      <c r="AC708" s="132"/>
      <c r="AD708" s="132"/>
    </row>
    <row r="709" spans="1:30" ht="12.75" customHeight="1">
      <c r="A709" s="882" t="s">
        <v>96</v>
      </c>
      <c r="B709" s="850">
        <v>46</v>
      </c>
      <c r="C709" s="852">
        <v>56</v>
      </c>
      <c r="D709" s="851">
        <v>23</v>
      </c>
      <c r="E709" s="852">
        <v>13</v>
      </c>
      <c r="F709" s="1017">
        <f t="shared" si="88"/>
        <v>326</v>
      </c>
      <c r="G709" s="914">
        <f t="shared" si="88"/>
        <v>304</v>
      </c>
      <c r="H709" s="850">
        <v>42</v>
      </c>
      <c r="I709" s="853">
        <v>35</v>
      </c>
      <c r="J709" s="850">
        <v>18</v>
      </c>
      <c r="K709" s="853">
        <v>18</v>
      </c>
      <c r="L709" s="850">
        <v>19</v>
      </c>
      <c r="M709" s="853">
        <v>16</v>
      </c>
      <c r="N709" s="852">
        <v>0</v>
      </c>
      <c r="O709" s="852">
        <v>3</v>
      </c>
      <c r="Y709" s="132"/>
      <c r="Z709" s="132"/>
      <c r="AA709" s="132"/>
      <c r="AB709" s="132"/>
      <c r="AC709" s="132"/>
      <c r="AD709" s="132"/>
    </row>
    <row r="710" spans="1:30" ht="12.75" customHeight="1">
      <c r="A710" s="882" t="s">
        <v>97</v>
      </c>
      <c r="B710" s="850">
        <v>80</v>
      </c>
      <c r="C710" s="852">
        <v>83</v>
      </c>
      <c r="D710" s="851">
        <v>22</v>
      </c>
      <c r="E710" s="852">
        <v>19</v>
      </c>
      <c r="F710" s="1017">
        <f t="shared" si="88"/>
        <v>371</v>
      </c>
      <c r="G710" s="914">
        <f t="shared" si="88"/>
        <v>353</v>
      </c>
      <c r="H710" s="850">
        <v>45</v>
      </c>
      <c r="I710" s="853">
        <v>41</v>
      </c>
      <c r="J710" s="850">
        <v>16</v>
      </c>
      <c r="K710" s="853">
        <v>19</v>
      </c>
      <c r="L710" s="850">
        <v>29</v>
      </c>
      <c r="M710" s="853">
        <v>18</v>
      </c>
      <c r="N710" s="852">
        <v>5</v>
      </c>
      <c r="O710" s="852">
        <v>13</v>
      </c>
      <c r="Y710" s="132"/>
      <c r="Z710" s="132"/>
      <c r="AA710" s="132"/>
      <c r="AB710" s="132"/>
      <c r="AC710" s="132"/>
      <c r="AD710" s="132"/>
    </row>
    <row r="711" spans="1:30" ht="12.75" customHeight="1">
      <c r="A711" s="882" t="s">
        <v>99</v>
      </c>
      <c r="B711" s="850">
        <v>110</v>
      </c>
      <c r="C711" s="852">
        <v>128</v>
      </c>
      <c r="D711" s="851">
        <v>25</v>
      </c>
      <c r="E711" s="852">
        <v>32</v>
      </c>
      <c r="F711" s="1017">
        <f t="shared" si="88"/>
        <v>413</v>
      </c>
      <c r="G711" s="914">
        <f t="shared" si="88"/>
        <v>397</v>
      </c>
      <c r="H711" s="850">
        <v>52</v>
      </c>
      <c r="I711" s="853">
        <v>39</v>
      </c>
      <c r="J711" s="850">
        <v>16</v>
      </c>
      <c r="K711" s="853">
        <v>14</v>
      </c>
      <c r="L711" s="850">
        <v>18</v>
      </c>
      <c r="M711" s="853">
        <v>16</v>
      </c>
      <c r="N711" s="852">
        <v>2</v>
      </c>
      <c r="O711" s="852">
        <v>1</v>
      </c>
      <c r="Y711" s="132"/>
      <c r="Z711" s="132"/>
      <c r="AA711" s="132"/>
      <c r="AB711" s="132"/>
      <c r="AC711" s="132"/>
      <c r="AD711" s="132"/>
    </row>
    <row r="712" spans="1:30" ht="12.75" customHeight="1">
      <c r="A712" s="882" t="s">
        <v>100</v>
      </c>
      <c r="B712" s="850">
        <v>139</v>
      </c>
      <c r="C712" s="852">
        <v>128</v>
      </c>
      <c r="D712" s="851">
        <v>43</v>
      </c>
      <c r="E712" s="852">
        <v>40</v>
      </c>
      <c r="F712" s="1017">
        <f t="shared" si="88"/>
        <v>474</v>
      </c>
      <c r="G712" s="914">
        <f t="shared" si="88"/>
        <v>447</v>
      </c>
      <c r="H712" s="850">
        <v>36</v>
      </c>
      <c r="I712" s="853">
        <v>35</v>
      </c>
      <c r="J712" s="850">
        <v>21</v>
      </c>
      <c r="K712" s="853">
        <v>14</v>
      </c>
      <c r="L712" s="850">
        <v>33</v>
      </c>
      <c r="M712" s="853">
        <v>22</v>
      </c>
      <c r="N712" s="852">
        <v>5</v>
      </c>
      <c r="O712" s="852">
        <v>8</v>
      </c>
      <c r="Y712" s="132"/>
      <c r="Z712" s="132"/>
      <c r="AA712" s="132"/>
      <c r="AB712" s="132"/>
      <c r="AC712" s="132"/>
      <c r="AD712" s="132"/>
    </row>
    <row r="713" spans="1:30" ht="12.75" customHeight="1">
      <c r="A713" s="882" t="s">
        <v>101</v>
      </c>
      <c r="B713" s="850">
        <v>110</v>
      </c>
      <c r="C713" s="852">
        <v>115</v>
      </c>
      <c r="D713" s="851">
        <v>32</v>
      </c>
      <c r="E713" s="852">
        <v>33</v>
      </c>
      <c r="F713" s="1017">
        <f t="shared" si="88"/>
        <v>393</v>
      </c>
      <c r="G713" s="914">
        <f t="shared" si="88"/>
        <v>395</v>
      </c>
      <c r="H713" s="850">
        <v>37</v>
      </c>
      <c r="I713" s="853">
        <v>41</v>
      </c>
      <c r="J713" s="850">
        <v>16</v>
      </c>
      <c r="K713" s="853">
        <v>17</v>
      </c>
      <c r="L713" s="850">
        <v>16</v>
      </c>
      <c r="M713" s="853">
        <v>17</v>
      </c>
      <c r="N713" s="852">
        <v>4</v>
      </c>
      <c r="O713" s="852">
        <v>6</v>
      </c>
      <c r="Y713" s="132"/>
      <c r="Z713" s="132"/>
      <c r="AA713" s="132"/>
      <c r="AB713" s="132"/>
      <c r="AC713" s="132"/>
      <c r="AD713" s="132"/>
    </row>
    <row r="714" spans="1:30" ht="12.75" customHeight="1">
      <c r="A714" s="882" t="s">
        <v>102</v>
      </c>
      <c r="B714" s="850">
        <v>66</v>
      </c>
      <c r="C714" s="852">
        <v>59</v>
      </c>
      <c r="D714" s="851">
        <v>31</v>
      </c>
      <c r="E714" s="852">
        <v>24</v>
      </c>
      <c r="F714" s="1017">
        <f t="shared" si="88"/>
        <v>344</v>
      </c>
      <c r="G714" s="914">
        <f t="shared" si="88"/>
        <v>336</v>
      </c>
      <c r="H714" s="850">
        <v>40</v>
      </c>
      <c r="I714" s="853">
        <v>50</v>
      </c>
      <c r="J714" s="850">
        <v>9</v>
      </c>
      <c r="K714" s="853">
        <v>17</v>
      </c>
      <c r="L714" s="850">
        <v>15</v>
      </c>
      <c r="M714" s="853">
        <v>19</v>
      </c>
      <c r="N714" s="852">
        <v>2</v>
      </c>
      <c r="O714" s="852">
        <v>6</v>
      </c>
      <c r="Y714" s="132"/>
      <c r="Z714" s="132"/>
      <c r="AA714" s="132"/>
      <c r="AB714" s="132"/>
      <c r="AC714" s="132"/>
      <c r="AD714" s="132"/>
    </row>
    <row r="715" spans="1:30" ht="12.75" customHeight="1">
      <c r="A715" s="882" t="s">
        <v>103</v>
      </c>
      <c r="B715" s="850">
        <v>45</v>
      </c>
      <c r="C715" s="852">
        <v>26</v>
      </c>
      <c r="D715" s="851">
        <v>19</v>
      </c>
      <c r="E715" s="852">
        <v>27</v>
      </c>
      <c r="F715" s="1017">
        <f t="shared" si="88"/>
        <v>355</v>
      </c>
      <c r="G715" s="914">
        <f t="shared" si="88"/>
        <v>400</v>
      </c>
      <c r="H715" s="850">
        <v>52</v>
      </c>
      <c r="I715" s="853">
        <v>67</v>
      </c>
      <c r="J715" s="850">
        <v>22</v>
      </c>
      <c r="K715" s="853">
        <v>20</v>
      </c>
      <c r="L715" s="850">
        <v>27</v>
      </c>
      <c r="M715" s="853">
        <v>29</v>
      </c>
      <c r="N715" s="852">
        <v>2</v>
      </c>
      <c r="O715" s="852">
        <v>3</v>
      </c>
      <c r="Y715" s="132"/>
      <c r="Z715" s="132"/>
      <c r="AA715" s="132"/>
      <c r="AB715" s="132"/>
      <c r="AC715" s="132"/>
      <c r="AD715" s="132"/>
    </row>
    <row r="716" spans="1:30" ht="12.75" customHeight="1">
      <c r="A716" s="882" t="s">
        <v>104</v>
      </c>
      <c r="B716" s="850">
        <v>42</v>
      </c>
      <c r="C716" s="852">
        <v>39</v>
      </c>
      <c r="D716" s="851">
        <v>27</v>
      </c>
      <c r="E716" s="852">
        <v>28</v>
      </c>
      <c r="F716" s="1017">
        <f t="shared" si="88"/>
        <v>440</v>
      </c>
      <c r="G716" s="914">
        <f t="shared" si="88"/>
        <v>406</v>
      </c>
      <c r="H716" s="850">
        <v>82</v>
      </c>
      <c r="I716" s="853">
        <v>68</v>
      </c>
      <c r="J716" s="850">
        <v>21</v>
      </c>
      <c r="K716" s="853">
        <v>15</v>
      </c>
      <c r="L716" s="850">
        <v>36</v>
      </c>
      <c r="M716" s="853">
        <v>26</v>
      </c>
      <c r="N716" s="852">
        <v>3</v>
      </c>
      <c r="O716" s="852">
        <v>6</v>
      </c>
      <c r="Y716" s="132"/>
      <c r="Z716" s="132"/>
      <c r="AA716" s="132"/>
      <c r="AB716" s="132"/>
      <c r="AC716" s="132"/>
      <c r="AD716" s="132"/>
    </row>
    <row r="717" spans="1:30" ht="12.75" customHeight="1">
      <c r="A717" s="882" t="s">
        <v>105</v>
      </c>
      <c r="B717" s="850">
        <v>25</v>
      </c>
      <c r="C717" s="852">
        <v>25</v>
      </c>
      <c r="D717" s="851">
        <v>32</v>
      </c>
      <c r="E717" s="852">
        <v>24</v>
      </c>
      <c r="F717" s="1017">
        <f t="shared" si="88"/>
        <v>439</v>
      </c>
      <c r="G717" s="914">
        <f t="shared" si="88"/>
        <v>418</v>
      </c>
      <c r="H717" s="850">
        <v>59</v>
      </c>
      <c r="I717" s="853">
        <v>50</v>
      </c>
      <c r="J717" s="850">
        <v>23</v>
      </c>
      <c r="K717" s="853">
        <v>19</v>
      </c>
      <c r="L717" s="850">
        <v>33</v>
      </c>
      <c r="M717" s="853">
        <v>28</v>
      </c>
      <c r="N717" s="852">
        <v>6</v>
      </c>
      <c r="O717" s="852">
        <v>4</v>
      </c>
      <c r="Y717" s="132"/>
      <c r="Z717" s="132"/>
      <c r="AA717" s="132"/>
      <c r="AB717" s="132"/>
      <c r="AC717" s="132"/>
      <c r="AD717" s="132"/>
    </row>
    <row r="718" spans="1:30" ht="12.75" customHeight="1">
      <c r="A718" s="882" t="s">
        <v>106</v>
      </c>
      <c r="B718" s="850">
        <v>16</v>
      </c>
      <c r="C718" s="852">
        <v>15</v>
      </c>
      <c r="D718" s="851">
        <v>19</v>
      </c>
      <c r="E718" s="852">
        <v>15</v>
      </c>
      <c r="F718" s="1017">
        <f t="shared" ref="F718:G724" si="91">N660+B689+D689+F689+H689+J689+L689+N689+B718+D718</f>
        <v>255</v>
      </c>
      <c r="G718" s="914">
        <f t="shared" si="91"/>
        <v>220</v>
      </c>
      <c r="H718" s="850">
        <v>29</v>
      </c>
      <c r="I718" s="853">
        <v>35</v>
      </c>
      <c r="J718" s="850">
        <v>13</v>
      </c>
      <c r="K718" s="853">
        <v>16</v>
      </c>
      <c r="L718" s="850">
        <v>10</v>
      </c>
      <c r="M718" s="853">
        <v>17</v>
      </c>
      <c r="N718" s="852">
        <v>0</v>
      </c>
      <c r="O718" s="852">
        <v>1</v>
      </c>
      <c r="Y718" s="132"/>
      <c r="Z718" s="132"/>
      <c r="AA718" s="132"/>
      <c r="AB718" s="132"/>
      <c r="AC718" s="132"/>
      <c r="AD718" s="132"/>
    </row>
    <row r="719" spans="1:30" ht="12.75" customHeight="1">
      <c r="A719" s="882" t="s">
        <v>107</v>
      </c>
      <c r="B719" s="850">
        <v>14</v>
      </c>
      <c r="C719" s="852">
        <v>18</v>
      </c>
      <c r="D719" s="851">
        <v>10</v>
      </c>
      <c r="E719" s="852">
        <v>15</v>
      </c>
      <c r="F719" s="1017">
        <f t="shared" si="91"/>
        <v>176</v>
      </c>
      <c r="G719" s="914">
        <f t="shared" si="91"/>
        <v>218</v>
      </c>
      <c r="H719" s="850">
        <v>22</v>
      </c>
      <c r="I719" s="853">
        <v>27</v>
      </c>
      <c r="J719" s="850">
        <v>6</v>
      </c>
      <c r="K719" s="853">
        <v>15</v>
      </c>
      <c r="L719" s="850">
        <v>17</v>
      </c>
      <c r="M719" s="853">
        <v>17</v>
      </c>
      <c r="N719" s="852">
        <v>2</v>
      </c>
      <c r="O719" s="852">
        <v>3</v>
      </c>
      <c r="Y719" s="132"/>
      <c r="Z719" s="132"/>
      <c r="AA719" s="132"/>
      <c r="AB719" s="132"/>
      <c r="AC719" s="132"/>
      <c r="AD719" s="132"/>
    </row>
    <row r="720" spans="1:30" ht="12.75" customHeight="1">
      <c r="A720" s="882" t="s">
        <v>108</v>
      </c>
      <c r="B720" s="850">
        <v>8</v>
      </c>
      <c r="C720" s="852">
        <v>6</v>
      </c>
      <c r="D720" s="851">
        <v>8</v>
      </c>
      <c r="E720" s="852">
        <v>10</v>
      </c>
      <c r="F720" s="1017">
        <f t="shared" si="91"/>
        <v>128</v>
      </c>
      <c r="G720" s="914">
        <f t="shared" si="91"/>
        <v>190</v>
      </c>
      <c r="H720" s="850">
        <v>20</v>
      </c>
      <c r="I720" s="853">
        <v>25</v>
      </c>
      <c r="J720" s="850">
        <v>13</v>
      </c>
      <c r="K720" s="853">
        <v>16</v>
      </c>
      <c r="L720" s="850">
        <v>6</v>
      </c>
      <c r="M720" s="853">
        <v>15</v>
      </c>
      <c r="N720" s="852">
        <v>3</v>
      </c>
      <c r="O720" s="852">
        <v>1</v>
      </c>
      <c r="Y720" s="132"/>
      <c r="Z720" s="132"/>
      <c r="AA720" s="132"/>
      <c r="AB720" s="132"/>
      <c r="AC720" s="132"/>
      <c r="AD720" s="132"/>
    </row>
    <row r="721" spans="1:30" ht="12.75" customHeight="1">
      <c r="A721" s="882" t="s">
        <v>109</v>
      </c>
      <c r="B721" s="850">
        <v>1</v>
      </c>
      <c r="C721" s="852">
        <v>4</v>
      </c>
      <c r="D721" s="851">
        <v>3</v>
      </c>
      <c r="E721" s="852">
        <v>6</v>
      </c>
      <c r="F721" s="1017">
        <f t="shared" si="91"/>
        <v>81</v>
      </c>
      <c r="G721" s="914">
        <f t="shared" si="91"/>
        <v>137</v>
      </c>
      <c r="H721" s="850">
        <v>15</v>
      </c>
      <c r="I721" s="853">
        <v>27</v>
      </c>
      <c r="J721" s="850">
        <v>7</v>
      </c>
      <c r="K721" s="853">
        <v>7</v>
      </c>
      <c r="L721" s="850">
        <v>12</v>
      </c>
      <c r="M721" s="853">
        <v>29</v>
      </c>
      <c r="N721" s="852">
        <v>0</v>
      </c>
      <c r="O721" s="852">
        <v>0</v>
      </c>
      <c r="Y721" s="132"/>
      <c r="Z721" s="132"/>
      <c r="AA721" s="132"/>
      <c r="AB721" s="132"/>
      <c r="AC721" s="132"/>
      <c r="AD721" s="132"/>
    </row>
    <row r="722" spans="1:30" ht="12.75" customHeight="1">
      <c r="A722" s="882" t="s">
        <v>110</v>
      </c>
      <c r="B722" s="850">
        <v>1</v>
      </c>
      <c r="C722" s="852">
        <v>1</v>
      </c>
      <c r="D722" s="851">
        <v>1</v>
      </c>
      <c r="E722" s="852">
        <v>4</v>
      </c>
      <c r="F722" s="1017">
        <f t="shared" si="91"/>
        <v>19</v>
      </c>
      <c r="G722" s="914">
        <f t="shared" si="91"/>
        <v>68</v>
      </c>
      <c r="H722" s="850">
        <v>4</v>
      </c>
      <c r="I722" s="853">
        <v>7</v>
      </c>
      <c r="J722" s="850">
        <v>1</v>
      </c>
      <c r="K722" s="853">
        <v>3</v>
      </c>
      <c r="L722" s="850">
        <v>5</v>
      </c>
      <c r="M722" s="853">
        <v>9</v>
      </c>
      <c r="N722" s="852">
        <v>0</v>
      </c>
      <c r="O722" s="852">
        <v>1</v>
      </c>
      <c r="Y722" s="132"/>
      <c r="Z722" s="132"/>
      <c r="AA722" s="132"/>
      <c r="AB722" s="132"/>
      <c r="AC722" s="132"/>
      <c r="AD722" s="132"/>
    </row>
    <row r="723" spans="1:30" ht="12.75" customHeight="1">
      <c r="A723" s="882" t="s">
        <v>111</v>
      </c>
      <c r="B723" s="850">
        <v>0</v>
      </c>
      <c r="C723" s="852">
        <v>2</v>
      </c>
      <c r="D723" s="851">
        <v>0</v>
      </c>
      <c r="E723" s="852">
        <v>0</v>
      </c>
      <c r="F723" s="1017">
        <f t="shared" si="91"/>
        <v>7</v>
      </c>
      <c r="G723" s="914">
        <f t="shared" si="91"/>
        <v>25</v>
      </c>
      <c r="H723" s="850">
        <v>0</v>
      </c>
      <c r="I723" s="853">
        <v>2</v>
      </c>
      <c r="J723" s="850">
        <v>0</v>
      </c>
      <c r="K723" s="853">
        <v>4</v>
      </c>
      <c r="L723" s="850">
        <v>0</v>
      </c>
      <c r="M723" s="853">
        <v>1</v>
      </c>
      <c r="N723" s="852">
        <v>0</v>
      </c>
      <c r="O723" s="852">
        <v>0</v>
      </c>
      <c r="U723" s="132"/>
      <c r="V723" s="132"/>
      <c r="W723" s="132"/>
      <c r="X723" s="132"/>
      <c r="Y723" s="132"/>
      <c r="Z723" s="132"/>
      <c r="AA723" s="132"/>
      <c r="AB723" s="132"/>
      <c r="AC723" s="132"/>
      <c r="AD723" s="132"/>
    </row>
    <row r="724" spans="1:30" ht="12.75" customHeight="1" thickBot="1">
      <c r="A724" s="883" t="s">
        <v>232</v>
      </c>
      <c r="B724" s="855">
        <v>0</v>
      </c>
      <c r="C724" s="855">
        <v>0</v>
      </c>
      <c r="D724" s="915">
        <v>0</v>
      </c>
      <c r="E724" s="855">
        <v>1</v>
      </c>
      <c r="F724" s="917">
        <f t="shared" si="91"/>
        <v>0</v>
      </c>
      <c r="G724" s="918">
        <f t="shared" si="91"/>
        <v>4</v>
      </c>
      <c r="H724" s="855">
        <v>1</v>
      </c>
      <c r="I724" s="884">
        <v>0</v>
      </c>
      <c r="J724" s="855">
        <v>0</v>
      </c>
      <c r="K724" s="884">
        <v>0</v>
      </c>
      <c r="L724" s="855">
        <v>0</v>
      </c>
      <c r="M724" s="884">
        <v>0</v>
      </c>
      <c r="N724" s="855">
        <v>0</v>
      </c>
      <c r="O724" s="855">
        <v>0</v>
      </c>
      <c r="S724" s="132"/>
      <c r="T724" s="132"/>
      <c r="U724" s="132"/>
      <c r="V724" s="132"/>
      <c r="W724" s="132"/>
      <c r="X724" s="132"/>
      <c r="Y724" s="132"/>
      <c r="Z724" s="132"/>
      <c r="AA724" s="132"/>
      <c r="AB724" s="132"/>
      <c r="AC724" s="132"/>
      <c r="AD724" s="132"/>
    </row>
    <row r="725" spans="1:30" ht="9.9499999999999993" customHeight="1">
      <c r="A725" s="885"/>
      <c r="B725" s="886"/>
      <c r="C725" s="920"/>
      <c r="D725" s="852"/>
      <c r="E725" s="852"/>
      <c r="F725" s="886"/>
      <c r="G725" s="886"/>
      <c r="H725" s="886"/>
      <c r="I725" s="886"/>
      <c r="J725" s="886"/>
      <c r="K725" s="886"/>
      <c r="L725" s="886"/>
      <c r="M725" s="886"/>
      <c r="N725" s="886"/>
      <c r="O725" s="886"/>
      <c r="S725" s="132"/>
      <c r="T725" s="132"/>
      <c r="U725" s="132"/>
      <c r="V725" s="132"/>
      <c r="W725" s="132"/>
      <c r="X725" s="132"/>
      <c r="Y725" s="132"/>
      <c r="Z725" s="132"/>
      <c r="AA725" s="132"/>
      <c r="AB725" s="132"/>
    </row>
    <row r="726" spans="1:30" ht="9.9499999999999993" customHeight="1" thickBot="1">
      <c r="A726" s="854"/>
      <c r="B726" s="922"/>
      <c r="C726" s="858"/>
      <c r="D726" s="855"/>
      <c r="E726" s="855"/>
      <c r="F726" s="855"/>
      <c r="G726" s="855"/>
      <c r="H726" s="855"/>
      <c r="I726" s="855"/>
      <c r="J726" s="855"/>
      <c r="K726" s="855"/>
      <c r="L726" s="855"/>
      <c r="M726" s="855"/>
      <c r="N726" s="855"/>
      <c r="O726" s="855"/>
      <c r="S726" s="132"/>
      <c r="T726" s="132"/>
      <c r="U726" s="132"/>
      <c r="V726" s="132"/>
      <c r="W726" s="132"/>
      <c r="X726" s="132"/>
      <c r="Y726" s="132"/>
      <c r="Z726" s="132"/>
      <c r="AA726" s="132"/>
      <c r="AB726" s="132"/>
    </row>
    <row r="727" spans="1:30" s="850" customFormat="1" ht="20.100000000000001" customHeight="1">
      <c r="A727" s="1065" t="s">
        <v>218</v>
      </c>
      <c r="B727" s="1035" t="s">
        <v>424</v>
      </c>
      <c r="C727" s="1030"/>
      <c r="D727" s="1066" t="s">
        <v>425</v>
      </c>
      <c r="E727" s="1067"/>
      <c r="F727" s="1068" t="s">
        <v>426</v>
      </c>
      <c r="G727" s="1068"/>
      <c r="H727" s="1069" t="s">
        <v>427</v>
      </c>
      <c r="I727" s="1068"/>
      <c r="J727" s="1060" t="s">
        <v>428</v>
      </c>
      <c r="K727" s="1070"/>
      <c r="L727" s="1060" t="s">
        <v>429</v>
      </c>
      <c r="M727" s="1070"/>
      <c r="N727" s="1060" t="s">
        <v>430</v>
      </c>
      <c r="O727" s="1059"/>
      <c r="P727" s="852"/>
    </row>
    <row r="728" spans="1:30" ht="13.5" customHeight="1">
      <c r="A728" s="867" t="s">
        <v>226</v>
      </c>
      <c r="B728" s="869">
        <v>113</v>
      </c>
      <c r="C728" s="929"/>
      <c r="D728" s="995">
        <f>SUM(H699:R699)+B728</f>
        <v>1018</v>
      </c>
      <c r="E728" s="894"/>
      <c r="F728" s="928">
        <v>114</v>
      </c>
      <c r="G728" s="868"/>
      <c r="H728" s="868">
        <v>145</v>
      </c>
      <c r="I728" s="868"/>
      <c r="J728" s="868">
        <v>38</v>
      </c>
      <c r="K728" s="868"/>
      <c r="L728" s="868">
        <v>234</v>
      </c>
      <c r="M728" s="868"/>
      <c r="N728" s="868">
        <v>378</v>
      </c>
      <c r="O728" s="869"/>
    </row>
    <row r="729" spans="1:30" ht="13.5" customHeight="1">
      <c r="A729" s="1018" t="s">
        <v>227</v>
      </c>
      <c r="B729" s="869">
        <f>SUM(B733:C753)</f>
        <v>238</v>
      </c>
      <c r="C729" s="929"/>
      <c r="D729" s="995">
        <f>SUM(D733:E753)</f>
        <v>3010</v>
      </c>
      <c r="E729" s="894"/>
      <c r="F729" s="928">
        <f>SUM(F733:G753)</f>
        <v>316</v>
      </c>
      <c r="G729" s="868"/>
      <c r="H729" s="868">
        <f>SUM(H733:I753)</f>
        <v>431</v>
      </c>
      <c r="I729" s="868"/>
      <c r="J729" s="868">
        <f>SUM(J733:K753)</f>
        <v>107</v>
      </c>
      <c r="K729" s="868"/>
      <c r="L729" s="868">
        <f>SUM(L733:M753)</f>
        <v>593</v>
      </c>
      <c r="M729" s="868"/>
      <c r="N729" s="868">
        <f>SUM(N733:O753)</f>
        <v>956</v>
      </c>
      <c r="O729" s="869"/>
    </row>
    <row r="730" spans="1:30" ht="13.5" customHeight="1">
      <c r="A730" s="897"/>
      <c r="B730" s="1001" t="s">
        <v>89</v>
      </c>
      <c r="C730" s="1003" t="s">
        <v>90</v>
      </c>
      <c r="D730" s="1071" t="s">
        <v>89</v>
      </c>
      <c r="E730" s="974" t="s">
        <v>90</v>
      </c>
      <c r="F730" s="1001" t="s">
        <v>89</v>
      </c>
      <c r="G730" s="971" t="s">
        <v>90</v>
      </c>
      <c r="H730" s="1001" t="s">
        <v>89</v>
      </c>
      <c r="I730" s="971" t="s">
        <v>90</v>
      </c>
      <c r="J730" s="1001" t="s">
        <v>89</v>
      </c>
      <c r="K730" s="971" t="s">
        <v>90</v>
      </c>
      <c r="L730" s="1001" t="s">
        <v>89</v>
      </c>
      <c r="M730" s="971" t="s">
        <v>90</v>
      </c>
      <c r="N730" s="1000" t="s">
        <v>89</v>
      </c>
      <c r="O730" s="1003" t="s">
        <v>90</v>
      </c>
    </row>
    <row r="731" spans="1:30" ht="13.5" customHeight="1">
      <c r="A731" s="897" t="s">
        <v>277</v>
      </c>
      <c r="B731" s="954">
        <f>SUM(B737:B753)</f>
        <v>106</v>
      </c>
      <c r="C731" s="954">
        <f>SUM(C737:C753)</f>
        <v>96</v>
      </c>
      <c r="D731" s="996">
        <f t="shared" ref="D731:E753" si="92">H702+J702+L702+N702+B731</f>
        <v>1227</v>
      </c>
      <c r="E731" s="956">
        <f t="shared" si="92"/>
        <v>1258</v>
      </c>
      <c r="F731" s="1072">
        <f t="shared" ref="F731:O731" si="93">SUM(F737:F753)</f>
        <v>137</v>
      </c>
      <c r="G731" s="953">
        <f t="shared" si="93"/>
        <v>132</v>
      </c>
      <c r="H731" s="1072">
        <f t="shared" si="93"/>
        <v>174</v>
      </c>
      <c r="I731" s="1073">
        <f t="shared" si="93"/>
        <v>178</v>
      </c>
      <c r="J731" s="1072">
        <f t="shared" si="93"/>
        <v>48</v>
      </c>
      <c r="K731" s="953">
        <f t="shared" si="93"/>
        <v>42</v>
      </c>
      <c r="L731" s="1072">
        <f t="shared" si="93"/>
        <v>268</v>
      </c>
      <c r="M731" s="1073">
        <f t="shared" si="93"/>
        <v>229</v>
      </c>
      <c r="N731" s="1074">
        <f t="shared" si="93"/>
        <v>385</v>
      </c>
      <c r="O731" s="954">
        <f t="shared" si="93"/>
        <v>360</v>
      </c>
    </row>
    <row r="732" spans="1:30" ht="15" customHeight="1">
      <c r="A732" s="879" t="s">
        <v>229</v>
      </c>
      <c r="B732" s="881">
        <f>SUM(B733:B753)</f>
        <v>122</v>
      </c>
      <c r="C732" s="881">
        <f>SUM(C733:C753)</f>
        <v>116</v>
      </c>
      <c r="D732" s="997">
        <f t="shared" si="92"/>
        <v>1500</v>
      </c>
      <c r="E732" s="960">
        <f t="shared" si="92"/>
        <v>1510</v>
      </c>
      <c r="F732" s="881">
        <f t="shared" ref="F732:O732" si="94">SUM(F733:F753)</f>
        <v>165</v>
      </c>
      <c r="G732" s="958">
        <f t="shared" si="94"/>
        <v>151</v>
      </c>
      <c r="H732" s="881">
        <f t="shared" si="94"/>
        <v>222</v>
      </c>
      <c r="I732" s="958">
        <f t="shared" si="94"/>
        <v>209</v>
      </c>
      <c r="J732" s="881">
        <f t="shared" si="94"/>
        <v>56</v>
      </c>
      <c r="K732" s="958">
        <f t="shared" si="94"/>
        <v>51</v>
      </c>
      <c r="L732" s="881">
        <f t="shared" si="94"/>
        <v>324</v>
      </c>
      <c r="M732" s="958">
        <f t="shared" si="94"/>
        <v>269</v>
      </c>
      <c r="N732" s="880">
        <f t="shared" si="94"/>
        <v>494</v>
      </c>
      <c r="O732" s="881">
        <f t="shared" si="94"/>
        <v>462</v>
      </c>
    </row>
    <row r="733" spans="1:30" ht="12.75" customHeight="1">
      <c r="A733" s="882" t="s">
        <v>278</v>
      </c>
      <c r="B733" s="850">
        <v>5</v>
      </c>
      <c r="C733" s="852">
        <v>5</v>
      </c>
      <c r="D733" s="1075">
        <f t="shared" si="92"/>
        <v>64</v>
      </c>
      <c r="E733" s="914">
        <f t="shared" si="92"/>
        <v>54</v>
      </c>
      <c r="F733" s="850">
        <v>6</v>
      </c>
      <c r="G733" s="853">
        <v>7</v>
      </c>
      <c r="H733" s="850">
        <v>15</v>
      </c>
      <c r="I733" s="853">
        <v>4</v>
      </c>
      <c r="J733" s="850">
        <v>5</v>
      </c>
      <c r="K733" s="853">
        <v>2</v>
      </c>
      <c r="L733" s="850">
        <v>6</v>
      </c>
      <c r="M733" s="853">
        <v>12</v>
      </c>
      <c r="N733" s="851">
        <v>36</v>
      </c>
      <c r="O733" s="852">
        <v>35</v>
      </c>
    </row>
    <row r="734" spans="1:30" ht="12.75" customHeight="1">
      <c r="A734" s="882" t="s">
        <v>279</v>
      </c>
      <c r="B734" s="850">
        <v>4</v>
      </c>
      <c r="C734" s="852">
        <v>6</v>
      </c>
      <c r="D734" s="1075">
        <f t="shared" si="92"/>
        <v>70</v>
      </c>
      <c r="E734" s="914">
        <f t="shared" si="92"/>
        <v>72</v>
      </c>
      <c r="F734" s="850">
        <v>6</v>
      </c>
      <c r="G734" s="853">
        <v>3</v>
      </c>
      <c r="H734" s="850">
        <v>13</v>
      </c>
      <c r="I734" s="853">
        <v>10</v>
      </c>
      <c r="J734" s="850">
        <v>1</v>
      </c>
      <c r="K734" s="853">
        <v>4</v>
      </c>
      <c r="L734" s="850">
        <v>18</v>
      </c>
      <c r="M734" s="853">
        <v>9</v>
      </c>
      <c r="N734" s="851">
        <v>27</v>
      </c>
      <c r="O734" s="852">
        <v>24</v>
      </c>
    </row>
    <row r="735" spans="1:30" ht="12.75" customHeight="1">
      <c r="A735" s="882" t="s">
        <v>93</v>
      </c>
      <c r="B735" s="850">
        <v>6</v>
      </c>
      <c r="C735" s="852">
        <v>6</v>
      </c>
      <c r="D735" s="1075">
        <f t="shared" si="92"/>
        <v>67</v>
      </c>
      <c r="E735" s="914">
        <f t="shared" si="92"/>
        <v>63</v>
      </c>
      <c r="F735" s="850">
        <v>10</v>
      </c>
      <c r="G735" s="853">
        <v>4</v>
      </c>
      <c r="H735" s="850">
        <v>5</v>
      </c>
      <c r="I735" s="853">
        <v>8</v>
      </c>
      <c r="J735" s="850">
        <v>0</v>
      </c>
      <c r="K735" s="853">
        <v>3</v>
      </c>
      <c r="L735" s="850">
        <v>19</v>
      </c>
      <c r="M735" s="853">
        <v>10</v>
      </c>
      <c r="N735" s="851">
        <v>27</v>
      </c>
      <c r="O735" s="852">
        <v>16</v>
      </c>
    </row>
    <row r="736" spans="1:30" ht="12.75" customHeight="1">
      <c r="A736" s="882" t="s">
        <v>94</v>
      </c>
      <c r="B736" s="850">
        <v>1</v>
      </c>
      <c r="C736" s="852">
        <v>3</v>
      </c>
      <c r="D736" s="1075">
        <f t="shared" si="92"/>
        <v>72</v>
      </c>
      <c r="E736" s="914">
        <f t="shared" si="92"/>
        <v>63</v>
      </c>
      <c r="F736" s="850">
        <v>6</v>
      </c>
      <c r="G736" s="853">
        <v>5</v>
      </c>
      <c r="H736" s="850">
        <v>15</v>
      </c>
      <c r="I736" s="853">
        <v>9</v>
      </c>
      <c r="J736" s="850">
        <v>2</v>
      </c>
      <c r="K736" s="853">
        <v>0</v>
      </c>
      <c r="L736" s="850">
        <v>13</v>
      </c>
      <c r="M736" s="853">
        <v>9</v>
      </c>
      <c r="N736" s="851">
        <v>19</v>
      </c>
      <c r="O736" s="852">
        <v>27</v>
      </c>
    </row>
    <row r="737" spans="1:15" ht="12.75" customHeight="1">
      <c r="A737" s="882" t="s">
        <v>95</v>
      </c>
      <c r="B737" s="850">
        <v>6</v>
      </c>
      <c r="C737" s="852">
        <v>6</v>
      </c>
      <c r="D737" s="1075">
        <f t="shared" si="92"/>
        <v>79</v>
      </c>
      <c r="E737" s="914">
        <f t="shared" si="92"/>
        <v>70</v>
      </c>
      <c r="F737" s="850">
        <v>6</v>
      </c>
      <c r="G737" s="853">
        <v>4</v>
      </c>
      <c r="H737" s="850">
        <v>11</v>
      </c>
      <c r="I737" s="853">
        <v>16</v>
      </c>
      <c r="J737" s="850">
        <v>2</v>
      </c>
      <c r="K737" s="853">
        <v>2</v>
      </c>
      <c r="L737" s="850">
        <v>12</v>
      </c>
      <c r="M737" s="853">
        <v>9</v>
      </c>
      <c r="N737" s="851">
        <v>21</v>
      </c>
      <c r="O737" s="852">
        <v>24</v>
      </c>
    </row>
    <row r="738" spans="1:15" ht="12.75" customHeight="1">
      <c r="A738" s="882" t="s">
        <v>96</v>
      </c>
      <c r="B738" s="850">
        <v>9</v>
      </c>
      <c r="C738" s="852">
        <v>4</v>
      </c>
      <c r="D738" s="1075">
        <f t="shared" si="92"/>
        <v>88</v>
      </c>
      <c r="E738" s="914">
        <f t="shared" si="92"/>
        <v>76</v>
      </c>
      <c r="F738" s="850">
        <v>13</v>
      </c>
      <c r="G738" s="853">
        <v>8</v>
      </c>
      <c r="H738" s="850">
        <v>18</v>
      </c>
      <c r="I738" s="853">
        <v>16</v>
      </c>
      <c r="J738" s="850">
        <v>4</v>
      </c>
      <c r="K738" s="853">
        <v>2</v>
      </c>
      <c r="L738" s="850">
        <v>37</v>
      </c>
      <c r="M738" s="853">
        <v>13</v>
      </c>
      <c r="N738" s="851">
        <v>37</v>
      </c>
      <c r="O738" s="852">
        <v>40</v>
      </c>
    </row>
    <row r="739" spans="1:15" ht="12.75" customHeight="1">
      <c r="A739" s="882" t="s">
        <v>97</v>
      </c>
      <c r="B739" s="850">
        <v>13</v>
      </c>
      <c r="C739" s="852">
        <v>11</v>
      </c>
      <c r="D739" s="1075">
        <f t="shared" si="92"/>
        <v>108</v>
      </c>
      <c r="E739" s="914">
        <f t="shared" si="92"/>
        <v>102</v>
      </c>
      <c r="F739" s="850">
        <v>14</v>
      </c>
      <c r="G739" s="853">
        <v>9</v>
      </c>
      <c r="H739" s="850">
        <v>18</v>
      </c>
      <c r="I739" s="853">
        <v>9</v>
      </c>
      <c r="J739" s="850">
        <v>3</v>
      </c>
      <c r="K739" s="853">
        <v>2</v>
      </c>
      <c r="L739" s="850">
        <v>27</v>
      </c>
      <c r="M739" s="853">
        <v>22</v>
      </c>
      <c r="N739" s="851">
        <v>48</v>
      </c>
      <c r="O739" s="852">
        <v>36</v>
      </c>
    </row>
    <row r="740" spans="1:15" ht="12.75" customHeight="1">
      <c r="A740" s="882" t="s">
        <v>99</v>
      </c>
      <c r="B740" s="850">
        <v>13</v>
      </c>
      <c r="C740" s="852">
        <v>10</v>
      </c>
      <c r="D740" s="1075">
        <f t="shared" si="92"/>
        <v>101</v>
      </c>
      <c r="E740" s="914">
        <f t="shared" si="92"/>
        <v>80</v>
      </c>
      <c r="F740" s="850">
        <v>8</v>
      </c>
      <c r="G740" s="853">
        <v>9</v>
      </c>
      <c r="H740" s="850">
        <v>17</v>
      </c>
      <c r="I740" s="853">
        <v>15</v>
      </c>
      <c r="J740" s="850">
        <v>5</v>
      </c>
      <c r="K740" s="853">
        <v>2</v>
      </c>
      <c r="L740" s="850">
        <v>20</v>
      </c>
      <c r="M740" s="853">
        <v>15</v>
      </c>
      <c r="N740" s="851">
        <v>41</v>
      </c>
      <c r="O740" s="852">
        <v>41</v>
      </c>
    </row>
    <row r="741" spans="1:15" ht="12.75" customHeight="1">
      <c r="A741" s="882" t="s">
        <v>100</v>
      </c>
      <c r="B741" s="850">
        <v>12</v>
      </c>
      <c r="C741" s="852">
        <v>9</v>
      </c>
      <c r="D741" s="1075">
        <f t="shared" si="92"/>
        <v>107</v>
      </c>
      <c r="E741" s="914">
        <f t="shared" si="92"/>
        <v>88</v>
      </c>
      <c r="F741" s="850">
        <v>10</v>
      </c>
      <c r="G741" s="853">
        <v>11</v>
      </c>
      <c r="H741" s="850">
        <v>14</v>
      </c>
      <c r="I741" s="853">
        <v>8</v>
      </c>
      <c r="J741" s="850">
        <v>1</v>
      </c>
      <c r="K741" s="853">
        <v>4</v>
      </c>
      <c r="L741" s="850">
        <v>34</v>
      </c>
      <c r="M741" s="853">
        <v>20</v>
      </c>
      <c r="N741" s="851">
        <v>43</v>
      </c>
      <c r="O741" s="852">
        <v>33</v>
      </c>
    </row>
    <row r="742" spans="1:15" ht="12.75" customHeight="1">
      <c r="A742" s="882" t="s">
        <v>101</v>
      </c>
      <c r="B742" s="850">
        <v>5</v>
      </c>
      <c r="C742" s="852">
        <v>1</v>
      </c>
      <c r="D742" s="1075">
        <f t="shared" si="92"/>
        <v>78</v>
      </c>
      <c r="E742" s="914">
        <f t="shared" si="92"/>
        <v>82</v>
      </c>
      <c r="F742" s="850">
        <v>10</v>
      </c>
      <c r="G742" s="853">
        <v>8</v>
      </c>
      <c r="H742" s="850">
        <v>6</v>
      </c>
      <c r="I742" s="853">
        <v>6</v>
      </c>
      <c r="J742" s="850">
        <v>3</v>
      </c>
      <c r="K742" s="853">
        <v>3</v>
      </c>
      <c r="L742" s="850">
        <v>14</v>
      </c>
      <c r="M742" s="853">
        <v>11</v>
      </c>
      <c r="N742" s="851">
        <v>40</v>
      </c>
      <c r="O742" s="852">
        <v>31</v>
      </c>
    </row>
    <row r="743" spans="1:15" ht="12.75" customHeight="1">
      <c r="A743" s="882" t="s">
        <v>102</v>
      </c>
      <c r="B743" s="850">
        <v>3</v>
      </c>
      <c r="C743" s="852">
        <v>2</v>
      </c>
      <c r="D743" s="1075">
        <f t="shared" si="92"/>
        <v>69</v>
      </c>
      <c r="E743" s="914">
        <f t="shared" si="92"/>
        <v>94</v>
      </c>
      <c r="F743" s="850">
        <v>15</v>
      </c>
      <c r="G743" s="853">
        <v>9</v>
      </c>
      <c r="H743" s="850">
        <v>9</v>
      </c>
      <c r="I743" s="853">
        <v>14</v>
      </c>
      <c r="J743" s="850">
        <v>1</v>
      </c>
      <c r="K743" s="853">
        <v>3</v>
      </c>
      <c r="L743" s="850">
        <v>19</v>
      </c>
      <c r="M743" s="853">
        <v>23</v>
      </c>
      <c r="N743" s="851">
        <v>39</v>
      </c>
      <c r="O743" s="852">
        <v>28</v>
      </c>
    </row>
    <row r="744" spans="1:15" ht="12.75" customHeight="1">
      <c r="A744" s="882" t="s">
        <v>103</v>
      </c>
      <c r="B744" s="850">
        <v>6</v>
      </c>
      <c r="C744" s="852">
        <v>10</v>
      </c>
      <c r="D744" s="1075">
        <f t="shared" si="92"/>
        <v>109</v>
      </c>
      <c r="E744" s="914">
        <f t="shared" si="92"/>
        <v>129</v>
      </c>
      <c r="F744" s="850">
        <v>13</v>
      </c>
      <c r="G744" s="853">
        <v>12</v>
      </c>
      <c r="H744" s="850">
        <v>16</v>
      </c>
      <c r="I744" s="853">
        <v>22</v>
      </c>
      <c r="J744" s="850">
        <v>3</v>
      </c>
      <c r="K744" s="853">
        <v>6</v>
      </c>
      <c r="L744" s="850">
        <v>18</v>
      </c>
      <c r="M744" s="853">
        <v>14</v>
      </c>
      <c r="N744" s="851">
        <v>26</v>
      </c>
      <c r="O744" s="852">
        <v>25</v>
      </c>
    </row>
    <row r="745" spans="1:15" ht="12.75" customHeight="1">
      <c r="A745" s="882" t="s">
        <v>104</v>
      </c>
      <c r="B745" s="850">
        <v>12</v>
      </c>
      <c r="C745" s="852">
        <v>8</v>
      </c>
      <c r="D745" s="1075">
        <f t="shared" si="92"/>
        <v>154</v>
      </c>
      <c r="E745" s="914">
        <f t="shared" si="92"/>
        <v>123</v>
      </c>
      <c r="F745" s="850">
        <v>13</v>
      </c>
      <c r="G745" s="853">
        <v>9</v>
      </c>
      <c r="H745" s="850">
        <v>22</v>
      </c>
      <c r="I745" s="853">
        <v>17</v>
      </c>
      <c r="J745" s="850">
        <v>6</v>
      </c>
      <c r="K745" s="853">
        <v>6</v>
      </c>
      <c r="L745" s="850">
        <v>18</v>
      </c>
      <c r="M745" s="853">
        <v>16</v>
      </c>
      <c r="N745" s="851">
        <v>26</v>
      </c>
      <c r="O745" s="852">
        <v>19</v>
      </c>
    </row>
    <row r="746" spans="1:15" ht="12.75" customHeight="1">
      <c r="A746" s="882" t="s">
        <v>105</v>
      </c>
      <c r="B746" s="850">
        <v>12</v>
      </c>
      <c r="C746" s="852">
        <v>17</v>
      </c>
      <c r="D746" s="1075">
        <f t="shared" si="92"/>
        <v>133</v>
      </c>
      <c r="E746" s="914">
        <f t="shared" si="92"/>
        <v>118</v>
      </c>
      <c r="F746" s="850">
        <v>10</v>
      </c>
      <c r="G746" s="853">
        <v>15</v>
      </c>
      <c r="H746" s="850">
        <v>13</v>
      </c>
      <c r="I746" s="853">
        <v>14</v>
      </c>
      <c r="J746" s="850">
        <v>6</v>
      </c>
      <c r="K746" s="853">
        <v>0</v>
      </c>
      <c r="L746" s="850">
        <v>26</v>
      </c>
      <c r="M746" s="853">
        <v>29</v>
      </c>
      <c r="N746" s="851">
        <v>18</v>
      </c>
      <c r="O746" s="852">
        <v>21</v>
      </c>
    </row>
    <row r="747" spans="1:15" ht="12.75" customHeight="1">
      <c r="A747" s="882" t="s">
        <v>106</v>
      </c>
      <c r="B747" s="850">
        <v>8</v>
      </c>
      <c r="C747" s="852">
        <v>10</v>
      </c>
      <c r="D747" s="1075">
        <f t="shared" si="92"/>
        <v>60</v>
      </c>
      <c r="E747" s="914">
        <f t="shared" si="92"/>
        <v>79</v>
      </c>
      <c r="F747" s="850">
        <v>8</v>
      </c>
      <c r="G747" s="853">
        <v>8</v>
      </c>
      <c r="H747" s="850">
        <v>6</v>
      </c>
      <c r="I747" s="853">
        <v>9</v>
      </c>
      <c r="J747" s="850">
        <v>5</v>
      </c>
      <c r="K747" s="853">
        <v>1</v>
      </c>
      <c r="L747" s="850">
        <v>17</v>
      </c>
      <c r="M747" s="853">
        <v>12</v>
      </c>
      <c r="N747" s="851">
        <v>14</v>
      </c>
      <c r="O747" s="852">
        <v>11</v>
      </c>
    </row>
    <row r="748" spans="1:15" ht="12.75" customHeight="1">
      <c r="A748" s="882" t="s">
        <v>107</v>
      </c>
      <c r="B748" s="850">
        <v>2</v>
      </c>
      <c r="C748" s="852">
        <v>1</v>
      </c>
      <c r="D748" s="1075">
        <f t="shared" si="92"/>
        <v>49</v>
      </c>
      <c r="E748" s="914">
        <f t="shared" si="92"/>
        <v>63</v>
      </c>
      <c r="F748" s="850">
        <v>7</v>
      </c>
      <c r="G748" s="853">
        <v>8</v>
      </c>
      <c r="H748" s="850">
        <v>10</v>
      </c>
      <c r="I748" s="853">
        <v>10</v>
      </c>
      <c r="J748" s="850">
        <v>4</v>
      </c>
      <c r="K748" s="853">
        <v>4</v>
      </c>
      <c r="L748" s="850">
        <v>7</v>
      </c>
      <c r="M748" s="853">
        <v>12</v>
      </c>
      <c r="N748" s="851">
        <v>9</v>
      </c>
      <c r="O748" s="852">
        <v>23</v>
      </c>
    </row>
    <row r="749" spans="1:15" ht="12.75" customHeight="1">
      <c r="A749" s="882" t="s">
        <v>108</v>
      </c>
      <c r="B749" s="850">
        <v>3</v>
      </c>
      <c r="C749" s="852">
        <v>3</v>
      </c>
      <c r="D749" s="1075">
        <f t="shared" si="92"/>
        <v>45</v>
      </c>
      <c r="E749" s="914">
        <f t="shared" si="92"/>
        <v>60</v>
      </c>
      <c r="F749" s="850">
        <v>8</v>
      </c>
      <c r="G749" s="853">
        <v>11</v>
      </c>
      <c r="H749" s="850">
        <v>8</v>
      </c>
      <c r="I749" s="853">
        <v>11</v>
      </c>
      <c r="J749" s="850">
        <v>2</v>
      </c>
      <c r="K749" s="853">
        <v>1</v>
      </c>
      <c r="L749" s="850">
        <v>9</v>
      </c>
      <c r="M749" s="853">
        <v>14</v>
      </c>
      <c r="N749" s="851">
        <v>15</v>
      </c>
      <c r="O749" s="852">
        <v>12</v>
      </c>
    </row>
    <row r="750" spans="1:15" ht="12.75" customHeight="1">
      <c r="A750" s="882" t="s">
        <v>109</v>
      </c>
      <c r="B750" s="850">
        <v>2</v>
      </c>
      <c r="C750" s="852">
        <v>4</v>
      </c>
      <c r="D750" s="1075">
        <f t="shared" si="92"/>
        <v>36</v>
      </c>
      <c r="E750" s="914">
        <f t="shared" si="92"/>
        <v>67</v>
      </c>
      <c r="F750" s="850">
        <v>1</v>
      </c>
      <c r="G750" s="853">
        <v>6</v>
      </c>
      <c r="H750" s="850">
        <v>5</v>
      </c>
      <c r="I750" s="853">
        <v>5</v>
      </c>
      <c r="J750" s="850">
        <v>2</v>
      </c>
      <c r="K750" s="853">
        <v>4</v>
      </c>
      <c r="L750" s="850">
        <v>8</v>
      </c>
      <c r="M750" s="853">
        <v>13</v>
      </c>
      <c r="N750" s="851">
        <v>4</v>
      </c>
      <c r="O750" s="852">
        <v>10</v>
      </c>
    </row>
    <row r="751" spans="1:15" ht="12.75" customHeight="1">
      <c r="A751" s="882" t="s">
        <v>110</v>
      </c>
      <c r="B751" s="850">
        <v>0</v>
      </c>
      <c r="C751" s="852">
        <v>0</v>
      </c>
      <c r="D751" s="1075">
        <f t="shared" si="92"/>
        <v>10</v>
      </c>
      <c r="E751" s="914">
        <f t="shared" si="92"/>
        <v>20</v>
      </c>
      <c r="F751" s="850">
        <v>1</v>
      </c>
      <c r="G751" s="853">
        <v>5</v>
      </c>
      <c r="H751" s="850">
        <v>0</v>
      </c>
      <c r="I751" s="853">
        <v>3</v>
      </c>
      <c r="J751" s="850">
        <v>0</v>
      </c>
      <c r="K751" s="853">
        <v>1</v>
      </c>
      <c r="L751" s="850">
        <v>2</v>
      </c>
      <c r="M751" s="853">
        <v>5</v>
      </c>
      <c r="N751" s="851">
        <v>3</v>
      </c>
      <c r="O751" s="852">
        <v>5</v>
      </c>
    </row>
    <row r="752" spans="1:15" ht="12.75" customHeight="1">
      <c r="A752" s="882" t="s">
        <v>111</v>
      </c>
      <c r="B752" s="850">
        <v>0</v>
      </c>
      <c r="C752" s="852">
        <v>0</v>
      </c>
      <c r="D752" s="1075">
        <f t="shared" si="92"/>
        <v>0</v>
      </c>
      <c r="E752" s="914">
        <f t="shared" si="92"/>
        <v>7</v>
      </c>
      <c r="F752" s="850">
        <v>0</v>
      </c>
      <c r="G752" s="853">
        <v>0</v>
      </c>
      <c r="H752" s="850">
        <v>1</v>
      </c>
      <c r="I752" s="853">
        <v>3</v>
      </c>
      <c r="J752" s="850">
        <v>1</v>
      </c>
      <c r="K752" s="853">
        <v>1</v>
      </c>
      <c r="L752" s="850">
        <v>0</v>
      </c>
      <c r="M752" s="853">
        <v>1</v>
      </c>
      <c r="N752" s="851">
        <v>1</v>
      </c>
      <c r="O752" s="852">
        <v>1</v>
      </c>
    </row>
    <row r="753" spans="1:32" ht="12.75" customHeight="1" thickBot="1">
      <c r="A753" s="883" t="s">
        <v>232</v>
      </c>
      <c r="B753" s="855">
        <v>0</v>
      </c>
      <c r="C753" s="855">
        <v>0</v>
      </c>
      <c r="D753" s="1076">
        <f t="shared" si="92"/>
        <v>1</v>
      </c>
      <c r="E753" s="918">
        <f t="shared" si="92"/>
        <v>0</v>
      </c>
      <c r="F753" s="850">
        <v>0</v>
      </c>
      <c r="G753" s="884">
        <v>0</v>
      </c>
      <c r="H753" s="850">
        <v>0</v>
      </c>
      <c r="I753" s="884">
        <v>0</v>
      </c>
      <c r="J753" s="850">
        <v>0</v>
      </c>
      <c r="K753" s="884">
        <v>0</v>
      </c>
      <c r="L753" s="850">
        <v>0</v>
      </c>
      <c r="M753" s="884">
        <v>0</v>
      </c>
      <c r="N753" s="915">
        <v>0</v>
      </c>
      <c r="O753" s="855">
        <v>0</v>
      </c>
    </row>
    <row r="754" spans="1:32" ht="14.25" customHeight="1">
      <c r="A754" s="991"/>
      <c r="B754" s="852"/>
      <c r="C754" s="852"/>
      <c r="D754" s="992"/>
      <c r="E754" s="992"/>
      <c r="F754" s="992"/>
      <c r="G754" s="992"/>
      <c r="H754" s="992"/>
      <c r="I754" s="992"/>
      <c r="J754" s="992"/>
      <c r="K754" s="992"/>
      <c r="L754" s="992"/>
      <c r="M754" s="992"/>
      <c r="N754" s="992"/>
      <c r="O754" s="992"/>
      <c r="P754" s="887"/>
    </row>
    <row r="755" spans="1:32" ht="14.25" customHeight="1" thickBot="1">
      <c r="A755" s="854"/>
      <c r="B755" s="855"/>
      <c r="C755" s="855"/>
      <c r="D755" s="922"/>
      <c r="E755" s="922"/>
      <c r="F755" s="922"/>
      <c r="G755" s="922"/>
      <c r="H755" s="922"/>
      <c r="I755" s="922"/>
      <c r="J755" s="922"/>
      <c r="K755" s="922"/>
      <c r="L755" s="922"/>
      <c r="M755" s="922"/>
      <c r="N755" s="922"/>
      <c r="O755" s="922"/>
      <c r="P755" s="887"/>
    </row>
    <row r="756" spans="1:32" s="850" customFormat="1" ht="20.100000000000001" customHeight="1">
      <c r="A756" s="882" t="s">
        <v>218</v>
      </c>
      <c r="B756" s="1058" t="s">
        <v>431</v>
      </c>
      <c r="C756" s="1059"/>
      <c r="D756" s="923" t="s">
        <v>432</v>
      </c>
      <c r="E756" s="924"/>
      <c r="F756" s="1011" t="s">
        <v>433</v>
      </c>
      <c r="G756" s="1012"/>
      <c r="H756" s="1011" t="s">
        <v>434</v>
      </c>
      <c r="I756" s="1077"/>
      <c r="J756" s="1078" t="s">
        <v>435</v>
      </c>
      <c r="K756" s="1067"/>
      <c r="L756" s="1079" t="s">
        <v>436</v>
      </c>
      <c r="M756" s="1070"/>
      <c r="N756" s="1060" t="s">
        <v>437</v>
      </c>
      <c r="O756" s="1059"/>
      <c r="P756" s="852"/>
      <c r="AE756" s="133"/>
      <c r="AF756" s="133"/>
    </row>
    <row r="757" spans="1:32" ht="13.5" customHeight="1">
      <c r="A757" s="897" t="s">
        <v>226</v>
      </c>
      <c r="B757" s="868">
        <v>89</v>
      </c>
      <c r="C757" s="869"/>
      <c r="D757" s="868">
        <v>113</v>
      </c>
      <c r="E757" s="869"/>
      <c r="F757" s="868">
        <v>55</v>
      </c>
      <c r="G757" s="869"/>
      <c r="H757" s="868">
        <v>174</v>
      </c>
      <c r="I757" s="892"/>
      <c r="J757" s="893">
        <f>SUM(F728:R728)+SUM(B757:I757)</f>
        <v>1340</v>
      </c>
      <c r="K757" s="894"/>
      <c r="L757" s="928">
        <v>390</v>
      </c>
      <c r="M757" s="868"/>
      <c r="N757" s="868">
        <v>502</v>
      </c>
      <c r="O757" s="869"/>
      <c r="AE757" s="850"/>
      <c r="AF757" s="850"/>
    </row>
    <row r="758" spans="1:32" ht="13.5" customHeight="1">
      <c r="A758" s="897" t="s">
        <v>227</v>
      </c>
      <c r="B758" s="868">
        <f>SUM(B762:C782)</f>
        <v>259</v>
      </c>
      <c r="C758" s="869"/>
      <c r="D758" s="868">
        <f>SUM(D762:E782)</f>
        <v>297</v>
      </c>
      <c r="E758" s="869"/>
      <c r="F758" s="868">
        <f>SUM(F762:G782)</f>
        <v>158</v>
      </c>
      <c r="G758" s="869"/>
      <c r="H758" s="868">
        <f>SUM(H762:I782)</f>
        <v>453</v>
      </c>
      <c r="I758" s="892"/>
      <c r="J758" s="893">
        <f>SUM(J762:K782)</f>
        <v>3570</v>
      </c>
      <c r="K758" s="894"/>
      <c r="L758" s="928">
        <f>SUM(L762:M782)</f>
        <v>1097</v>
      </c>
      <c r="M758" s="868"/>
      <c r="N758" s="868">
        <f>SUM(N762:O782)</f>
        <v>1343</v>
      </c>
      <c r="O758" s="869"/>
    </row>
    <row r="759" spans="1:32" ht="13.5" customHeight="1">
      <c r="A759" s="897"/>
      <c r="B759" s="1001" t="s">
        <v>89</v>
      </c>
      <c r="C759" s="971" t="s">
        <v>90</v>
      </c>
      <c r="D759" s="1080" t="s">
        <v>89</v>
      </c>
      <c r="E759" s="1003" t="s">
        <v>90</v>
      </c>
      <c r="F759" s="1000" t="s">
        <v>89</v>
      </c>
      <c r="G759" s="1003" t="s">
        <v>90</v>
      </c>
      <c r="H759" s="1000" t="s">
        <v>89</v>
      </c>
      <c r="I759" s="972" t="s">
        <v>90</v>
      </c>
      <c r="J759" s="1002" t="s">
        <v>89</v>
      </c>
      <c r="K759" s="974" t="s">
        <v>90</v>
      </c>
      <c r="L759" s="1001" t="s">
        <v>89</v>
      </c>
      <c r="M759" s="971" t="s">
        <v>90</v>
      </c>
      <c r="N759" s="1000" t="s">
        <v>89</v>
      </c>
      <c r="O759" s="1003" t="s">
        <v>90</v>
      </c>
    </row>
    <row r="760" spans="1:32" ht="13.5" customHeight="1">
      <c r="A760" s="870" t="s">
        <v>277</v>
      </c>
      <c r="B760" s="1072">
        <f t="shared" ref="B760:I760" si="95">SUM(B766:B782)</f>
        <v>96</v>
      </c>
      <c r="C760" s="953">
        <f t="shared" si="95"/>
        <v>116</v>
      </c>
      <c r="D760" s="1072">
        <f t="shared" si="95"/>
        <v>123</v>
      </c>
      <c r="E760" s="1072">
        <f t="shared" si="95"/>
        <v>114</v>
      </c>
      <c r="F760" s="952">
        <f t="shared" si="95"/>
        <v>60</v>
      </c>
      <c r="G760" s="954">
        <f t="shared" si="95"/>
        <v>67</v>
      </c>
      <c r="H760" s="952">
        <f t="shared" si="95"/>
        <v>198</v>
      </c>
      <c r="I760" s="906">
        <f t="shared" si="95"/>
        <v>184</v>
      </c>
      <c r="J760" s="955">
        <f t="shared" ref="J760:K775" si="96">F731+H731+J731+L731+N731+B760+D760+F760+H760</f>
        <v>1489</v>
      </c>
      <c r="K760" s="956">
        <f t="shared" si="96"/>
        <v>1422</v>
      </c>
      <c r="L760" s="954">
        <f>SUM(L766:L782)</f>
        <v>500</v>
      </c>
      <c r="M760" s="953">
        <f>SUM(M766:M782)</f>
        <v>437</v>
      </c>
      <c r="N760" s="952">
        <f>SUM(N766:N782)</f>
        <v>557</v>
      </c>
      <c r="O760" s="954">
        <f>SUM(O766:O782)</f>
        <v>529</v>
      </c>
    </row>
    <row r="761" spans="1:32" ht="15" customHeight="1">
      <c r="A761" s="879" t="s">
        <v>229</v>
      </c>
      <c r="B761" s="881">
        <f t="shared" ref="B761:I761" si="97">SUM(B762:B782)</f>
        <v>121</v>
      </c>
      <c r="C761" s="958">
        <f t="shared" si="97"/>
        <v>138</v>
      </c>
      <c r="D761" s="881">
        <f t="shared" si="97"/>
        <v>158</v>
      </c>
      <c r="E761" s="881">
        <f t="shared" si="97"/>
        <v>139</v>
      </c>
      <c r="F761" s="977">
        <f t="shared" si="97"/>
        <v>75</v>
      </c>
      <c r="G761" s="979">
        <f t="shared" si="97"/>
        <v>83</v>
      </c>
      <c r="H761" s="977">
        <f t="shared" si="97"/>
        <v>230</v>
      </c>
      <c r="I761" s="978">
        <f t="shared" si="97"/>
        <v>223</v>
      </c>
      <c r="J761" s="910">
        <f t="shared" si="96"/>
        <v>1845</v>
      </c>
      <c r="K761" s="911">
        <f t="shared" si="96"/>
        <v>1725</v>
      </c>
      <c r="L761" s="979">
        <f>SUM(L762:L782)</f>
        <v>586</v>
      </c>
      <c r="M761" s="980">
        <f>SUM(M762:M782)</f>
        <v>511</v>
      </c>
      <c r="N761" s="977">
        <f>SUM(N762:N782)</f>
        <v>683</v>
      </c>
      <c r="O761" s="979">
        <f>SUM(O762:O782)</f>
        <v>660</v>
      </c>
    </row>
    <row r="762" spans="1:32" ht="12.75" customHeight="1">
      <c r="A762" s="882" t="s">
        <v>278</v>
      </c>
      <c r="B762" s="852">
        <v>10</v>
      </c>
      <c r="C762" s="853">
        <v>8</v>
      </c>
      <c r="D762" s="850">
        <v>14</v>
      </c>
      <c r="E762" s="852">
        <v>13</v>
      </c>
      <c r="F762" s="851">
        <v>7</v>
      </c>
      <c r="G762" s="852">
        <v>8</v>
      </c>
      <c r="H762" s="1081">
        <v>10</v>
      </c>
      <c r="I762" s="1082">
        <v>9</v>
      </c>
      <c r="J762" s="913">
        <f t="shared" si="96"/>
        <v>109</v>
      </c>
      <c r="K762" s="914">
        <f t="shared" si="96"/>
        <v>98</v>
      </c>
      <c r="L762" s="850">
        <v>18</v>
      </c>
      <c r="M762" s="853">
        <v>19</v>
      </c>
      <c r="N762" s="851">
        <v>35</v>
      </c>
      <c r="O762" s="852">
        <v>31</v>
      </c>
    </row>
    <row r="763" spans="1:32" ht="12.75" customHeight="1">
      <c r="A763" s="882" t="s">
        <v>249</v>
      </c>
      <c r="B763" s="852">
        <v>4</v>
      </c>
      <c r="C763" s="853">
        <v>3</v>
      </c>
      <c r="D763" s="850">
        <v>8</v>
      </c>
      <c r="E763" s="852">
        <v>4</v>
      </c>
      <c r="F763" s="851">
        <v>6</v>
      </c>
      <c r="G763" s="852">
        <v>1</v>
      </c>
      <c r="H763" s="851">
        <v>9</v>
      </c>
      <c r="I763" s="912">
        <v>9</v>
      </c>
      <c r="J763" s="913">
        <f t="shared" si="96"/>
        <v>92</v>
      </c>
      <c r="K763" s="914">
        <f t="shared" si="96"/>
        <v>67</v>
      </c>
      <c r="L763" s="850">
        <v>17</v>
      </c>
      <c r="M763" s="853">
        <v>11</v>
      </c>
      <c r="N763" s="851">
        <v>29</v>
      </c>
      <c r="O763" s="852">
        <v>38</v>
      </c>
    </row>
    <row r="764" spans="1:32" ht="12.75" customHeight="1">
      <c r="A764" s="882" t="s">
        <v>93</v>
      </c>
      <c r="B764" s="852">
        <v>9</v>
      </c>
      <c r="C764" s="853">
        <v>4</v>
      </c>
      <c r="D764" s="850">
        <v>9</v>
      </c>
      <c r="E764" s="852">
        <v>3</v>
      </c>
      <c r="F764" s="851">
        <v>1</v>
      </c>
      <c r="G764" s="852">
        <v>5</v>
      </c>
      <c r="H764" s="851">
        <v>6</v>
      </c>
      <c r="I764" s="912">
        <v>11</v>
      </c>
      <c r="J764" s="913">
        <f t="shared" si="96"/>
        <v>86</v>
      </c>
      <c r="K764" s="914">
        <f t="shared" si="96"/>
        <v>64</v>
      </c>
      <c r="L764" s="850">
        <v>24</v>
      </c>
      <c r="M764" s="853">
        <v>15</v>
      </c>
      <c r="N764" s="851">
        <v>29</v>
      </c>
      <c r="O764" s="852">
        <v>34</v>
      </c>
    </row>
    <row r="765" spans="1:32" ht="12.75" customHeight="1">
      <c r="A765" s="882" t="s">
        <v>94</v>
      </c>
      <c r="B765" s="852">
        <v>2</v>
      </c>
      <c r="C765" s="853">
        <v>7</v>
      </c>
      <c r="D765" s="850">
        <v>4</v>
      </c>
      <c r="E765" s="852">
        <v>5</v>
      </c>
      <c r="F765" s="851">
        <v>1</v>
      </c>
      <c r="G765" s="852">
        <v>2</v>
      </c>
      <c r="H765" s="851">
        <v>7</v>
      </c>
      <c r="I765" s="912">
        <v>10</v>
      </c>
      <c r="J765" s="913">
        <f t="shared" si="96"/>
        <v>69</v>
      </c>
      <c r="K765" s="914">
        <f t="shared" si="96"/>
        <v>74</v>
      </c>
      <c r="L765" s="850">
        <v>27</v>
      </c>
      <c r="M765" s="853">
        <v>29</v>
      </c>
      <c r="N765" s="851">
        <v>33</v>
      </c>
      <c r="O765" s="852">
        <v>28</v>
      </c>
    </row>
    <row r="766" spans="1:32" ht="12.75" customHeight="1">
      <c r="A766" s="882" t="s">
        <v>95</v>
      </c>
      <c r="B766" s="852">
        <v>1</v>
      </c>
      <c r="C766" s="853">
        <v>2</v>
      </c>
      <c r="D766" s="850">
        <v>9</v>
      </c>
      <c r="E766" s="852">
        <v>3</v>
      </c>
      <c r="F766" s="851">
        <v>5</v>
      </c>
      <c r="G766" s="852">
        <v>4</v>
      </c>
      <c r="H766" s="851">
        <v>14</v>
      </c>
      <c r="I766" s="912">
        <v>7</v>
      </c>
      <c r="J766" s="913">
        <f t="shared" si="96"/>
        <v>81</v>
      </c>
      <c r="K766" s="914">
        <f t="shared" si="96"/>
        <v>71</v>
      </c>
      <c r="L766" s="850">
        <v>44</v>
      </c>
      <c r="M766" s="853">
        <v>22</v>
      </c>
      <c r="N766" s="851">
        <v>29</v>
      </c>
      <c r="O766" s="852">
        <v>34</v>
      </c>
    </row>
    <row r="767" spans="1:32" ht="12.75" customHeight="1">
      <c r="A767" s="882" t="s">
        <v>96</v>
      </c>
      <c r="B767" s="852">
        <v>6</v>
      </c>
      <c r="C767" s="853">
        <v>5</v>
      </c>
      <c r="D767" s="850">
        <v>19</v>
      </c>
      <c r="E767" s="852">
        <v>17</v>
      </c>
      <c r="F767" s="851">
        <v>3</v>
      </c>
      <c r="G767" s="852">
        <v>6</v>
      </c>
      <c r="H767" s="851">
        <v>21</v>
      </c>
      <c r="I767" s="912">
        <v>16</v>
      </c>
      <c r="J767" s="913">
        <f t="shared" si="96"/>
        <v>158</v>
      </c>
      <c r="K767" s="914">
        <f t="shared" si="96"/>
        <v>123</v>
      </c>
      <c r="L767" s="850">
        <v>55</v>
      </c>
      <c r="M767" s="853">
        <v>20</v>
      </c>
      <c r="N767" s="851">
        <v>63</v>
      </c>
      <c r="O767" s="852">
        <v>40</v>
      </c>
    </row>
    <row r="768" spans="1:32" ht="12.75" customHeight="1">
      <c r="A768" s="882" t="s">
        <v>97</v>
      </c>
      <c r="B768" s="852">
        <v>11</v>
      </c>
      <c r="C768" s="853">
        <v>11</v>
      </c>
      <c r="D768" s="850">
        <v>12</v>
      </c>
      <c r="E768" s="852">
        <v>12</v>
      </c>
      <c r="F768" s="851">
        <v>5</v>
      </c>
      <c r="G768" s="852">
        <v>7</v>
      </c>
      <c r="H768" s="851">
        <v>13</v>
      </c>
      <c r="I768" s="912">
        <v>15</v>
      </c>
      <c r="J768" s="913">
        <f t="shared" si="96"/>
        <v>151</v>
      </c>
      <c r="K768" s="914">
        <f t="shared" si="96"/>
        <v>123</v>
      </c>
      <c r="L768" s="850">
        <v>51</v>
      </c>
      <c r="M768" s="853">
        <v>32</v>
      </c>
      <c r="N768" s="851">
        <v>70</v>
      </c>
      <c r="O768" s="852">
        <v>46</v>
      </c>
    </row>
    <row r="769" spans="1:20" ht="12.75" customHeight="1">
      <c r="A769" s="882" t="s">
        <v>99</v>
      </c>
      <c r="B769" s="852">
        <v>13</v>
      </c>
      <c r="C769" s="853">
        <v>9</v>
      </c>
      <c r="D769" s="850">
        <v>15</v>
      </c>
      <c r="E769" s="852">
        <v>13</v>
      </c>
      <c r="F769" s="851">
        <v>7</v>
      </c>
      <c r="G769" s="852">
        <v>4</v>
      </c>
      <c r="H769" s="851">
        <v>18</v>
      </c>
      <c r="I769" s="912">
        <v>13</v>
      </c>
      <c r="J769" s="913">
        <f t="shared" si="96"/>
        <v>144</v>
      </c>
      <c r="K769" s="914">
        <f t="shared" si="96"/>
        <v>121</v>
      </c>
      <c r="L769" s="850">
        <v>29</v>
      </c>
      <c r="M769" s="853">
        <v>19</v>
      </c>
      <c r="N769" s="851">
        <v>35</v>
      </c>
      <c r="O769" s="852">
        <v>43</v>
      </c>
    </row>
    <row r="770" spans="1:20" ht="12.75" customHeight="1">
      <c r="A770" s="882" t="s">
        <v>100</v>
      </c>
      <c r="B770" s="852">
        <v>10</v>
      </c>
      <c r="C770" s="853">
        <v>6</v>
      </c>
      <c r="D770" s="850">
        <v>15</v>
      </c>
      <c r="E770" s="852">
        <v>14</v>
      </c>
      <c r="F770" s="851">
        <v>9</v>
      </c>
      <c r="G770" s="852">
        <v>5</v>
      </c>
      <c r="H770" s="851">
        <v>17</v>
      </c>
      <c r="I770" s="912">
        <v>20</v>
      </c>
      <c r="J770" s="913">
        <f t="shared" si="96"/>
        <v>153</v>
      </c>
      <c r="K770" s="914">
        <f t="shared" si="96"/>
        <v>121</v>
      </c>
      <c r="L770" s="850">
        <v>51</v>
      </c>
      <c r="M770" s="853">
        <v>35</v>
      </c>
      <c r="N770" s="851">
        <v>55</v>
      </c>
      <c r="O770" s="852">
        <v>45</v>
      </c>
    </row>
    <row r="771" spans="1:20" ht="12.75" customHeight="1">
      <c r="A771" s="882" t="s">
        <v>101</v>
      </c>
      <c r="B771" s="852">
        <v>3</v>
      </c>
      <c r="C771" s="853">
        <v>5</v>
      </c>
      <c r="D771" s="850">
        <v>10</v>
      </c>
      <c r="E771" s="852">
        <v>9</v>
      </c>
      <c r="F771" s="851">
        <v>2</v>
      </c>
      <c r="G771" s="852">
        <v>5</v>
      </c>
      <c r="H771" s="851">
        <v>17</v>
      </c>
      <c r="I771" s="912">
        <v>13</v>
      </c>
      <c r="J771" s="913">
        <f t="shared" si="96"/>
        <v>105</v>
      </c>
      <c r="K771" s="914">
        <f t="shared" si="96"/>
        <v>91</v>
      </c>
      <c r="L771" s="850">
        <v>19</v>
      </c>
      <c r="M771" s="853">
        <v>23</v>
      </c>
      <c r="N771" s="851">
        <v>45</v>
      </c>
      <c r="O771" s="852">
        <v>35</v>
      </c>
    </row>
    <row r="772" spans="1:20" ht="12.75" customHeight="1">
      <c r="A772" s="882" t="s">
        <v>102</v>
      </c>
      <c r="B772" s="852">
        <v>5</v>
      </c>
      <c r="C772" s="853">
        <v>3</v>
      </c>
      <c r="D772" s="850">
        <v>5</v>
      </c>
      <c r="E772" s="852">
        <v>0</v>
      </c>
      <c r="F772" s="851">
        <v>7</v>
      </c>
      <c r="G772" s="852">
        <v>5</v>
      </c>
      <c r="H772" s="851">
        <v>10</v>
      </c>
      <c r="I772" s="912">
        <v>9</v>
      </c>
      <c r="J772" s="913">
        <f t="shared" si="96"/>
        <v>110</v>
      </c>
      <c r="K772" s="914">
        <f t="shared" si="96"/>
        <v>94</v>
      </c>
      <c r="L772" s="850">
        <v>31</v>
      </c>
      <c r="M772" s="853">
        <v>30</v>
      </c>
      <c r="N772" s="851">
        <v>41</v>
      </c>
      <c r="O772" s="852">
        <v>39</v>
      </c>
    </row>
    <row r="773" spans="1:20" ht="12.75" customHeight="1">
      <c r="A773" s="882" t="s">
        <v>103</v>
      </c>
      <c r="B773" s="852">
        <v>4</v>
      </c>
      <c r="C773" s="853">
        <v>9</v>
      </c>
      <c r="D773" s="850">
        <v>9</v>
      </c>
      <c r="E773" s="852">
        <v>5</v>
      </c>
      <c r="F773" s="851">
        <v>3</v>
      </c>
      <c r="G773" s="852">
        <v>5</v>
      </c>
      <c r="H773" s="851">
        <v>14</v>
      </c>
      <c r="I773" s="912">
        <v>9</v>
      </c>
      <c r="J773" s="913">
        <f t="shared" si="96"/>
        <v>106</v>
      </c>
      <c r="K773" s="914">
        <f t="shared" si="96"/>
        <v>107</v>
      </c>
      <c r="L773" s="850">
        <v>43</v>
      </c>
      <c r="M773" s="853">
        <v>47</v>
      </c>
      <c r="N773" s="851">
        <v>38</v>
      </c>
      <c r="O773" s="852">
        <v>42</v>
      </c>
    </row>
    <row r="774" spans="1:20" ht="12.75" customHeight="1">
      <c r="A774" s="882" t="s">
        <v>104</v>
      </c>
      <c r="B774" s="852">
        <v>15</v>
      </c>
      <c r="C774" s="853">
        <v>16</v>
      </c>
      <c r="D774" s="850">
        <v>4</v>
      </c>
      <c r="E774" s="852">
        <v>6</v>
      </c>
      <c r="F774" s="851">
        <v>5</v>
      </c>
      <c r="G774" s="852">
        <v>6</v>
      </c>
      <c r="H774" s="851">
        <v>22</v>
      </c>
      <c r="I774" s="912">
        <v>17</v>
      </c>
      <c r="J774" s="913">
        <f t="shared" si="96"/>
        <v>131</v>
      </c>
      <c r="K774" s="914">
        <f t="shared" si="96"/>
        <v>112</v>
      </c>
      <c r="L774" s="850">
        <v>37</v>
      </c>
      <c r="M774" s="853">
        <v>34</v>
      </c>
      <c r="N774" s="851">
        <v>50</v>
      </c>
      <c r="O774" s="852">
        <v>55</v>
      </c>
    </row>
    <row r="775" spans="1:20" ht="12.75" customHeight="1">
      <c r="A775" s="882" t="s">
        <v>105</v>
      </c>
      <c r="B775" s="852">
        <v>12</v>
      </c>
      <c r="C775" s="853">
        <v>13</v>
      </c>
      <c r="D775" s="850">
        <v>6</v>
      </c>
      <c r="E775" s="852">
        <v>11</v>
      </c>
      <c r="F775" s="851">
        <v>6</v>
      </c>
      <c r="G775" s="852">
        <v>5</v>
      </c>
      <c r="H775" s="851">
        <v>16</v>
      </c>
      <c r="I775" s="912">
        <v>19</v>
      </c>
      <c r="J775" s="913">
        <f t="shared" si="96"/>
        <v>113</v>
      </c>
      <c r="K775" s="914">
        <f t="shared" si="96"/>
        <v>127</v>
      </c>
      <c r="L775" s="850">
        <v>54</v>
      </c>
      <c r="M775" s="853">
        <v>46</v>
      </c>
      <c r="N775" s="851">
        <v>62</v>
      </c>
      <c r="O775" s="852">
        <v>39</v>
      </c>
    </row>
    <row r="776" spans="1:20" ht="12.75" customHeight="1">
      <c r="A776" s="882" t="s">
        <v>106</v>
      </c>
      <c r="B776" s="852">
        <v>3</v>
      </c>
      <c r="C776" s="853">
        <v>9</v>
      </c>
      <c r="D776" s="850">
        <v>8</v>
      </c>
      <c r="E776" s="852">
        <v>5</v>
      </c>
      <c r="F776" s="851">
        <v>0</v>
      </c>
      <c r="G776" s="852">
        <v>2</v>
      </c>
      <c r="H776" s="851">
        <v>8</v>
      </c>
      <c r="I776" s="912">
        <v>10</v>
      </c>
      <c r="J776" s="913">
        <f t="shared" ref="J776:K782" si="98">F747+H747+J747+L747+N747+B776+D776+F776+H776</f>
        <v>69</v>
      </c>
      <c r="K776" s="914">
        <f t="shared" si="98"/>
        <v>67</v>
      </c>
      <c r="L776" s="850">
        <v>27</v>
      </c>
      <c r="M776" s="853">
        <v>20</v>
      </c>
      <c r="N776" s="851">
        <v>27</v>
      </c>
      <c r="O776" s="852">
        <v>25</v>
      </c>
    </row>
    <row r="777" spans="1:20" ht="12.75" customHeight="1">
      <c r="A777" s="882" t="s">
        <v>107</v>
      </c>
      <c r="B777" s="852">
        <v>6</v>
      </c>
      <c r="C777" s="853">
        <v>7</v>
      </c>
      <c r="D777" s="850">
        <v>3</v>
      </c>
      <c r="E777" s="852">
        <v>6</v>
      </c>
      <c r="F777" s="851">
        <v>3</v>
      </c>
      <c r="G777" s="852">
        <v>7</v>
      </c>
      <c r="H777" s="851">
        <v>14</v>
      </c>
      <c r="I777" s="912">
        <v>13</v>
      </c>
      <c r="J777" s="913">
        <f t="shared" si="98"/>
        <v>63</v>
      </c>
      <c r="K777" s="914">
        <f t="shared" si="98"/>
        <v>90</v>
      </c>
      <c r="L777" s="850">
        <v>16</v>
      </c>
      <c r="M777" s="853">
        <v>35</v>
      </c>
      <c r="N777" s="851">
        <v>22</v>
      </c>
      <c r="O777" s="852">
        <v>30</v>
      </c>
    </row>
    <row r="778" spans="1:20" ht="12.75" customHeight="1">
      <c r="A778" s="882" t="s">
        <v>108</v>
      </c>
      <c r="B778" s="852">
        <v>3</v>
      </c>
      <c r="C778" s="853">
        <v>6</v>
      </c>
      <c r="D778" s="850">
        <v>5</v>
      </c>
      <c r="E778" s="852">
        <v>3</v>
      </c>
      <c r="F778" s="851">
        <v>5</v>
      </c>
      <c r="G778" s="852">
        <v>3</v>
      </c>
      <c r="H778" s="851">
        <v>9</v>
      </c>
      <c r="I778" s="912">
        <v>12</v>
      </c>
      <c r="J778" s="913">
        <f t="shared" si="98"/>
        <v>64</v>
      </c>
      <c r="K778" s="914">
        <f t="shared" si="98"/>
        <v>73</v>
      </c>
      <c r="L778" s="850">
        <v>20</v>
      </c>
      <c r="M778" s="853">
        <v>31</v>
      </c>
      <c r="N778" s="851">
        <v>9</v>
      </c>
      <c r="O778" s="852">
        <v>24</v>
      </c>
    </row>
    <row r="779" spans="1:20" ht="12.75" customHeight="1">
      <c r="A779" s="882" t="s">
        <v>109</v>
      </c>
      <c r="B779" s="852">
        <v>4</v>
      </c>
      <c r="C779" s="853">
        <v>11</v>
      </c>
      <c r="D779" s="850">
        <v>2</v>
      </c>
      <c r="E779" s="852">
        <v>8</v>
      </c>
      <c r="F779" s="851">
        <v>0</v>
      </c>
      <c r="G779" s="852">
        <v>2</v>
      </c>
      <c r="H779" s="851">
        <v>2</v>
      </c>
      <c r="I779" s="912">
        <v>6</v>
      </c>
      <c r="J779" s="913">
        <f t="shared" si="98"/>
        <v>28</v>
      </c>
      <c r="K779" s="914">
        <f t="shared" si="98"/>
        <v>65</v>
      </c>
      <c r="L779" s="850">
        <v>13</v>
      </c>
      <c r="M779" s="853">
        <v>26</v>
      </c>
      <c r="N779" s="851">
        <v>6</v>
      </c>
      <c r="O779" s="852">
        <v>20</v>
      </c>
    </row>
    <row r="780" spans="1:20" ht="12.75" customHeight="1">
      <c r="A780" s="882" t="s">
        <v>110</v>
      </c>
      <c r="B780" s="852">
        <v>0</v>
      </c>
      <c r="C780" s="853">
        <v>4</v>
      </c>
      <c r="D780" s="850">
        <v>0</v>
      </c>
      <c r="E780" s="852">
        <v>1</v>
      </c>
      <c r="F780" s="851">
        <v>0</v>
      </c>
      <c r="G780" s="852">
        <v>0</v>
      </c>
      <c r="H780" s="851">
        <v>3</v>
      </c>
      <c r="I780" s="912">
        <v>5</v>
      </c>
      <c r="J780" s="913">
        <f t="shared" si="98"/>
        <v>9</v>
      </c>
      <c r="K780" s="914">
        <f t="shared" si="98"/>
        <v>29</v>
      </c>
      <c r="L780" s="850">
        <v>9</v>
      </c>
      <c r="M780" s="853">
        <v>10</v>
      </c>
      <c r="N780" s="851">
        <v>4</v>
      </c>
      <c r="O780" s="852">
        <v>10</v>
      </c>
    </row>
    <row r="781" spans="1:20" ht="12.75" customHeight="1">
      <c r="A781" s="882" t="s">
        <v>111</v>
      </c>
      <c r="B781" s="852">
        <v>0</v>
      </c>
      <c r="C781" s="853">
        <v>0</v>
      </c>
      <c r="D781" s="850">
        <v>1</v>
      </c>
      <c r="E781" s="852">
        <v>1</v>
      </c>
      <c r="F781" s="851">
        <v>0</v>
      </c>
      <c r="G781" s="852">
        <v>0</v>
      </c>
      <c r="H781" s="851">
        <v>0</v>
      </c>
      <c r="I781" s="912">
        <v>0</v>
      </c>
      <c r="J781" s="913">
        <f t="shared" si="98"/>
        <v>4</v>
      </c>
      <c r="K781" s="914">
        <f t="shared" si="98"/>
        <v>7</v>
      </c>
      <c r="L781" s="850">
        <v>1</v>
      </c>
      <c r="M781" s="853">
        <v>7</v>
      </c>
      <c r="N781" s="851">
        <v>1</v>
      </c>
      <c r="O781" s="852">
        <v>2</v>
      </c>
      <c r="T781" s="132"/>
    </row>
    <row r="782" spans="1:20" ht="12.75" customHeight="1" thickBot="1">
      <c r="A782" s="883" t="s">
        <v>232</v>
      </c>
      <c r="B782" s="855">
        <v>0</v>
      </c>
      <c r="C782" s="884">
        <v>0</v>
      </c>
      <c r="D782" s="855">
        <v>0</v>
      </c>
      <c r="E782" s="855">
        <v>0</v>
      </c>
      <c r="F782" s="915">
        <v>0</v>
      </c>
      <c r="G782" s="855">
        <v>1</v>
      </c>
      <c r="H782" s="915">
        <v>0</v>
      </c>
      <c r="I782" s="916">
        <v>0</v>
      </c>
      <c r="J782" s="961">
        <f t="shared" si="98"/>
        <v>0</v>
      </c>
      <c r="K782" s="918">
        <f t="shared" si="98"/>
        <v>1</v>
      </c>
      <c r="L782" s="855">
        <v>0</v>
      </c>
      <c r="M782" s="884">
        <v>0</v>
      </c>
      <c r="N782" s="915">
        <v>0</v>
      </c>
      <c r="O782" s="855">
        <v>0</v>
      </c>
    </row>
    <row r="783" spans="1:20" ht="9.9499999999999993" customHeight="1">
      <c r="A783" s="885"/>
      <c r="B783" s="992"/>
      <c r="C783" s="920"/>
      <c r="D783" s="852"/>
      <c r="E783" s="852"/>
      <c r="F783" s="852"/>
      <c r="G783" s="852"/>
      <c r="H783" s="852"/>
      <c r="I783" s="852"/>
      <c r="J783" s="852"/>
      <c r="K783" s="852"/>
      <c r="L783" s="852"/>
      <c r="M783" s="852"/>
      <c r="N783" s="850"/>
      <c r="O783" s="852"/>
    </row>
    <row r="784" spans="1:20" ht="9.9499999999999993" customHeight="1" thickBot="1">
      <c r="A784" s="854"/>
      <c r="B784" s="922"/>
      <c r="C784" s="858"/>
      <c r="D784" s="855"/>
      <c r="E784" s="855"/>
      <c r="F784" s="855"/>
      <c r="G784" s="855"/>
      <c r="H784" s="855"/>
      <c r="I784" s="855"/>
      <c r="J784" s="855"/>
      <c r="K784" s="855"/>
      <c r="L784" s="855"/>
      <c r="M784" s="855"/>
      <c r="N784" s="855"/>
      <c r="O784" s="855"/>
    </row>
    <row r="785" spans="1:32" s="850" customFormat="1" ht="20.100000000000001" customHeight="1">
      <c r="A785" s="882" t="s">
        <v>218</v>
      </c>
      <c r="B785" s="1060" t="s">
        <v>438</v>
      </c>
      <c r="C785" s="1059"/>
      <c r="D785" s="1083" t="s">
        <v>439</v>
      </c>
      <c r="E785" s="1084"/>
      <c r="F785" s="1061" t="s">
        <v>202</v>
      </c>
      <c r="G785" s="1062"/>
      <c r="H785" s="862" t="s">
        <v>440</v>
      </c>
      <c r="I785" s="864"/>
      <c r="J785" s="1060" t="s">
        <v>441</v>
      </c>
      <c r="K785" s="1085"/>
      <c r="L785" s="1078" t="s">
        <v>203</v>
      </c>
      <c r="M785" s="1067"/>
      <c r="N785" s="1079" t="s">
        <v>442</v>
      </c>
      <c r="O785" s="1059"/>
      <c r="P785" s="852"/>
      <c r="AF785" s="133"/>
    </row>
    <row r="786" spans="1:32" ht="13.5" customHeight="1">
      <c r="A786" s="870" t="s">
        <v>226</v>
      </c>
      <c r="B786" s="869">
        <v>515</v>
      </c>
      <c r="C786" s="928"/>
      <c r="D786" s="928">
        <v>4</v>
      </c>
      <c r="E786" s="869"/>
      <c r="F786" s="1013">
        <f>SUM(L757:R757)+D786+B786</f>
        <v>1411</v>
      </c>
      <c r="G786" s="894"/>
      <c r="H786" s="928">
        <v>607</v>
      </c>
      <c r="I786" s="868"/>
      <c r="J786" s="928">
        <v>324</v>
      </c>
      <c r="K786" s="892"/>
      <c r="L786" s="893">
        <f>H786+J786</f>
        <v>931</v>
      </c>
      <c r="M786" s="894"/>
      <c r="N786" s="1043">
        <v>895</v>
      </c>
      <c r="O786" s="869"/>
    </row>
    <row r="787" spans="1:32" ht="13.5" customHeight="1">
      <c r="A787" s="897" t="s">
        <v>227</v>
      </c>
      <c r="B787" s="869">
        <f>SUM(B791:C811)</f>
        <v>1554</v>
      </c>
      <c r="C787" s="928"/>
      <c r="D787" s="928">
        <f>SUM(D791:E811)</f>
        <v>6</v>
      </c>
      <c r="E787" s="869"/>
      <c r="F787" s="1013">
        <f>SUM(F791:G811)</f>
        <v>4000</v>
      </c>
      <c r="G787" s="894"/>
      <c r="H787" s="928">
        <f>SUM(H791:I811)</f>
        <v>1704</v>
      </c>
      <c r="I787" s="868"/>
      <c r="J787" s="928">
        <f>SUM(J791:K811)</f>
        <v>1023</v>
      </c>
      <c r="K787" s="892"/>
      <c r="L787" s="893">
        <f>SUM(L791:M811)</f>
        <v>2727</v>
      </c>
      <c r="M787" s="894"/>
      <c r="N787" s="1043">
        <f>SUM(N791:O811)</f>
        <v>2258</v>
      </c>
      <c r="O787" s="869"/>
    </row>
    <row r="788" spans="1:32" ht="13.5" customHeight="1">
      <c r="A788" s="870"/>
      <c r="B788" s="1001" t="s">
        <v>89</v>
      </c>
      <c r="C788" s="971" t="s">
        <v>90</v>
      </c>
      <c r="D788" s="1001" t="s">
        <v>89</v>
      </c>
      <c r="E788" s="1003" t="s">
        <v>90</v>
      </c>
      <c r="F788" s="1014" t="s">
        <v>89</v>
      </c>
      <c r="G788" s="974" t="s">
        <v>90</v>
      </c>
      <c r="H788" s="1001" t="s">
        <v>89</v>
      </c>
      <c r="I788" s="971" t="s">
        <v>90</v>
      </c>
      <c r="J788" s="1001" t="s">
        <v>89</v>
      </c>
      <c r="K788" s="972" t="s">
        <v>90</v>
      </c>
      <c r="L788" s="1002" t="s">
        <v>89</v>
      </c>
      <c r="M788" s="974" t="s">
        <v>90</v>
      </c>
      <c r="N788" s="1044" t="s">
        <v>89</v>
      </c>
      <c r="O788" s="1003" t="s">
        <v>90</v>
      </c>
    </row>
    <row r="789" spans="1:32" ht="13.5" customHeight="1">
      <c r="A789" s="897" t="s">
        <v>267</v>
      </c>
      <c r="B789" s="954">
        <f>SUM(B795:B811)</f>
        <v>659</v>
      </c>
      <c r="C789" s="953">
        <f>SUM(C795:C811)</f>
        <v>652</v>
      </c>
      <c r="D789" s="954">
        <f>SUM(D795:D811)</f>
        <v>3</v>
      </c>
      <c r="E789" s="954">
        <f>SUM(E795:E811)</f>
        <v>3</v>
      </c>
      <c r="F789" s="1015">
        <f t="shared" ref="F789:G811" si="99">L760+N760+B789+D789</f>
        <v>1719</v>
      </c>
      <c r="G789" s="956">
        <f t="shared" si="99"/>
        <v>1621</v>
      </c>
      <c r="H789" s="954">
        <f>SUM(H795:H811)</f>
        <v>661</v>
      </c>
      <c r="I789" s="953">
        <f>SUM(I795:I811)</f>
        <v>720</v>
      </c>
      <c r="J789" s="954">
        <f>SUM(J795:J811)</f>
        <v>421</v>
      </c>
      <c r="K789" s="906">
        <f>SUM(K795:K811)</f>
        <v>423</v>
      </c>
      <c r="L789" s="955">
        <f t="shared" ref="L789:M811" si="100">H789+J789</f>
        <v>1082</v>
      </c>
      <c r="M789" s="956">
        <f t="shared" si="100"/>
        <v>1143</v>
      </c>
      <c r="N789" s="1045">
        <f>SUM(N795:N811)</f>
        <v>897</v>
      </c>
      <c r="O789" s="954">
        <f>SUM(O795:O811)</f>
        <v>961</v>
      </c>
    </row>
    <row r="790" spans="1:32" ht="15" customHeight="1">
      <c r="A790" s="879" t="s">
        <v>229</v>
      </c>
      <c r="B790" s="979">
        <f>SUM(B791:B811)</f>
        <v>789</v>
      </c>
      <c r="C790" s="980">
        <f>SUM(C791:C811)</f>
        <v>765</v>
      </c>
      <c r="D790" s="979">
        <f>SUM(D791:D811)</f>
        <v>3</v>
      </c>
      <c r="E790" s="979">
        <f>SUM(E791:E811)</f>
        <v>3</v>
      </c>
      <c r="F790" s="1086">
        <f t="shared" si="99"/>
        <v>2061</v>
      </c>
      <c r="G790" s="911">
        <f t="shared" si="99"/>
        <v>1939</v>
      </c>
      <c r="H790" s="979">
        <f>SUM(H791:H811)</f>
        <v>825</v>
      </c>
      <c r="I790" s="980">
        <f>SUM(I791:I811)</f>
        <v>879</v>
      </c>
      <c r="J790" s="979">
        <f>SUM(J791:J811)</f>
        <v>518</v>
      </c>
      <c r="K790" s="978">
        <f>SUM(K791:K811)</f>
        <v>505</v>
      </c>
      <c r="L790" s="910">
        <f t="shared" si="100"/>
        <v>1343</v>
      </c>
      <c r="M790" s="911">
        <f t="shared" si="100"/>
        <v>1384</v>
      </c>
      <c r="N790" s="1087">
        <f>SUM(N791:N811)</f>
        <v>1109</v>
      </c>
      <c r="O790" s="979">
        <f>SUM(O791:O811)</f>
        <v>1149</v>
      </c>
    </row>
    <row r="791" spans="1:32" ht="12.75" customHeight="1">
      <c r="A791" s="882" t="s">
        <v>268</v>
      </c>
      <c r="B791" s="850">
        <v>32</v>
      </c>
      <c r="C791" s="853">
        <v>25</v>
      </c>
      <c r="D791" s="850">
        <v>0</v>
      </c>
      <c r="E791" s="852">
        <v>0</v>
      </c>
      <c r="F791" s="1017">
        <f t="shared" si="99"/>
        <v>85</v>
      </c>
      <c r="G791" s="914">
        <f t="shared" si="99"/>
        <v>75</v>
      </c>
      <c r="H791" s="850">
        <v>43</v>
      </c>
      <c r="I791" s="853">
        <v>33</v>
      </c>
      <c r="J791" s="850">
        <v>28</v>
      </c>
      <c r="K791" s="912">
        <v>19</v>
      </c>
      <c r="L791" s="913">
        <f t="shared" si="100"/>
        <v>71</v>
      </c>
      <c r="M791" s="914">
        <f t="shared" si="100"/>
        <v>52</v>
      </c>
      <c r="N791" s="1047">
        <v>50</v>
      </c>
      <c r="O791" s="852">
        <v>44</v>
      </c>
    </row>
    <row r="792" spans="1:32" ht="12.75" customHeight="1">
      <c r="A792" s="882" t="s">
        <v>231</v>
      </c>
      <c r="B792" s="850">
        <v>29</v>
      </c>
      <c r="C792" s="853">
        <v>30</v>
      </c>
      <c r="D792" s="850">
        <v>0</v>
      </c>
      <c r="E792" s="852">
        <v>0</v>
      </c>
      <c r="F792" s="1017">
        <f t="shared" si="99"/>
        <v>75</v>
      </c>
      <c r="G792" s="914">
        <f t="shared" si="99"/>
        <v>79</v>
      </c>
      <c r="H792" s="850">
        <v>36</v>
      </c>
      <c r="I792" s="853">
        <v>33</v>
      </c>
      <c r="J792" s="850">
        <v>21</v>
      </c>
      <c r="K792" s="912">
        <v>23</v>
      </c>
      <c r="L792" s="913">
        <f t="shared" si="100"/>
        <v>57</v>
      </c>
      <c r="M792" s="914">
        <f t="shared" si="100"/>
        <v>56</v>
      </c>
      <c r="N792" s="1047">
        <v>58</v>
      </c>
      <c r="O792" s="852">
        <v>55</v>
      </c>
    </row>
    <row r="793" spans="1:32" ht="12.75" customHeight="1">
      <c r="A793" s="882" t="s">
        <v>93</v>
      </c>
      <c r="B793" s="850">
        <v>33</v>
      </c>
      <c r="C793" s="853">
        <v>21</v>
      </c>
      <c r="D793" s="850">
        <v>0</v>
      </c>
      <c r="E793" s="852">
        <v>0</v>
      </c>
      <c r="F793" s="1017">
        <f t="shared" si="99"/>
        <v>86</v>
      </c>
      <c r="G793" s="914">
        <f t="shared" si="99"/>
        <v>70</v>
      </c>
      <c r="H793" s="850">
        <v>48</v>
      </c>
      <c r="I793" s="853">
        <v>47</v>
      </c>
      <c r="J793" s="850">
        <v>24</v>
      </c>
      <c r="K793" s="912">
        <v>18</v>
      </c>
      <c r="L793" s="913">
        <f t="shared" si="100"/>
        <v>72</v>
      </c>
      <c r="M793" s="914">
        <f t="shared" si="100"/>
        <v>65</v>
      </c>
      <c r="N793" s="1047">
        <v>59</v>
      </c>
      <c r="O793" s="852">
        <v>43</v>
      </c>
    </row>
    <row r="794" spans="1:32" ht="12.75" customHeight="1">
      <c r="A794" s="882" t="s">
        <v>94</v>
      </c>
      <c r="B794" s="850">
        <v>36</v>
      </c>
      <c r="C794" s="853">
        <v>37</v>
      </c>
      <c r="D794" s="850">
        <v>0</v>
      </c>
      <c r="E794" s="852">
        <v>0</v>
      </c>
      <c r="F794" s="1017">
        <f t="shared" si="99"/>
        <v>96</v>
      </c>
      <c r="G794" s="914">
        <f t="shared" si="99"/>
        <v>94</v>
      </c>
      <c r="H794" s="850">
        <v>37</v>
      </c>
      <c r="I794" s="853">
        <v>46</v>
      </c>
      <c r="J794" s="850">
        <v>24</v>
      </c>
      <c r="K794" s="912">
        <v>22</v>
      </c>
      <c r="L794" s="913">
        <f t="shared" si="100"/>
        <v>61</v>
      </c>
      <c r="M794" s="914">
        <f t="shared" si="100"/>
        <v>68</v>
      </c>
      <c r="N794" s="1047">
        <v>45</v>
      </c>
      <c r="O794" s="852">
        <v>46</v>
      </c>
    </row>
    <row r="795" spans="1:32" ht="12.75" customHeight="1">
      <c r="A795" s="882" t="s">
        <v>95</v>
      </c>
      <c r="B795" s="850">
        <v>32</v>
      </c>
      <c r="C795" s="853">
        <v>34</v>
      </c>
      <c r="D795" s="850">
        <v>0</v>
      </c>
      <c r="E795" s="852">
        <v>0</v>
      </c>
      <c r="F795" s="1017">
        <f t="shared" si="99"/>
        <v>105</v>
      </c>
      <c r="G795" s="914">
        <f t="shared" si="99"/>
        <v>90</v>
      </c>
      <c r="H795" s="850">
        <v>49</v>
      </c>
      <c r="I795" s="853">
        <v>81</v>
      </c>
      <c r="J795" s="850">
        <v>24</v>
      </c>
      <c r="K795" s="912">
        <v>23</v>
      </c>
      <c r="L795" s="913">
        <f t="shared" si="100"/>
        <v>73</v>
      </c>
      <c r="M795" s="914">
        <f t="shared" si="100"/>
        <v>104</v>
      </c>
      <c r="N795" s="1047">
        <v>66</v>
      </c>
      <c r="O795" s="852">
        <v>107</v>
      </c>
    </row>
    <row r="796" spans="1:32" ht="12.75" customHeight="1">
      <c r="A796" s="882" t="s">
        <v>96</v>
      </c>
      <c r="B796" s="850">
        <v>41</v>
      </c>
      <c r="C796" s="853">
        <v>37</v>
      </c>
      <c r="D796" s="850">
        <v>0</v>
      </c>
      <c r="E796" s="852">
        <v>0</v>
      </c>
      <c r="F796" s="1017">
        <f t="shared" si="99"/>
        <v>159</v>
      </c>
      <c r="G796" s="914">
        <f t="shared" si="99"/>
        <v>97</v>
      </c>
      <c r="H796" s="850">
        <v>53</v>
      </c>
      <c r="I796" s="853">
        <v>43</v>
      </c>
      <c r="J796" s="850">
        <v>22</v>
      </c>
      <c r="K796" s="912">
        <v>22</v>
      </c>
      <c r="L796" s="913">
        <f t="shared" si="100"/>
        <v>75</v>
      </c>
      <c r="M796" s="914">
        <f t="shared" si="100"/>
        <v>65</v>
      </c>
      <c r="N796" s="1047">
        <v>66</v>
      </c>
      <c r="O796" s="852">
        <v>72</v>
      </c>
    </row>
    <row r="797" spans="1:32" ht="12.75" customHeight="1">
      <c r="A797" s="882" t="s">
        <v>97</v>
      </c>
      <c r="B797" s="850">
        <v>45</v>
      </c>
      <c r="C797" s="853">
        <v>35</v>
      </c>
      <c r="D797" s="850">
        <v>0</v>
      </c>
      <c r="E797" s="852">
        <v>1</v>
      </c>
      <c r="F797" s="1017">
        <f t="shared" si="99"/>
        <v>166</v>
      </c>
      <c r="G797" s="914">
        <f t="shared" si="99"/>
        <v>114</v>
      </c>
      <c r="H797" s="850">
        <v>51</v>
      </c>
      <c r="I797" s="853">
        <v>47</v>
      </c>
      <c r="J797" s="850">
        <v>46</v>
      </c>
      <c r="K797" s="912">
        <v>35</v>
      </c>
      <c r="L797" s="913">
        <f t="shared" si="100"/>
        <v>97</v>
      </c>
      <c r="M797" s="914">
        <f t="shared" si="100"/>
        <v>82</v>
      </c>
      <c r="N797" s="1047">
        <v>72</v>
      </c>
      <c r="O797" s="852">
        <v>68</v>
      </c>
    </row>
    <row r="798" spans="1:32" ht="12.75" customHeight="1">
      <c r="A798" s="882" t="s">
        <v>99</v>
      </c>
      <c r="B798" s="850">
        <v>55</v>
      </c>
      <c r="C798" s="853">
        <v>37</v>
      </c>
      <c r="D798" s="850">
        <v>0</v>
      </c>
      <c r="E798" s="852">
        <v>0</v>
      </c>
      <c r="F798" s="1017">
        <f t="shared" si="99"/>
        <v>119</v>
      </c>
      <c r="G798" s="914">
        <f t="shared" si="99"/>
        <v>99</v>
      </c>
      <c r="H798" s="850">
        <v>53</v>
      </c>
      <c r="I798" s="853">
        <v>58</v>
      </c>
      <c r="J798" s="850">
        <v>34</v>
      </c>
      <c r="K798" s="912">
        <v>28</v>
      </c>
      <c r="L798" s="913">
        <f t="shared" si="100"/>
        <v>87</v>
      </c>
      <c r="M798" s="914">
        <f t="shared" si="100"/>
        <v>86</v>
      </c>
      <c r="N798" s="1047">
        <v>71</v>
      </c>
      <c r="O798" s="852">
        <v>67</v>
      </c>
    </row>
    <row r="799" spans="1:32" ht="12.75" customHeight="1">
      <c r="A799" s="882" t="s">
        <v>100</v>
      </c>
      <c r="B799" s="850">
        <v>49</v>
      </c>
      <c r="C799" s="853">
        <v>47</v>
      </c>
      <c r="D799" s="850">
        <v>0</v>
      </c>
      <c r="E799" s="852">
        <v>0</v>
      </c>
      <c r="F799" s="1017">
        <f t="shared" si="99"/>
        <v>155</v>
      </c>
      <c r="G799" s="914">
        <f t="shared" si="99"/>
        <v>127</v>
      </c>
      <c r="H799" s="850">
        <v>67</v>
      </c>
      <c r="I799" s="853">
        <v>59</v>
      </c>
      <c r="J799" s="850">
        <v>35</v>
      </c>
      <c r="K799" s="912">
        <v>25</v>
      </c>
      <c r="L799" s="913">
        <f t="shared" si="100"/>
        <v>102</v>
      </c>
      <c r="M799" s="914">
        <f t="shared" si="100"/>
        <v>84</v>
      </c>
      <c r="N799" s="1047">
        <v>91</v>
      </c>
      <c r="O799" s="852">
        <v>91</v>
      </c>
    </row>
    <row r="800" spans="1:32" ht="12.75" customHeight="1">
      <c r="A800" s="882" t="s">
        <v>101</v>
      </c>
      <c r="B800" s="850">
        <v>59</v>
      </c>
      <c r="C800" s="853">
        <v>49</v>
      </c>
      <c r="D800" s="850">
        <v>0</v>
      </c>
      <c r="E800" s="852">
        <v>0</v>
      </c>
      <c r="F800" s="1017">
        <f t="shared" si="99"/>
        <v>123</v>
      </c>
      <c r="G800" s="914">
        <f t="shared" si="99"/>
        <v>107</v>
      </c>
      <c r="H800" s="850">
        <v>54</v>
      </c>
      <c r="I800" s="853">
        <v>55</v>
      </c>
      <c r="J800" s="850">
        <v>27</v>
      </c>
      <c r="K800" s="912">
        <v>26</v>
      </c>
      <c r="L800" s="913">
        <f t="shared" si="100"/>
        <v>81</v>
      </c>
      <c r="M800" s="914">
        <f t="shared" si="100"/>
        <v>81</v>
      </c>
      <c r="N800" s="1047">
        <v>92</v>
      </c>
      <c r="O800" s="852">
        <v>58</v>
      </c>
    </row>
    <row r="801" spans="1:16" ht="12.75" customHeight="1">
      <c r="A801" s="882" t="s">
        <v>102</v>
      </c>
      <c r="B801" s="850">
        <v>40</v>
      </c>
      <c r="C801" s="853">
        <v>40</v>
      </c>
      <c r="D801" s="850">
        <v>1</v>
      </c>
      <c r="E801" s="852">
        <v>0</v>
      </c>
      <c r="F801" s="1017">
        <f t="shared" si="99"/>
        <v>113</v>
      </c>
      <c r="G801" s="914">
        <f t="shared" si="99"/>
        <v>109</v>
      </c>
      <c r="H801" s="850">
        <v>48</v>
      </c>
      <c r="I801" s="853">
        <v>48</v>
      </c>
      <c r="J801" s="850">
        <v>31</v>
      </c>
      <c r="K801" s="912">
        <v>29</v>
      </c>
      <c r="L801" s="913">
        <f t="shared" si="100"/>
        <v>79</v>
      </c>
      <c r="M801" s="914">
        <f t="shared" si="100"/>
        <v>77</v>
      </c>
      <c r="N801" s="1047">
        <v>61</v>
      </c>
      <c r="O801" s="852">
        <v>65</v>
      </c>
    </row>
    <row r="802" spans="1:16" ht="12.75" customHeight="1">
      <c r="A802" s="882" t="s">
        <v>103</v>
      </c>
      <c r="B802" s="850">
        <v>58</v>
      </c>
      <c r="C802" s="853">
        <v>60</v>
      </c>
      <c r="D802" s="850">
        <v>0</v>
      </c>
      <c r="E802" s="852">
        <v>1</v>
      </c>
      <c r="F802" s="1017">
        <f t="shared" si="99"/>
        <v>139</v>
      </c>
      <c r="G802" s="914">
        <f t="shared" si="99"/>
        <v>150</v>
      </c>
      <c r="H802" s="850">
        <v>52</v>
      </c>
      <c r="I802" s="853">
        <v>46</v>
      </c>
      <c r="J802" s="850">
        <v>34</v>
      </c>
      <c r="K802" s="912">
        <v>40</v>
      </c>
      <c r="L802" s="913">
        <f t="shared" si="100"/>
        <v>86</v>
      </c>
      <c r="M802" s="914">
        <f t="shared" si="100"/>
        <v>86</v>
      </c>
      <c r="N802" s="1047">
        <v>72</v>
      </c>
      <c r="O802" s="852">
        <v>68</v>
      </c>
    </row>
    <row r="803" spans="1:16" ht="12.75" customHeight="1">
      <c r="A803" s="882" t="s">
        <v>104</v>
      </c>
      <c r="B803" s="850">
        <v>70</v>
      </c>
      <c r="C803" s="853">
        <v>59</v>
      </c>
      <c r="D803" s="850">
        <v>1</v>
      </c>
      <c r="E803" s="852">
        <v>0</v>
      </c>
      <c r="F803" s="1017">
        <f t="shared" si="99"/>
        <v>158</v>
      </c>
      <c r="G803" s="914">
        <f t="shared" si="99"/>
        <v>148</v>
      </c>
      <c r="H803" s="850">
        <v>55</v>
      </c>
      <c r="I803" s="853">
        <v>58</v>
      </c>
      <c r="J803" s="850">
        <v>45</v>
      </c>
      <c r="K803" s="912">
        <v>34</v>
      </c>
      <c r="L803" s="913">
        <f t="shared" si="100"/>
        <v>100</v>
      </c>
      <c r="M803" s="914">
        <f t="shared" si="100"/>
        <v>92</v>
      </c>
      <c r="N803" s="1047">
        <v>67</v>
      </c>
      <c r="O803" s="852">
        <v>65</v>
      </c>
    </row>
    <row r="804" spans="1:16" ht="12.75" customHeight="1">
      <c r="A804" s="882" t="s">
        <v>105</v>
      </c>
      <c r="B804" s="850">
        <v>73</v>
      </c>
      <c r="C804" s="853">
        <v>64</v>
      </c>
      <c r="D804" s="850">
        <v>1</v>
      </c>
      <c r="E804" s="852">
        <v>1</v>
      </c>
      <c r="F804" s="1017">
        <f t="shared" si="99"/>
        <v>190</v>
      </c>
      <c r="G804" s="914">
        <f t="shared" si="99"/>
        <v>150</v>
      </c>
      <c r="H804" s="850">
        <v>57</v>
      </c>
      <c r="I804" s="853">
        <v>69</v>
      </c>
      <c r="J804" s="850">
        <v>46</v>
      </c>
      <c r="K804" s="912">
        <v>50</v>
      </c>
      <c r="L804" s="913">
        <f t="shared" si="100"/>
        <v>103</v>
      </c>
      <c r="M804" s="914">
        <f t="shared" si="100"/>
        <v>119</v>
      </c>
      <c r="N804" s="1047">
        <v>76</v>
      </c>
      <c r="O804" s="852">
        <v>86</v>
      </c>
    </row>
    <row r="805" spans="1:16" ht="12.75" customHeight="1">
      <c r="A805" s="882" t="s">
        <v>106</v>
      </c>
      <c r="B805" s="850">
        <v>50</v>
      </c>
      <c r="C805" s="853">
        <v>43</v>
      </c>
      <c r="D805" s="850">
        <v>0</v>
      </c>
      <c r="E805" s="852">
        <v>0</v>
      </c>
      <c r="F805" s="1017">
        <f t="shared" si="99"/>
        <v>104</v>
      </c>
      <c r="G805" s="914">
        <f t="shared" si="99"/>
        <v>88</v>
      </c>
      <c r="H805" s="850">
        <v>42</v>
      </c>
      <c r="I805" s="853">
        <v>46</v>
      </c>
      <c r="J805" s="850">
        <v>23</v>
      </c>
      <c r="K805" s="912">
        <v>24</v>
      </c>
      <c r="L805" s="913">
        <f t="shared" si="100"/>
        <v>65</v>
      </c>
      <c r="M805" s="914">
        <f t="shared" si="100"/>
        <v>70</v>
      </c>
      <c r="N805" s="1047">
        <v>51</v>
      </c>
      <c r="O805" s="852">
        <v>72</v>
      </c>
    </row>
    <row r="806" spans="1:16" ht="12.75" customHeight="1">
      <c r="A806" s="882" t="s">
        <v>107</v>
      </c>
      <c r="B806" s="850">
        <v>24</v>
      </c>
      <c r="C806" s="853">
        <v>24</v>
      </c>
      <c r="D806" s="850">
        <v>0</v>
      </c>
      <c r="E806" s="852">
        <v>0</v>
      </c>
      <c r="F806" s="1017">
        <f t="shared" si="99"/>
        <v>62</v>
      </c>
      <c r="G806" s="914">
        <f t="shared" si="99"/>
        <v>89</v>
      </c>
      <c r="H806" s="850">
        <v>35</v>
      </c>
      <c r="I806" s="853">
        <v>37</v>
      </c>
      <c r="J806" s="850">
        <v>22</v>
      </c>
      <c r="K806" s="912">
        <v>30</v>
      </c>
      <c r="L806" s="913">
        <f t="shared" si="100"/>
        <v>57</v>
      </c>
      <c r="M806" s="914">
        <f t="shared" si="100"/>
        <v>67</v>
      </c>
      <c r="N806" s="1047">
        <v>58</v>
      </c>
      <c r="O806" s="852">
        <v>65</v>
      </c>
    </row>
    <row r="807" spans="1:16" ht="12.75" customHeight="1">
      <c r="A807" s="882" t="s">
        <v>108</v>
      </c>
      <c r="B807" s="850">
        <v>30</v>
      </c>
      <c r="C807" s="853">
        <v>45</v>
      </c>
      <c r="D807" s="850">
        <v>0</v>
      </c>
      <c r="E807" s="852">
        <v>0</v>
      </c>
      <c r="F807" s="1017">
        <f t="shared" si="99"/>
        <v>59</v>
      </c>
      <c r="G807" s="914">
        <f t="shared" si="99"/>
        <v>100</v>
      </c>
      <c r="H807" s="850">
        <v>25</v>
      </c>
      <c r="I807" s="853">
        <v>33</v>
      </c>
      <c r="J807" s="850">
        <v>16</v>
      </c>
      <c r="K807" s="912">
        <v>21</v>
      </c>
      <c r="L807" s="913">
        <f t="shared" si="100"/>
        <v>41</v>
      </c>
      <c r="M807" s="914">
        <f t="shared" si="100"/>
        <v>54</v>
      </c>
      <c r="N807" s="1047">
        <v>34</v>
      </c>
      <c r="O807" s="852">
        <v>41</v>
      </c>
    </row>
    <row r="808" spans="1:16" ht="12.75" customHeight="1">
      <c r="A808" s="882" t="s">
        <v>109</v>
      </c>
      <c r="B808" s="850">
        <v>18</v>
      </c>
      <c r="C808" s="853">
        <v>46</v>
      </c>
      <c r="D808" s="850">
        <v>0</v>
      </c>
      <c r="E808" s="852">
        <v>0</v>
      </c>
      <c r="F808" s="1017">
        <f t="shared" si="99"/>
        <v>37</v>
      </c>
      <c r="G808" s="914">
        <f t="shared" si="99"/>
        <v>92</v>
      </c>
      <c r="H808" s="850">
        <v>16</v>
      </c>
      <c r="I808" s="853">
        <v>22</v>
      </c>
      <c r="J808" s="850">
        <v>14</v>
      </c>
      <c r="K808" s="912">
        <v>19</v>
      </c>
      <c r="L808" s="913">
        <f t="shared" si="100"/>
        <v>30</v>
      </c>
      <c r="M808" s="914">
        <f t="shared" si="100"/>
        <v>41</v>
      </c>
      <c r="N808" s="1047">
        <v>17</v>
      </c>
      <c r="O808" s="852">
        <v>23</v>
      </c>
    </row>
    <row r="809" spans="1:16" ht="12.75" customHeight="1">
      <c r="A809" s="882" t="s">
        <v>110</v>
      </c>
      <c r="B809" s="850">
        <v>11</v>
      </c>
      <c r="C809" s="853">
        <v>19</v>
      </c>
      <c r="D809" s="850">
        <v>0</v>
      </c>
      <c r="E809" s="852">
        <v>0</v>
      </c>
      <c r="F809" s="1017">
        <f t="shared" si="99"/>
        <v>24</v>
      </c>
      <c r="G809" s="914">
        <f t="shared" si="99"/>
        <v>39</v>
      </c>
      <c r="H809" s="850">
        <v>4</v>
      </c>
      <c r="I809" s="853">
        <v>13</v>
      </c>
      <c r="J809" s="850">
        <v>2</v>
      </c>
      <c r="K809" s="912">
        <v>10</v>
      </c>
      <c r="L809" s="913">
        <f t="shared" si="100"/>
        <v>6</v>
      </c>
      <c r="M809" s="914">
        <f t="shared" si="100"/>
        <v>23</v>
      </c>
      <c r="N809" s="1047">
        <v>3</v>
      </c>
      <c r="O809" s="852">
        <v>11</v>
      </c>
    </row>
    <row r="810" spans="1:16" ht="12.75" customHeight="1">
      <c r="A810" s="882" t="s">
        <v>111</v>
      </c>
      <c r="B810" s="850">
        <v>3</v>
      </c>
      <c r="C810" s="853">
        <v>12</v>
      </c>
      <c r="D810" s="850">
        <v>0</v>
      </c>
      <c r="E810" s="852">
        <v>0</v>
      </c>
      <c r="F810" s="1017">
        <f t="shared" si="99"/>
        <v>5</v>
      </c>
      <c r="G810" s="914">
        <f t="shared" si="99"/>
        <v>21</v>
      </c>
      <c r="H810" s="850">
        <v>0</v>
      </c>
      <c r="I810" s="853">
        <v>5</v>
      </c>
      <c r="J810" s="850">
        <v>0</v>
      </c>
      <c r="K810" s="912">
        <v>5</v>
      </c>
      <c r="L810" s="913">
        <f t="shared" si="100"/>
        <v>0</v>
      </c>
      <c r="M810" s="914">
        <f t="shared" si="100"/>
        <v>10</v>
      </c>
      <c r="N810" s="1047">
        <v>0</v>
      </c>
      <c r="O810" s="852">
        <v>2</v>
      </c>
    </row>
    <row r="811" spans="1:16" ht="12.75" customHeight="1" thickBot="1">
      <c r="A811" s="883" t="s">
        <v>232</v>
      </c>
      <c r="B811" s="855">
        <v>1</v>
      </c>
      <c r="C811" s="884">
        <v>1</v>
      </c>
      <c r="D811" s="855">
        <v>0</v>
      </c>
      <c r="E811" s="855">
        <v>0</v>
      </c>
      <c r="F811" s="917">
        <f t="shared" si="99"/>
        <v>1</v>
      </c>
      <c r="G811" s="918">
        <f t="shared" si="99"/>
        <v>1</v>
      </c>
      <c r="H811" s="850">
        <v>0</v>
      </c>
      <c r="I811" s="853">
        <v>0</v>
      </c>
      <c r="J811" s="850">
        <v>0</v>
      </c>
      <c r="K811" s="912">
        <v>2</v>
      </c>
      <c r="L811" s="913">
        <f t="shared" si="100"/>
        <v>0</v>
      </c>
      <c r="M811" s="918">
        <f t="shared" si="100"/>
        <v>2</v>
      </c>
      <c r="N811" s="1048">
        <v>0</v>
      </c>
      <c r="O811" s="855">
        <v>0</v>
      </c>
    </row>
    <row r="812" spans="1:16" ht="14.25" customHeight="1">
      <c r="A812" s="991"/>
      <c r="B812" s="850"/>
      <c r="C812" s="852"/>
      <c r="D812" s="967"/>
      <c r="E812" s="967"/>
      <c r="F812" s="967"/>
      <c r="G812" s="967"/>
      <c r="H812" s="967"/>
      <c r="I812" s="967"/>
      <c r="J812" s="967"/>
      <c r="K812" s="967"/>
      <c r="L812" s="967"/>
      <c r="M812" s="967"/>
      <c r="N812" s="967"/>
      <c r="O812" s="967"/>
    </row>
    <row r="813" spans="1:16" ht="14.25" customHeight="1" thickBot="1">
      <c r="A813" s="854"/>
      <c r="B813" s="855"/>
      <c r="C813" s="855"/>
      <c r="D813" s="855"/>
      <c r="E813" s="855"/>
      <c r="F813" s="855"/>
      <c r="G813" s="855"/>
      <c r="H813" s="855"/>
      <c r="I813" s="855"/>
      <c r="J813" s="855"/>
      <c r="K813" s="855"/>
      <c r="L813" s="855"/>
      <c r="M813" s="855"/>
      <c r="N813" s="855"/>
      <c r="O813" s="855"/>
    </row>
    <row r="814" spans="1:16" s="850" customFormat="1" ht="20.100000000000001" customHeight="1">
      <c r="A814" s="882" t="s">
        <v>218</v>
      </c>
      <c r="B814" s="1060" t="s">
        <v>443</v>
      </c>
      <c r="C814" s="1059"/>
      <c r="D814" s="1035" t="s">
        <v>444</v>
      </c>
      <c r="E814" s="1088"/>
      <c r="F814" s="1059" t="s">
        <v>445</v>
      </c>
      <c r="G814" s="1085"/>
      <c r="H814" s="1089" t="s">
        <v>204</v>
      </c>
      <c r="I814" s="1090"/>
      <c r="J814" s="1079" t="s">
        <v>446</v>
      </c>
      <c r="K814" s="1091"/>
      <c r="L814" s="1058" t="s">
        <v>447</v>
      </c>
      <c r="M814" s="1070"/>
      <c r="N814" s="1060" t="s">
        <v>448</v>
      </c>
      <c r="O814" s="1059"/>
      <c r="P814" s="852"/>
    </row>
    <row r="815" spans="1:16" ht="13.5" customHeight="1">
      <c r="A815" s="897" t="s">
        <v>226</v>
      </c>
      <c r="B815" s="869">
        <v>481</v>
      </c>
      <c r="C815" s="929"/>
      <c r="D815" s="868">
        <v>500</v>
      </c>
      <c r="E815" s="868"/>
      <c r="F815" s="928">
        <v>5</v>
      </c>
      <c r="G815" s="892"/>
      <c r="H815" s="893">
        <f>SUM(N786:R786)+F815+D815+B815</f>
        <v>1881</v>
      </c>
      <c r="I815" s="894"/>
      <c r="J815" s="928">
        <v>291</v>
      </c>
      <c r="K815" s="868"/>
      <c r="L815" s="868">
        <v>328</v>
      </c>
      <c r="M815" s="868"/>
      <c r="N815" s="868">
        <v>324</v>
      </c>
      <c r="O815" s="869"/>
    </row>
    <row r="816" spans="1:16" ht="13.5" customHeight="1">
      <c r="A816" s="897" t="s">
        <v>227</v>
      </c>
      <c r="B816" s="869">
        <f>SUM(B820:C840)</f>
        <v>1412</v>
      </c>
      <c r="C816" s="929"/>
      <c r="D816" s="868">
        <f>SUM(D820:E840)</f>
        <v>1573</v>
      </c>
      <c r="E816" s="868"/>
      <c r="F816" s="928">
        <f>SUM(F820:G840)</f>
        <v>8</v>
      </c>
      <c r="G816" s="892"/>
      <c r="H816" s="893">
        <f>SUM(H820:I840)</f>
        <v>5251</v>
      </c>
      <c r="I816" s="894"/>
      <c r="J816" s="928">
        <f>SUM(J820:K840)</f>
        <v>910</v>
      </c>
      <c r="K816" s="868"/>
      <c r="L816" s="868">
        <f>SUM(L820:M840)</f>
        <v>1166</v>
      </c>
      <c r="M816" s="868"/>
      <c r="N816" s="868">
        <f>SUM(N820:O840)</f>
        <v>1128</v>
      </c>
      <c r="O816" s="869"/>
    </row>
    <row r="817" spans="1:15" ht="13.5" customHeight="1">
      <c r="A817" s="897"/>
      <c r="B817" s="1001" t="s">
        <v>89</v>
      </c>
      <c r="C817" s="1003" t="s">
        <v>90</v>
      </c>
      <c r="D817" s="1000" t="s">
        <v>89</v>
      </c>
      <c r="E817" s="971" t="s">
        <v>90</v>
      </c>
      <c r="F817" s="904" t="s">
        <v>89</v>
      </c>
      <c r="G817" s="972" t="s">
        <v>90</v>
      </c>
      <c r="H817" s="973" t="s">
        <v>89</v>
      </c>
      <c r="I817" s="974" t="s">
        <v>90</v>
      </c>
      <c r="J817" s="963" t="s">
        <v>89</v>
      </c>
      <c r="K817" s="904" t="s">
        <v>90</v>
      </c>
      <c r="L817" s="962" t="s">
        <v>89</v>
      </c>
      <c r="M817" s="1092" t="s">
        <v>90</v>
      </c>
      <c r="N817" s="898" t="s">
        <v>89</v>
      </c>
      <c r="O817" s="1003" t="s">
        <v>90</v>
      </c>
    </row>
    <row r="818" spans="1:15" ht="13.5" customHeight="1">
      <c r="A818" s="951" t="s">
        <v>248</v>
      </c>
      <c r="B818" s="954">
        <f t="shared" ref="B818:G818" si="101">SUM(B824:B840)</f>
        <v>570</v>
      </c>
      <c r="C818" s="954">
        <f t="shared" si="101"/>
        <v>614</v>
      </c>
      <c r="D818" s="952">
        <f t="shared" si="101"/>
        <v>654</v>
      </c>
      <c r="E818" s="953">
        <f t="shared" si="101"/>
        <v>636</v>
      </c>
      <c r="F818" s="954">
        <f t="shared" si="101"/>
        <v>4</v>
      </c>
      <c r="G818" s="906">
        <f t="shared" si="101"/>
        <v>4</v>
      </c>
      <c r="H818" s="955">
        <f t="shared" ref="H818:I840" si="102">N789+B818+D818+F818</f>
        <v>2125</v>
      </c>
      <c r="I818" s="956">
        <f t="shared" si="102"/>
        <v>2215</v>
      </c>
      <c r="J818" s="954">
        <f t="shared" ref="J818:O818" si="103">SUM(J824:J840)</f>
        <v>357</v>
      </c>
      <c r="K818" s="953">
        <f t="shared" si="103"/>
        <v>392</v>
      </c>
      <c r="L818" s="954">
        <f t="shared" si="103"/>
        <v>433</v>
      </c>
      <c r="M818" s="953">
        <f t="shared" si="103"/>
        <v>487</v>
      </c>
      <c r="N818" s="952">
        <f t="shared" si="103"/>
        <v>478</v>
      </c>
      <c r="O818" s="954">
        <f t="shared" si="103"/>
        <v>478</v>
      </c>
    </row>
    <row r="819" spans="1:15" ht="15" customHeight="1">
      <c r="A819" s="957" t="s">
        <v>229</v>
      </c>
      <c r="B819" s="979">
        <f t="shared" ref="B819:G819" si="104">SUM(B820:B840)</f>
        <v>693</v>
      </c>
      <c r="C819" s="979">
        <f t="shared" si="104"/>
        <v>719</v>
      </c>
      <c r="D819" s="977">
        <f t="shared" si="104"/>
        <v>808</v>
      </c>
      <c r="E819" s="980">
        <f t="shared" si="104"/>
        <v>765</v>
      </c>
      <c r="F819" s="881">
        <f t="shared" si="104"/>
        <v>4</v>
      </c>
      <c r="G819" s="909">
        <f t="shared" si="104"/>
        <v>4</v>
      </c>
      <c r="H819" s="959">
        <f t="shared" si="102"/>
        <v>2614</v>
      </c>
      <c r="I819" s="960">
        <f t="shared" si="102"/>
        <v>2637</v>
      </c>
      <c r="J819" s="881">
        <f t="shared" ref="J819:O819" si="105">SUM(J820:J840)</f>
        <v>448</v>
      </c>
      <c r="K819" s="958">
        <f t="shared" si="105"/>
        <v>462</v>
      </c>
      <c r="L819" s="881">
        <f t="shared" si="105"/>
        <v>542</v>
      </c>
      <c r="M819" s="958">
        <f t="shared" si="105"/>
        <v>624</v>
      </c>
      <c r="N819" s="880">
        <f t="shared" si="105"/>
        <v>565</v>
      </c>
      <c r="O819" s="881">
        <f t="shared" si="105"/>
        <v>563</v>
      </c>
    </row>
    <row r="820" spans="1:15" ht="12.75" customHeight="1">
      <c r="A820" s="882" t="s">
        <v>268</v>
      </c>
      <c r="B820" s="850">
        <v>19</v>
      </c>
      <c r="C820" s="852">
        <v>17</v>
      </c>
      <c r="D820" s="851">
        <v>36</v>
      </c>
      <c r="E820" s="853">
        <v>30</v>
      </c>
      <c r="F820" s="850">
        <v>0</v>
      </c>
      <c r="G820" s="912">
        <v>0</v>
      </c>
      <c r="H820" s="913">
        <f t="shared" si="102"/>
        <v>105</v>
      </c>
      <c r="I820" s="914">
        <f t="shared" si="102"/>
        <v>91</v>
      </c>
      <c r="J820" s="850">
        <v>14</v>
      </c>
      <c r="K820" s="853">
        <v>14</v>
      </c>
      <c r="L820" s="850">
        <v>24</v>
      </c>
      <c r="M820" s="853">
        <v>28</v>
      </c>
      <c r="N820" s="851">
        <v>27</v>
      </c>
      <c r="O820" s="852">
        <v>22</v>
      </c>
    </row>
    <row r="821" spans="1:15" ht="12.75" customHeight="1">
      <c r="A821" s="882" t="s">
        <v>249</v>
      </c>
      <c r="B821" s="850">
        <v>34</v>
      </c>
      <c r="C821" s="852">
        <v>28</v>
      </c>
      <c r="D821" s="851">
        <v>37</v>
      </c>
      <c r="E821" s="853">
        <v>33</v>
      </c>
      <c r="F821" s="850">
        <v>0</v>
      </c>
      <c r="G821" s="912">
        <v>0</v>
      </c>
      <c r="H821" s="913">
        <f t="shared" si="102"/>
        <v>129</v>
      </c>
      <c r="I821" s="914">
        <f t="shared" si="102"/>
        <v>116</v>
      </c>
      <c r="J821" s="850">
        <v>22</v>
      </c>
      <c r="K821" s="853">
        <v>23</v>
      </c>
      <c r="L821" s="850">
        <v>21</v>
      </c>
      <c r="M821" s="853">
        <v>31</v>
      </c>
      <c r="N821" s="851">
        <v>24</v>
      </c>
      <c r="O821" s="852">
        <v>18</v>
      </c>
    </row>
    <row r="822" spans="1:15" ht="12.75" customHeight="1">
      <c r="A822" s="882" t="s">
        <v>93</v>
      </c>
      <c r="B822" s="850">
        <v>40</v>
      </c>
      <c r="C822" s="852">
        <v>33</v>
      </c>
      <c r="D822" s="851">
        <v>38</v>
      </c>
      <c r="E822" s="853">
        <v>36</v>
      </c>
      <c r="F822" s="850">
        <v>0</v>
      </c>
      <c r="G822" s="912">
        <v>0</v>
      </c>
      <c r="H822" s="913">
        <f t="shared" si="102"/>
        <v>137</v>
      </c>
      <c r="I822" s="914">
        <f t="shared" si="102"/>
        <v>112</v>
      </c>
      <c r="J822" s="850">
        <v>25</v>
      </c>
      <c r="K822" s="853">
        <v>18</v>
      </c>
      <c r="L822" s="850">
        <v>29</v>
      </c>
      <c r="M822" s="853">
        <v>26</v>
      </c>
      <c r="N822" s="851">
        <v>22</v>
      </c>
      <c r="O822" s="852">
        <v>21</v>
      </c>
    </row>
    <row r="823" spans="1:15" ht="12.75" customHeight="1">
      <c r="A823" s="882" t="s">
        <v>94</v>
      </c>
      <c r="B823" s="850">
        <v>30</v>
      </c>
      <c r="C823" s="852">
        <v>27</v>
      </c>
      <c r="D823" s="851">
        <v>43</v>
      </c>
      <c r="E823" s="853">
        <v>30</v>
      </c>
      <c r="F823" s="850">
        <v>0</v>
      </c>
      <c r="G823" s="912">
        <v>0</v>
      </c>
      <c r="H823" s="913">
        <f t="shared" si="102"/>
        <v>118</v>
      </c>
      <c r="I823" s="914">
        <f t="shared" si="102"/>
        <v>103</v>
      </c>
      <c r="J823" s="850">
        <v>30</v>
      </c>
      <c r="K823" s="853">
        <v>15</v>
      </c>
      <c r="L823" s="850">
        <v>35</v>
      </c>
      <c r="M823" s="853">
        <v>52</v>
      </c>
      <c r="N823" s="851">
        <v>14</v>
      </c>
      <c r="O823" s="852">
        <v>24</v>
      </c>
    </row>
    <row r="824" spans="1:15" ht="12.75" customHeight="1">
      <c r="A824" s="882" t="s">
        <v>95</v>
      </c>
      <c r="B824" s="850">
        <v>37</v>
      </c>
      <c r="C824" s="852">
        <v>44</v>
      </c>
      <c r="D824" s="851">
        <v>36</v>
      </c>
      <c r="E824" s="853">
        <v>31</v>
      </c>
      <c r="F824" s="850">
        <v>0</v>
      </c>
      <c r="G824" s="912">
        <v>0</v>
      </c>
      <c r="H824" s="913">
        <f t="shared" si="102"/>
        <v>139</v>
      </c>
      <c r="I824" s="914">
        <f t="shared" si="102"/>
        <v>182</v>
      </c>
      <c r="J824" s="850">
        <v>17</v>
      </c>
      <c r="K824" s="853">
        <v>21</v>
      </c>
      <c r="L824" s="850">
        <v>28</v>
      </c>
      <c r="M824" s="853">
        <v>40</v>
      </c>
      <c r="N824" s="851">
        <v>30</v>
      </c>
      <c r="O824" s="852">
        <v>27</v>
      </c>
    </row>
    <row r="825" spans="1:15" ht="12.75" customHeight="1">
      <c r="A825" s="882" t="s">
        <v>96</v>
      </c>
      <c r="B825" s="850">
        <v>36</v>
      </c>
      <c r="C825" s="852">
        <v>22</v>
      </c>
      <c r="D825" s="851">
        <v>51</v>
      </c>
      <c r="E825" s="853">
        <v>33</v>
      </c>
      <c r="F825" s="850">
        <v>0</v>
      </c>
      <c r="G825" s="912">
        <v>0</v>
      </c>
      <c r="H825" s="913">
        <f t="shared" si="102"/>
        <v>153</v>
      </c>
      <c r="I825" s="914">
        <f t="shared" si="102"/>
        <v>127</v>
      </c>
      <c r="J825" s="850">
        <v>20</v>
      </c>
      <c r="K825" s="853">
        <v>15</v>
      </c>
      <c r="L825" s="850">
        <v>21</v>
      </c>
      <c r="M825" s="853">
        <v>28</v>
      </c>
      <c r="N825" s="851">
        <v>24</v>
      </c>
      <c r="O825" s="852">
        <v>20</v>
      </c>
    </row>
    <row r="826" spans="1:15" ht="12.75" customHeight="1">
      <c r="A826" s="882" t="s">
        <v>97</v>
      </c>
      <c r="B826" s="850">
        <v>33</v>
      </c>
      <c r="C826" s="852">
        <v>35</v>
      </c>
      <c r="D826" s="851">
        <v>44</v>
      </c>
      <c r="E826" s="853">
        <v>41</v>
      </c>
      <c r="F826" s="850">
        <v>0</v>
      </c>
      <c r="G826" s="912">
        <v>0</v>
      </c>
      <c r="H826" s="913">
        <f t="shared" si="102"/>
        <v>149</v>
      </c>
      <c r="I826" s="914">
        <f t="shared" si="102"/>
        <v>144</v>
      </c>
      <c r="J826" s="850">
        <v>25</v>
      </c>
      <c r="K826" s="853">
        <v>19</v>
      </c>
      <c r="L826" s="850">
        <v>23</v>
      </c>
      <c r="M826" s="853">
        <v>21</v>
      </c>
      <c r="N826" s="851">
        <v>32</v>
      </c>
      <c r="O826" s="852">
        <v>20</v>
      </c>
    </row>
    <row r="827" spans="1:15" ht="12.75" customHeight="1">
      <c r="A827" s="882" t="s">
        <v>99</v>
      </c>
      <c r="B827" s="850">
        <v>43</v>
      </c>
      <c r="C827" s="852">
        <v>35</v>
      </c>
      <c r="D827" s="851">
        <v>54</v>
      </c>
      <c r="E827" s="853">
        <v>47</v>
      </c>
      <c r="F827" s="850">
        <v>0</v>
      </c>
      <c r="G827" s="912">
        <v>0</v>
      </c>
      <c r="H827" s="913">
        <f t="shared" si="102"/>
        <v>168</v>
      </c>
      <c r="I827" s="914">
        <f t="shared" si="102"/>
        <v>149</v>
      </c>
      <c r="J827" s="850">
        <v>26</v>
      </c>
      <c r="K827" s="853">
        <v>23</v>
      </c>
      <c r="L827" s="850">
        <v>36</v>
      </c>
      <c r="M827" s="853">
        <v>36</v>
      </c>
      <c r="N827" s="851">
        <v>43</v>
      </c>
      <c r="O827" s="852">
        <v>31</v>
      </c>
    </row>
    <row r="828" spans="1:15" ht="12.75" customHeight="1">
      <c r="A828" s="882" t="s">
        <v>100</v>
      </c>
      <c r="B828" s="850">
        <v>41</v>
      </c>
      <c r="C828" s="852">
        <v>39</v>
      </c>
      <c r="D828" s="851">
        <v>68</v>
      </c>
      <c r="E828" s="853">
        <v>40</v>
      </c>
      <c r="F828" s="850">
        <v>0</v>
      </c>
      <c r="G828" s="912">
        <v>0</v>
      </c>
      <c r="H828" s="913">
        <f t="shared" si="102"/>
        <v>200</v>
      </c>
      <c r="I828" s="914">
        <f t="shared" si="102"/>
        <v>170</v>
      </c>
      <c r="J828" s="850">
        <v>32</v>
      </c>
      <c r="K828" s="853">
        <v>25</v>
      </c>
      <c r="L828" s="850">
        <v>33</v>
      </c>
      <c r="M828" s="853">
        <v>35</v>
      </c>
      <c r="N828" s="851">
        <v>34</v>
      </c>
      <c r="O828" s="852">
        <v>27</v>
      </c>
    </row>
    <row r="829" spans="1:15" ht="12.75" customHeight="1">
      <c r="A829" s="882" t="s">
        <v>101</v>
      </c>
      <c r="B829" s="850">
        <v>43</v>
      </c>
      <c r="C829" s="852">
        <v>44</v>
      </c>
      <c r="D829" s="851">
        <v>34</v>
      </c>
      <c r="E829" s="853">
        <v>44</v>
      </c>
      <c r="F829" s="850">
        <v>0</v>
      </c>
      <c r="G829" s="912">
        <v>0</v>
      </c>
      <c r="H829" s="913">
        <f t="shared" si="102"/>
        <v>169</v>
      </c>
      <c r="I829" s="914">
        <f t="shared" si="102"/>
        <v>146</v>
      </c>
      <c r="J829" s="850">
        <v>17</v>
      </c>
      <c r="K829" s="853">
        <v>21</v>
      </c>
      <c r="L829" s="850">
        <v>42</v>
      </c>
      <c r="M829" s="853">
        <v>55</v>
      </c>
      <c r="N829" s="851">
        <v>24</v>
      </c>
      <c r="O829" s="852">
        <v>24</v>
      </c>
    </row>
    <row r="830" spans="1:15" ht="12.75" customHeight="1">
      <c r="A830" s="882" t="s">
        <v>102</v>
      </c>
      <c r="B830" s="850">
        <v>48</v>
      </c>
      <c r="C830" s="852">
        <v>44</v>
      </c>
      <c r="D830" s="851">
        <v>43</v>
      </c>
      <c r="E830" s="853">
        <v>53</v>
      </c>
      <c r="F830" s="850">
        <v>0</v>
      </c>
      <c r="G830" s="912">
        <v>1</v>
      </c>
      <c r="H830" s="913">
        <f t="shared" si="102"/>
        <v>152</v>
      </c>
      <c r="I830" s="914">
        <f t="shared" si="102"/>
        <v>163</v>
      </c>
      <c r="J830" s="850">
        <v>23</v>
      </c>
      <c r="K830" s="853">
        <v>25</v>
      </c>
      <c r="L830" s="850">
        <v>53</v>
      </c>
      <c r="M830" s="853">
        <v>34</v>
      </c>
      <c r="N830" s="851">
        <v>36</v>
      </c>
      <c r="O830" s="852">
        <v>32</v>
      </c>
    </row>
    <row r="831" spans="1:15" ht="12.75" customHeight="1">
      <c r="A831" s="882" t="s">
        <v>103</v>
      </c>
      <c r="B831" s="850">
        <v>47</v>
      </c>
      <c r="C831" s="852">
        <v>54</v>
      </c>
      <c r="D831" s="851">
        <v>73</v>
      </c>
      <c r="E831" s="853">
        <v>76</v>
      </c>
      <c r="F831" s="850">
        <v>1</v>
      </c>
      <c r="G831" s="912">
        <v>0</v>
      </c>
      <c r="H831" s="913">
        <f t="shared" si="102"/>
        <v>193</v>
      </c>
      <c r="I831" s="914">
        <f t="shared" si="102"/>
        <v>198</v>
      </c>
      <c r="J831" s="850">
        <v>33</v>
      </c>
      <c r="K831" s="853">
        <v>32</v>
      </c>
      <c r="L831" s="850">
        <v>33</v>
      </c>
      <c r="M831" s="853">
        <v>42</v>
      </c>
      <c r="N831" s="851">
        <v>38</v>
      </c>
      <c r="O831" s="852">
        <v>38</v>
      </c>
    </row>
    <row r="832" spans="1:15" ht="12.75" customHeight="1">
      <c r="A832" s="882" t="s">
        <v>104</v>
      </c>
      <c r="B832" s="850">
        <v>51</v>
      </c>
      <c r="C832" s="852">
        <v>53</v>
      </c>
      <c r="D832" s="851">
        <v>69</v>
      </c>
      <c r="E832" s="853">
        <v>71</v>
      </c>
      <c r="F832" s="850">
        <v>1</v>
      </c>
      <c r="G832" s="912">
        <v>0</v>
      </c>
      <c r="H832" s="913">
        <f t="shared" si="102"/>
        <v>188</v>
      </c>
      <c r="I832" s="914">
        <f t="shared" si="102"/>
        <v>189</v>
      </c>
      <c r="J832" s="850">
        <v>36</v>
      </c>
      <c r="K832" s="853">
        <v>43</v>
      </c>
      <c r="L832" s="850">
        <v>40</v>
      </c>
      <c r="M832" s="853">
        <v>39</v>
      </c>
      <c r="N832" s="851">
        <v>46</v>
      </c>
      <c r="O832" s="852">
        <v>45</v>
      </c>
    </row>
    <row r="833" spans="1:32" ht="12.75" customHeight="1">
      <c r="A833" s="882" t="s">
        <v>105</v>
      </c>
      <c r="B833" s="850">
        <v>50</v>
      </c>
      <c r="C833" s="852">
        <v>57</v>
      </c>
      <c r="D833" s="851">
        <v>74</v>
      </c>
      <c r="E833" s="853">
        <v>68</v>
      </c>
      <c r="F833" s="850">
        <v>1</v>
      </c>
      <c r="G833" s="912">
        <v>1</v>
      </c>
      <c r="H833" s="913">
        <f t="shared" si="102"/>
        <v>201</v>
      </c>
      <c r="I833" s="914">
        <f t="shared" si="102"/>
        <v>212</v>
      </c>
      <c r="J833" s="850">
        <v>43</v>
      </c>
      <c r="K833" s="853">
        <v>38</v>
      </c>
      <c r="L833" s="850">
        <v>45</v>
      </c>
      <c r="M833" s="853">
        <v>36</v>
      </c>
      <c r="N833" s="851">
        <v>69</v>
      </c>
      <c r="O833" s="852">
        <v>53</v>
      </c>
    </row>
    <row r="834" spans="1:32" ht="12.75" customHeight="1">
      <c r="A834" s="882" t="s">
        <v>106</v>
      </c>
      <c r="B834" s="850">
        <v>52</v>
      </c>
      <c r="C834" s="852">
        <v>51</v>
      </c>
      <c r="D834" s="851">
        <v>48</v>
      </c>
      <c r="E834" s="853">
        <v>32</v>
      </c>
      <c r="F834" s="850">
        <v>0</v>
      </c>
      <c r="G834" s="912">
        <v>1</v>
      </c>
      <c r="H834" s="913">
        <f t="shared" si="102"/>
        <v>151</v>
      </c>
      <c r="I834" s="914">
        <f t="shared" si="102"/>
        <v>156</v>
      </c>
      <c r="J834" s="850">
        <v>24</v>
      </c>
      <c r="K834" s="853">
        <v>20</v>
      </c>
      <c r="L834" s="850">
        <v>19</v>
      </c>
      <c r="M834" s="853">
        <v>28</v>
      </c>
      <c r="N834" s="851">
        <v>24</v>
      </c>
      <c r="O834" s="852">
        <v>30</v>
      </c>
    </row>
    <row r="835" spans="1:32" ht="12.75" customHeight="1">
      <c r="A835" s="882" t="s">
        <v>107</v>
      </c>
      <c r="B835" s="850">
        <v>37</v>
      </c>
      <c r="C835" s="852">
        <v>38</v>
      </c>
      <c r="D835" s="851">
        <v>24</v>
      </c>
      <c r="E835" s="853">
        <v>21</v>
      </c>
      <c r="F835" s="850">
        <v>1</v>
      </c>
      <c r="G835" s="912">
        <v>0</v>
      </c>
      <c r="H835" s="913">
        <f t="shared" si="102"/>
        <v>120</v>
      </c>
      <c r="I835" s="914">
        <f t="shared" si="102"/>
        <v>124</v>
      </c>
      <c r="J835" s="850">
        <v>17</v>
      </c>
      <c r="K835" s="853">
        <v>31</v>
      </c>
      <c r="L835" s="850">
        <v>23</v>
      </c>
      <c r="M835" s="853">
        <v>23</v>
      </c>
      <c r="N835" s="851">
        <v>29</v>
      </c>
      <c r="O835" s="852">
        <v>35</v>
      </c>
    </row>
    <row r="836" spans="1:32" ht="12.75" customHeight="1">
      <c r="A836" s="882" t="s">
        <v>108</v>
      </c>
      <c r="B836" s="850">
        <v>30</v>
      </c>
      <c r="C836" s="852">
        <v>40</v>
      </c>
      <c r="D836" s="851">
        <v>16</v>
      </c>
      <c r="E836" s="853">
        <v>30</v>
      </c>
      <c r="F836" s="850">
        <v>0</v>
      </c>
      <c r="G836" s="912">
        <v>1</v>
      </c>
      <c r="H836" s="913">
        <f t="shared" si="102"/>
        <v>80</v>
      </c>
      <c r="I836" s="914">
        <f t="shared" si="102"/>
        <v>112</v>
      </c>
      <c r="J836" s="850">
        <v>24</v>
      </c>
      <c r="K836" s="853">
        <v>31</v>
      </c>
      <c r="L836" s="850">
        <v>13</v>
      </c>
      <c r="M836" s="853">
        <v>24</v>
      </c>
      <c r="N836" s="851">
        <v>22</v>
      </c>
      <c r="O836" s="852">
        <v>37</v>
      </c>
    </row>
    <row r="837" spans="1:32" ht="12.75" customHeight="1">
      <c r="A837" s="882" t="s">
        <v>109</v>
      </c>
      <c r="B837" s="850">
        <v>19</v>
      </c>
      <c r="C837" s="852">
        <v>35</v>
      </c>
      <c r="D837" s="851">
        <v>14</v>
      </c>
      <c r="E837" s="853">
        <v>26</v>
      </c>
      <c r="F837" s="850">
        <v>0</v>
      </c>
      <c r="G837" s="912">
        <v>0</v>
      </c>
      <c r="H837" s="913">
        <f t="shared" si="102"/>
        <v>50</v>
      </c>
      <c r="I837" s="914">
        <f t="shared" si="102"/>
        <v>84</v>
      </c>
      <c r="J837" s="850">
        <v>13</v>
      </c>
      <c r="K837" s="853">
        <v>27</v>
      </c>
      <c r="L837" s="850">
        <v>17</v>
      </c>
      <c r="M837" s="853">
        <v>33</v>
      </c>
      <c r="N837" s="851">
        <v>18</v>
      </c>
      <c r="O837" s="852">
        <v>40</v>
      </c>
    </row>
    <row r="838" spans="1:32" ht="12.75" customHeight="1">
      <c r="A838" s="882" t="s">
        <v>110</v>
      </c>
      <c r="B838" s="850">
        <v>2</v>
      </c>
      <c r="C838" s="852">
        <v>18</v>
      </c>
      <c r="D838" s="851">
        <v>4</v>
      </c>
      <c r="E838" s="853">
        <v>17</v>
      </c>
      <c r="F838" s="850">
        <v>0</v>
      </c>
      <c r="G838" s="912">
        <v>0</v>
      </c>
      <c r="H838" s="913">
        <f t="shared" si="102"/>
        <v>9</v>
      </c>
      <c r="I838" s="914">
        <f t="shared" si="102"/>
        <v>46</v>
      </c>
      <c r="J838" s="850">
        <v>5</v>
      </c>
      <c r="K838" s="853">
        <v>15</v>
      </c>
      <c r="L838" s="850">
        <v>7</v>
      </c>
      <c r="M838" s="853">
        <v>6</v>
      </c>
      <c r="N838" s="851">
        <v>9</v>
      </c>
      <c r="O838" s="852">
        <v>13</v>
      </c>
    </row>
    <row r="839" spans="1:32" ht="12.75" customHeight="1">
      <c r="A839" s="882" t="s">
        <v>111</v>
      </c>
      <c r="B839" s="850">
        <v>1</v>
      </c>
      <c r="C839" s="852">
        <v>5</v>
      </c>
      <c r="D839" s="851">
        <v>2</v>
      </c>
      <c r="E839" s="853">
        <v>6</v>
      </c>
      <c r="F839" s="850">
        <v>0</v>
      </c>
      <c r="G839" s="912">
        <v>0</v>
      </c>
      <c r="H839" s="913">
        <f t="shared" si="102"/>
        <v>3</v>
      </c>
      <c r="I839" s="914">
        <f t="shared" si="102"/>
        <v>13</v>
      </c>
      <c r="J839" s="850">
        <v>2</v>
      </c>
      <c r="K839" s="853">
        <v>6</v>
      </c>
      <c r="L839" s="850">
        <v>0</v>
      </c>
      <c r="M839" s="853">
        <v>7</v>
      </c>
      <c r="N839" s="851">
        <v>0</v>
      </c>
      <c r="O839" s="852">
        <v>5</v>
      </c>
    </row>
    <row r="840" spans="1:32" ht="12.75" customHeight="1" thickBot="1">
      <c r="A840" s="883" t="s">
        <v>232</v>
      </c>
      <c r="B840" s="850">
        <v>0</v>
      </c>
      <c r="C840" s="855">
        <v>0</v>
      </c>
      <c r="D840" s="915">
        <v>0</v>
      </c>
      <c r="E840" s="884">
        <v>0</v>
      </c>
      <c r="F840" s="855">
        <v>0</v>
      </c>
      <c r="G840" s="916">
        <v>0</v>
      </c>
      <c r="H840" s="961">
        <f t="shared" si="102"/>
        <v>0</v>
      </c>
      <c r="I840" s="918">
        <f t="shared" si="102"/>
        <v>0</v>
      </c>
      <c r="J840" s="855">
        <v>0</v>
      </c>
      <c r="K840" s="884">
        <v>0</v>
      </c>
      <c r="L840" s="855">
        <v>0</v>
      </c>
      <c r="M840" s="884">
        <v>0</v>
      </c>
      <c r="N840" s="915">
        <v>0</v>
      </c>
      <c r="O840" s="855">
        <v>1</v>
      </c>
    </row>
    <row r="841" spans="1:32" ht="9.9499999999999993" customHeight="1">
      <c r="A841" s="885"/>
      <c r="B841" s="967"/>
      <c r="C841" s="920"/>
      <c r="D841" s="852"/>
      <c r="E841" s="852"/>
      <c r="F841" s="852"/>
      <c r="G841" s="852"/>
      <c r="H841" s="852"/>
      <c r="I841" s="852"/>
      <c r="J841" s="852"/>
      <c r="K841" s="852"/>
      <c r="L841" s="852"/>
      <c r="M841" s="852"/>
      <c r="N841" s="850"/>
      <c r="O841" s="852"/>
    </row>
    <row r="842" spans="1:32" ht="9.9499999999999993" customHeight="1" thickBot="1">
      <c r="A842" s="854"/>
      <c r="B842" s="855"/>
      <c r="C842" s="858"/>
      <c r="D842" s="855"/>
      <c r="E842" s="855"/>
      <c r="F842" s="855"/>
      <c r="G842" s="855"/>
      <c r="H842" s="855"/>
      <c r="I842" s="855"/>
      <c r="J842" s="855"/>
      <c r="K842" s="855"/>
      <c r="L842" s="855"/>
      <c r="M842" s="855"/>
      <c r="N842" s="855"/>
      <c r="O842" s="855"/>
    </row>
    <row r="843" spans="1:32" s="850" customFormat="1" ht="20.100000000000001" customHeight="1">
      <c r="A843" s="882" t="s">
        <v>218</v>
      </c>
      <c r="B843" s="1078" t="s">
        <v>205</v>
      </c>
      <c r="C843" s="1093"/>
      <c r="D843" s="1079" t="s">
        <v>449</v>
      </c>
      <c r="E843" s="1059"/>
      <c r="F843" s="865" t="s">
        <v>450</v>
      </c>
      <c r="G843" s="986"/>
      <c r="H843" s="862" t="s">
        <v>451</v>
      </c>
      <c r="I843" s="888"/>
      <c r="J843" s="923" t="s">
        <v>452</v>
      </c>
      <c r="K843" s="866"/>
      <c r="L843" s="923" t="s">
        <v>453</v>
      </c>
      <c r="M843" s="925"/>
      <c r="N843" s="983" t="s">
        <v>454</v>
      </c>
      <c r="O843" s="984"/>
      <c r="P843" s="852"/>
      <c r="AC843" s="133"/>
      <c r="AD843" s="133"/>
      <c r="AE843" s="133"/>
      <c r="AF843" s="133"/>
    </row>
    <row r="844" spans="1:32" ht="13.5" customHeight="1">
      <c r="A844" s="870" t="s">
        <v>226</v>
      </c>
      <c r="B844" s="895">
        <f>SUM(J815:O815)</f>
        <v>943</v>
      </c>
      <c r="C844" s="934"/>
      <c r="D844" s="928">
        <v>18</v>
      </c>
      <c r="E844" s="869"/>
      <c r="F844" s="868">
        <v>321</v>
      </c>
      <c r="G844" s="868"/>
      <c r="H844" s="868">
        <v>275</v>
      </c>
      <c r="I844" s="868"/>
      <c r="J844" s="868">
        <v>166</v>
      </c>
      <c r="K844" s="868"/>
      <c r="L844" s="928">
        <v>223</v>
      </c>
      <c r="M844" s="892"/>
      <c r="N844" s="893">
        <f>D844+SUM(F844:M844)</f>
        <v>1003</v>
      </c>
      <c r="O844" s="894"/>
      <c r="AC844" s="850"/>
      <c r="AD844" s="850"/>
      <c r="AF844" s="850"/>
    </row>
    <row r="845" spans="1:32" ht="13.5" customHeight="1">
      <c r="A845" s="897" t="s">
        <v>227</v>
      </c>
      <c r="B845" s="895">
        <f>SUM(B849:C869)</f>
        <v>3204</v>
      </c>
      <c r="C845" s="934"/>
      <c r="D845" s="928">
        <f>SUM(D849:E869)</f>
        <v>50</v>
      </c>
      <c r="E845" s="869"/>
      <c r="F845" s="868">
        <f>SUM(F849:G869)</f>
        <v>1003</v>
      </c>
      <c r="G845" s="868"/>
      <c r="H845" s="868">
        <f>SUM(H849:I869)</f>
        <v>737</v>
      </c>
      <c r="I845" s="868"/>
      <c r="J845" s="868">
        <f>SUM(J849:K869)</f>
        <v>556</v>
      </c>
      <c r="K845" s="868"/>
      <c r="L845" s="928">
        <f>SUM(L849:M869)</f>
        <v>684</v>
      </c>
      <c r="M845" s="892"/>
      <c r="N845" s="893">
        <f>SUM(N849:O869)</f>
        <v>3030</v>
      </c>
      <c r="O845" s="894"/>
    </row>
    <row r="846" spans="1:32" ht="13.5" customHeight="1">
      <c r="A846" s="870"/>
      <c r="B846" s="973" t="s">
        <v>89</v>
      </c>
      <c r="C846" s="974" t="s">
        <v>90</v>
      </c>
      <c r="D846" s="904" t="s">
        <v>89</v>
      </c>
      <c r="E846" s="900" t="s">
        <v>90</v>
      </c>
      <c r="F846" s="898" t="s">
        <v>89</v>
      </c>
      <c r="G846" s="905" t="s">
        <v>90</v>
      </c>
      <c r="H846" s="1094" t="s">
        <v>89</v>
      </c>
      <c r="I846" s="971" t="s">
        <v>90</v>
      </c>
      <c r="J846" s="1001" t="s">
        <v>89</v>
      </c>
      <c r="K846" s="971" t="s">
        <v>90</v>
      </c>
      <c r="L846" s="1001" t="s">
        <v>89</v>
      </c>
      <c r="M846" s="972" t="s">
        <v>90</v>
      </c>
      <c r="N846" s="1095" t="s">
        <v>89</v>
      </c>
      <c r="O846" s="1096" t="s">
        <v>90</v>
      </c>
    </row>
    <row r="847" spans="1:32" ht="13.5" customHeight="1">
      <c r="A847" s="897" t="s">
        <v>267</v>
      </c>
      <c r="B847" s="955">
        <f t="shared" ref="B847:C869" si="106">J818+L818+N818</f>
        <v>1268</v>
      </c>
      <c r="C847" s="956">
        <f t="shared" si="106"/>
        <v>1357</v>
      </c>
      <c r="D847" s="954">
        <f t="shared" ref="D847:M847" si="107">SUM(D853:D869)</f>
        <v>17</v>
      </c>
      <c r="E847" s="954">
        <f t="shared" si="107"/>
        <v>20</v>
      </c>
      <c r="F847" s="952">
        <f t="shared" si="107"/>
        <v>387</v>
      </c>
      <c r="G847" s="953">
        <f t="shared" si="107"/>
        <v>380</v>
      </c>
      <c r="H847" s="954">
        <f t="shared" si="107"/>
        <v>313</v>
      </c>
      <c r="I847" s="953">
        <f t="shared" si="107"/>
        <v>312</v>
      </c>
      <c r="J847" s="954">
        <f t="shared" si="107"/>
        <v>244</v>
      </c>
      <c r="K847" s="953">
        <f t="shared" si="107"/>
        <v>220</v>
      </c>
      <c r="L847" s="954">
        <f t="shared" si="107"/>
        <v>285</v>
      </c>
      <c r="M847" s="906">
        <f t="shared" si="107"/>
        <v>270</v>
      </c>
      <c r="N847" s="955">
        <f t="shared" ref="N847:O869" si="108">D847+F847+H847+J847+L847</f>
        <v>1246</v>
      </c>
      <c r="O847" s="956">
        <f t="shared" si="108"/>
        <v>1202</v>
      </c>
    </row>
    <row r="848" spans="1:32" ht="15" customHeight="1">
      <c r="A848" s="879" t="s">
        <v>229</v>
      </c>
      <c r="B848" s="959">
        <f t="shared" si="106"/>
        <v>1555</v>
      </c>
      <c r="C848" s="960">
        <f t="shared" si="106"/>
        <v>1649</v>
      </c>
      <c r="D848" s="881">
        <f t="shared" ref="D848:M848" si="109">SUM(D849:D869)</f>
        <v>27</v>
      </c>
      <c r="E848" s="881">
        <f t="shared" si="109"/>
        <v>23</v>
      </c>
      <c r="F848" s="880">
        <f t="shared" si="109"/>
        <v>506</v>
      </c>
      <c r="G848" s="958">
        <f t="shared" si="109"/>
        <v>497</v>
      </c>
      <c r="H848" s="881">
        <f t="shared" si="109"/>
        <v>368</v>
      </c>
      <c r="I848" s="958">
        <f t="shared" si="109"/>
        <v>369</v>
      </c>
      <c r="J848" s="881">
        <f t="shared" si="109"/>
        <v>294</v>
      </c>
      <c r="K848" s="958">
        <f t="shared" si="109"/>
        <v>262</v>
      </c>
      <c r="L848" s="881">
        <f t="shared" si="109"/>
        <v>343</v>
      </c>
      <c r="M848" s="909">
        <f t="shared" si="109"/>
        <v>341</v>
      </c>
      <c r="N848" s="959">
        <f t="shared" si="108"/>
        <v>1538</v>
      </c>
      <c r="O848" s="960">
        <f t="shared" si="108"/>
        <v>1492</v>
      </c>
    </row>
    <row r="849" spans="1:15" ht="12.75" customHeight="1">
      <c r="A849" s="882" t="s">
        <v>422</v>
      </c>
      <c r="B849" s="913">
        <f t="shared" si="106"/>
        <v>65</v>
      </c>
      <c r="C849" s="914">
        <f t="shared" si="106"/>
        <v>64</v>
      </c>
      <c r="D849" s="850">
        <v>1</v>
      </c>
      <c r="E849" s="852">
        <v>0</v>
      </c>
      <c r="F849" s="851">
        <v>21</v>
      </c>
      <c r="G849" s="853">
        <v>22</v>
      </c>
      <c r="H849" s="850">
        <v>11</v>
      </c>
      <c r="I849" s="853">
        <v>9</v>
      </c>
      <c r="J849" s="850">
        <v>15</v>
      </c>
      <c r="K849" s="853">
        <v>14</v>
      </c>
      <c r="L849" s="850">
        <v>14</v>
      </c>
      <c r="M849" s="912">
        <v>21</v>
      </c>
      <c r="N849" s="913">
        <f t="shared" si="108"/>
        <v>62</v>
      </c>
      <c r="O849" s="914">
        <f t="shared" si="108"/>
        <v>66</v>
      </c>
    </row>
    <row r="850" spans="1:15" ht="12.75" customHeight="1">
      <c r="A850" s="882" t="s">
        <v>249</v>
      </c>
      <c r="B850" s="913">
        <f t="shared" si="106"/>
        <v>67</v>
      </c>
      <c r="C850" s="914">
        <f t="shared" si="106"/>
        <v>72</v>
      </c>
      <c r="D850" s="850">
        <v>2</v>
      </c>
      <c r="E850" s="852">
        <v>1</v>
      </c>
      <c r="F850" s="851">
        <v>27</v>
      </c>
      <c r="G850" s="853">
        <v>23</v>
      </c>
      <c r="H850" s="850">
        <v>17</v>
      </c>
      <c r="I850" s="853">
        <v>16</v>
      </c>
      <c r="J850" s="850">
        <v>15</v>
      </c>
      <c r="K850" s="853">
        <v>11</v>
      </c>
      <c r="L850" s="850">
        <v>17</v>
      </c>
      <c r="M850" s="912">
        <v>16</v>
      </c>
      <c r="N850" s="913">
        <f t="shared" si="108"/>
        <v>78</v>
      </c>
      <c r="O850" s="914">
        <f t="shared" si="108"/>
        <v>67</v>
      </c>
    </row>
    <row r="851" spans="1:15" ht="12.75" customHeight="1">
      <c r="A851" s="882" t="s">
        <v>93</v>
      </c>
      <c r="B851" s="913">
        <f t="shared" si="106"/>
        <v>76</v>
      </c>
      <c r="C851" s="914">
        <f t="shared" si="106"/>
        <v>65</v>
      </c>
      <c r="D851" s="850">
        <v>5</v>
      </c>
      <c r="E851" s="852">
        <v>1</v>
      </c>
      <c r="F851" s="851">
        <v>33</v>
      </c>
      <c r="G851" s="853">
        <v>34</v>
      </c>
      <c r="H851" s="850">
        <v>12</v>
      </c>
      <c r="I851" s="853">
        <v>15</v>
      </c>
      <c r="J851" s="850">
        <v>14</v>
      </c>
      <c r="K851" s="853">
        <v>9</v>
      </c>
      <c r="L851" s="850">
        <v>11</v>
      </c>
      <c r="M851" s="912">
        <v>16</v>
      </c>
      <c r="N851" s="990">
        <f t="shared" si="108"/>
        <v>75</v>
      </c>
      <c r="O851" s="914">
        <f t="shared" si="108"/>
        <v>75</v>
      </c>
    </row>
    <row r="852" spans="1:15" ht="12.75" customHeight="1">
      <c r="A852" s="882" t="s">
        <v>94</v>
      </c>
      <c r="B852" s="913">
        <f t="shared" si="106"/>
        <v>79</v>
      </c>
      <c r="C852" s="914">
        <f t="shared" si="106"/>
        <v>91</v>
      </c>
      <c r="D852" s="850">
        <v>2</v>
      </c>
      <c r="E852" s="852">
        <v>1</v>
      </c>
      <c r="F852" s="851">
        <v>38</v>
      </c>
      <c r="G852" s="853">
        <v>38</v>
      </c>
      <c r="H852" s="850">
        <v>15</v>
      </c>
      <c r="I852" s="853">
        <v>17</v>
      </c>
      <c r="J852" s="850">
        <v>6</v>
      </c>
      <c r="K852" s="853">
        <v>8</v>
      </c>
      <c r="L852" s="850">
        <v>16</v>
      </c>
      <c r="M852" s="912">
        <v>18</v>
      </c>
      <c r="N852" s="913">
        <f t="shared" si="108"/>
        <v>77</v>
      </c>
      <c r="O852" s="914">
        <f t="shared" si="108"/>
        <v>82</v>
      </c>
    </row>
    <row r="853" spans="1:15" ht="12.75" customHeight="1">
      <c r="A853" s="882" t="s">
        <v>95</v>
      </c>
      <c r="B853" s="913">
        <f t="shared" si="106"/>
        <v>75</v>
      </c>
      <c r="C853" s="914">
        <f t="shared" si="106"/>
        <v>88</v>
      </c>
      <c r="D853" s="850">
        <v>2</v>
      </c>
      <c r="E853" s="852">
        <v>1</v>
      </c>
      <c r="F853" s="851">
        <v>28</v>
      </c>
      <c r="G853" s="853">
        <v>25</v>
      </c>
      <c r="H853" s="850">
        <v>27</v>
      </c>
      <c r="I853" s="853">
        <v>20</v>
      </c>
      <c r="J853" s="850">
        <v>27</v>
      </c>
      <c r="K853" s="853">
        <v>16</v>
      </c>
      <c r="L853" s="850">
        <v>24</v>
      </c>
      <c r="M853" s="912">
        <v>10</v>
      </c>
      <c r="N853" s="913">
        <f t="shared" si="108"/>
        <v>108</v>
      </c>
      <c r="O853" s="914">
        <f t="shared" si="108"/>
        <v>72</v>
      </c>
    </row>
    <row r="854" spans="1:15" ht="12.75" customHeight="1">
      <c r="A854" s="882" t="s">
        <v>96</v>
      </c>
      <c r="B854" s="913">
        <f t="shared" si="106"/>
        <v>65</v>
      </c>
      <c r="C854" s="914">
        <f t="shared" si="106"/>
        <v>63</v>
      </c>
      <c r="D854" s="850">
        <v>1</v>
      </c>
      <c r="E854" s="852">
        <v>2</v>
      </c>
      <c r="F854" s="851">
        <v>16</v>
      </c>
      <c r="G854" s="853">
        <v>20</v>
      </c>
      <c r="H854" s="850">
        <v>21</v>
      </c>
      <c r="I854" s="853">
        <v>17</v>
      </c>
      <c r="J854" s="850">
        <v>19</v>
      </c>
      <c r="K854" s="853">
        <v>14</v>
      </c>
      <c r="L854" s="850">
        <v>26</v>
      </c>
      <c r="M854" s="912">
        <v>19</v>
      </c>
      <c r="N854" s="913">
        <f t="shared" si="108"/>
        <v>83</v>
      </c>
      <c r="O854" s="914">
        <f t="shared" si="108"/>
        <v>72</v>
      </c>
    </row>
    <row r="855" spans="1:15" ht="12.75" customHeight="1">
      <c r="A855" s="882" t="s">
        <v>97</v>
      </c>
      <c r="B855" s="913">
        <f t="shared" si="106"/>
        <v>80</v>
      </c>
      <c r="C855" s="914">
        <f t="shared" si="106"/>
        <v>60</v>
      </c>
      <c r="D855" s="850">
        <v>1</v>
      </c>
      <c r="E855" s="852">
        <v>1</v>
      </c>
      <c r="F855" s="851">
        <v>22</v>
      </c>
      <c r="G855" s="853">
        <v>23</v>
      </c>
      <c r="H855" s="850">
        <v>29</v>
      </c>
      <c r="I855" s="853">
        <v>20</v>
      </c>
      <c r="J855" s="850">
        <v>19</v>
      </c>
      <c r="K855" s="853">
        <v>10</v>
      </c>
      <c r="L855" s="850">
        <v>27</v>
      </c>
      <c r="M855" s="912">
        <v>18</v>
      </c>
      <c r="N855" s="913">
        <f t="shared" si="108"/>
        <v>98</v>
      </c>
      <c r="O855" s="914">
        <f t="shared" si="108"/>
        <v>72</v>
      </c>
    </row>
    <row r="856" spans="1:15" ht="12.75" customHeight="1">
      <c r="A856" s="882" t="s">
        <v>99</v>
      </c>
      <c r="B856" s="913">
        <f t="shared" si="106"/>
        <v>105</v>
      </c>
      <c r="C856" s="914">
        <f t="shared" si="106"/>
        <v>90</v>
      </c>
      <c r="D856" s="850">
        <v>2</v>
      </c>
      <c r="E856" s="852">
        <v>3</v>
      </c>
      <c r="F856" s="851">
        <v>32</v>
      </c>
      <c r="G856" s="853">
        <v>33</v>
      </c>
      <c r="H856" s="850">
        <v>22</v>
      </c>
      <c r="I856" s="853">
        <v>19</v>
      </c>
      <c r="J856" s="850">
        <v>16</v>
      </c>
      <c r="K856" s="853">
        <v>14</v>
      </c>
      <c r="L856" s="850">
        <v>21</v>
      </c>
      <c r="M856" s="912">
        <v>16</v>
      </c>
      <c r="N856" s="913">
        <f t="shared" si="108"/>
        <v>93</v>
      </c>
      <c r="O856" s="914">
        <f t="shared" si="108"/>
        <v>85</v>
      </c>
    </row>
    <row r="857" spans="1:15" ht="12.75" customHeight="1">
      <c r="A857" s="882" t="s">
        <v>100</v>
      </c>
      <c r="B857" s="913">
        <f t="shared" si="106"/>
        <v>99</v>
      </c>
      <c r="C857" s="914">
        <f t="shared" si="106"/>
        <v>87</v>
      </c>
      <c r="D857" s="850">
        <v>0</v>
      </c>
      <c r="E857" s="852">
        <v>1</v>
      </c>
      <c r="F857" s="851">
        <v>48</v>
      </c>
      <c r="G857" s="853">
        <v>42</v>
      </c>
      <c r="H857" s="850">
        <v>21</v>
      </c>
      <c r="I857" s="853">
        <v>23</v>
      </c>
      <c r="J857" s="850">
        <v>18</v>
      </c>
      <c r="K857" s="853">
        <v>17</v>
      </c>
      <c r="L857" s="850">
        <v>15</v>
      </c>
      <c r="M857" s="912">
        <v>23</v>
      </c>
      <c r="N857" s="913">
        <f t="shared" si="108"/>
        <v>102</v>
      </c>
      <c r="O857" s="914">
        <f t="shared" si="108"/>
        <v>106</v>
      </c>
    </row>
    <row r="858" spans="1:15" ht="12.75" customHeight="1">
      <c r="A858" s="882" t="s">
        <v>101</v>
      </c>
      <c r="B858" s="913">
        <f t="shared" si="106"/>
        <v>83</v>
      </c>
      <c r="C858" s="914">
        <f t="shared" si="106"/>
        <v>100</v>
      </c>
      <c r="D858" s="850">
        <v>2</v>
      </c>
      <c r="E858" s="852">
        <v>3</v>
      </c>
      <c r="F858" s="851">
        <v>37</v>
      </c>
      <c r="G858" s="853">
        <v>36</v>
      </c>
      <c r="H858" s="850">
        <v>17</v>
      </c>
      <c r="I858" s="853">
        <v>23</v>
      </c>
      <c r="J858" s="850">
        <v>16</v>
      </c>
      <c r="K858" s="853">
        <v>14</v>
      </c>
      <c r="L858" s="850">
        <v>17</v>
      </c>
      <c r="M858" s="912">
        <v>11</v>
      </c>
      <c r="N858" s="913">
        <f t="shared" si="108"/>
        <v>89</v>
      </c>
      <c r="O858" s="914">
        <f t="shared" si="108"/>
        <v>87</v>
      </c>
    </row>
    <row r="859" spans="1:15" ht="12.75" customHeight="1">
      <c r="A859" s="882" t="s">
        <v>102</v>
      </c>
      <c r="B859" s="913">
        <f t="shared" si="106"/>
        <v>112</v>
      </c>
      <c r="C859" s="914">
        <f t="shared" si="106"/>
        <v>91</v>
      </c>
      <c r="D859" s="850">
        <v>1</v>
      </c>
      <c r="E859" s="852">
        <v>3</v>
      </c>
      <c r="F859" s="851">
        <v>44</v>
      </c>
      <c r="G859" s="853">
        <v>35</v>
      </c>
      <c r="H859" s="850">
        <v>22</v>
      </c>
      <c r="I859" s="853">
        <v>22</v>
      </c>
      <c r="J859" s="850">
        <v>12</v>
      </c>
      <c r="K859" s="853">
        <v>10</v>
      </c>
      <c r="L859" s="850">
        <v>24</v>
      </c>
      <c r="M859" s="912">
        <v>28</v>
      </c>
      <c r="N859" s="913">
        <f t="shared" si="108"/>
        <v>103</v>
      </c>
      <c r="O859" s="914">
        <f t="shared" si="108"/>
        <v>98</v>
      </c>
    </row>
    <row r="860" spans="1:15" ht="12.75" customHeight="1">
      <c r="A860" s="882" t="s">
        <v>103</v>
      </c>
      <c r="B860" s="913">
        <f t="shared" si="106"/>
        <v>104</v>
      </c>
      <c r="C860" s="914">
        <f t="shared" si="106"/>
        <v>112</v>
      </c>
      <c r="D860" s="850">
        <v>3</v>
      </c>
      <c r="E860" s="852">
        <v>0</v>
      </c>
      <c r="F860" s="851">
        <v>32</v>
      </c>
      <c r="G860" s="853">
        <v>31</v>
      </c>
      <c r="H860" s="850">
        <v>34</v>
      </c>
      <c r="I860" s="853">
        <v>29</v>
      </c>
      <c r="J860" s="850">
        <v>14</v>
      </c>
      <c r="K860" s="853">
        <v>18</v>
      </c>
      <c r="L860" s="850">
        <v>20</v>
      </c>
      <c r="M860" s="912">
        <v>23</v>
      </c>
      <c r="N860" s="913">
        <f t="shared" si="108"/>
        <v>103</v>
      </c>
      <c r="O860" s="914">
        <f t="shared" si="108"/>
        <v>101</v>
      </c>
    </row>
    <row r="861" spans="1:15" ht="12.75" customHeight="1">
      <c r="A861" s="882" t="s">
        <v>104</v>
      </c>
      <c r="B861" s="913">
        <f t="shared" si="106"/>
        <v>122</v>
      </c>
      <c r="C861" s="914">
        <f t="shared" si="106"/>
        <v>127</v>
      </c>
      <c r="D861" s="850">
        <v>3</v>
      </c>
      <c r="E861" s="852">
        <v>2</v>
      </c>
      <c r="F861" s="851">
        <v>34</v>
      </c>
      <c r="G861" s="853">
        <v>25</v>
      </c>
      <c r="H861" s="850">
        <v>27</v>
      </c>
      <c r="I861" s="853">
        <v>24</v>
      </c>
      <c r="J861" s="850">
        <v>22</v>
      </c>
      <c r="K861" s="853">
        <v>22</v>
      </c>
      <c r="L861" s="850">
        <v>37</v>
      </c>
      <c r="M861" s="912">
        <v>25</v>
      </c>
      <c r="N861" s="913">
        <f t="shared" si="108"/>
        <v>123</v>
      </c>
      <c r="O861" s="914">
        <f t="shared" si="108"/>
        <v>98</v>
      </c>
    </row>
    <row r="862" spans="1:15" ht="12.75" customHeight="1">
      <c r="A862" s="882" t="s">
        <v>105</v>
      </c>
      <c r="B862" s="913">
        <f t="shared" si="106"/>
        <v>157</v>
      </c>
      <c r="C862" s="914">
        <f t="shared" si="106"/>
        <v>127</v>
      </c>
      <c r="D862" s="850">
        <v>2</v>
      </c>
      <c r="E862" s="852">
        <v>4</v>
      </c>
      <c r="F862" s="851">
        <v>39</v>
      </c>
      <c r="G862" s="853">
        <v>35</v>
      </c>
      <c r="H862" s="850">
        <v>37</v>
      </c>
      <c r="I862" s="853">
        <v>30</v>
      </c>
      <c r="J862" s="850">
        <v>31</v>
      </c>
      <c r="K862" s="853">
        <v>23</v>
      </c>
      <c r="L862" s="850">
        <v>23</v>
      </c>
      <c r="M862" s="912">
        <v>22</v>
      </c>
      <c r="N862" s="913">
        <f t="shared" si="108"/>
        <v>132</v>
      </c>
      <c r="O862" s="914">
        <f t="shared" si="108"/>
        <v>114</v>
      </c>
    </row>
    <row r="863" spans="1:15" ht="12.75" customHeight="1">
      <c r="A863" s="882" t="s">
        <v>106</v>
      </c>
      <c r="B863" s="913">
        <f t="shared" si="106"/>
        <v>67</v>
      </c>
      <c r="C863" s="914">
        <f t="shared" si="106"/>
        <v>78</v>
      </c>
      <c r="D863" s="850">
        <v>0</v>
      </c>
      <c r="E863" s="852">
        <v>0</v>
      </c>
      <c r="F863" s="851">
        <v>15</v>
      </c>
      <c r="G863" s="853">
        <v>21</v>
      </c>
      <c r="H863" s="850">
        <v>12</v>
      </c>
      <c r="I863" s="853">
        <v>25</v>
      </c>
      <c r="J863" s="850">
        <v>9</v>
      </c>
      <c r="K863" s="853">
        <v>12</v>
      </c>
      <c r="L863" s="850">
        <v>14</v>
      </c>
      <c r="M863" s="912">
        <v>18</v>
      </c>
      <c r="N863" s="913">
        <f t="shared" si="108"/>
        <v>50</v>
      </c>
      <c r="O863" s="914">
        <f t="shared" si="108"/>
        <v>76</v>
      </c>
    </row>
    <row r="864" spans="1:15" ht="12.75" customHeight="1">
      <c r="A864" s="882" t="s">
        <v>107</v>
      </c>
      <c r="B864" s="913">
        <f t="shared" si="106"/>
        <v>69</v>
      </c>
      <c r="C864" s="914">
        <f t="shared" si="106"/>
        <v>89</v>
      </c>
      <c r="D864" s="850">
        <v>0</v>
      </c>
      <c r="E864" s="852">
        <v>0</v>
      </c>
      <c r="F864" s="851">
        <v>15</v>
      </c>
      <c r="G864" s="853">
        <v>16</v>
      </c>
      <c r="H864" s="850">
        <v>17</v>
      </c>
      <c r="I864" s="853">
        <v>18</v>
      </c>
      <c r="J864" s="850">
        <v>18</v>
      </c>
      <c r="K864" s="853">
        <v>21</v>
      </c>
      <c r="L864" s="850">
        <v>7</v>
      </c>
      <c r="M864" s="912">
        <v>14</v>
      </c>
      <c r="N864" s="913">
        <f t="shared" si="108"/>
        <v>57</v>
      </c>
      <c r="O864" s="914">
        <f t="shared" si="108"/>
        <v>69</v>
      </c>
    </row>
    <row r="865" spans="1:16" ht="12.75" customHeight="1">
      <c r="A865" s="882" t="s">
        <v>108</v>
      </c>
      <c r="B865" s="913">
        <f t="shared" si="106"/>
        <v>59</v>
      </c>
      <c r="C865" s="914">
        <f t="shared" si="106"/>
        <v>92</v>
      </c>
      <c r="D865" s="850">
        <v>0</v>
      </c>
      <c r="E865" s="852">
        <v>0</v>
      </c>
      <c r="F865" s="851">
        <v>12</v>
      </c>
      <c r="G865" s="853">
        <v>13</v>
      </c>
      <c r="H865" s="850">
        <v>15</v>
      </c>
      <c r="I865" s="853">
        <v>22</v>
      </c>
      <c r="J865" s="850">
        <v>12</v>
      </c>
      <c r="K865" s="853">
        <v>13</v>
      </c>
      <c r="L865" s="850">
        <v>18</v>
      </c>
      <c r="M865" s="912">
        <v>19</v>
      </c>
      <c r="N865" s="913">
        <f t="shared" si="108"/>
        <v>57</v>
      </c>
      <c r="O865" s="914">
        <f t="shared" si="108"/>
        <v>67</v>
      </c>
    </row>
    <row r="866" spans="1:16" ht="12.75" customHeight="1">
      <c r="A866" s="882" t="s">
        <v>109</v>
      </c>
      <c r="B866" s="913">
        <f t="shared" si="106"/>
        <v>48</v>
      </c>
      <c r="C866" s="914">
        <f t="shared" si="106"/>
        <v>100</v>
      </c>
      <c r="D866" s="850">
        <v>0</v>
      </c>
      <c r="E866" s="852">
        <v>0</v>
      </c>
      <c r="F866" s="851">
        <v>11</v>
      </c>
      <c r="G866" s="853">
        <v>17</v>
      </c>
      <c r="H866" s="850">
        <v>10</v>
      </c>
      <c r="I866" s="853">
        <v>12</v>
      </c>
      <c r="J866" s="850">
        <v>9</v>
      </c>
      <c r="K866" s="853">
        <v>8</v>
      </c>
      <c r="L866" s="850">
        <v>10</v>
      </c>
      <c r="M866" s="912">
        <v>12</v>
      </c>
      <c r="N866" s="913">
        <f t="shared" si="108"/>
        <v>40</v>
      </c>
      <c r="O866" s="914">
        <f t="shared" si="108"/>
        <v>49</v>
      </c>
    </row>
    <row r="867" spans="1:16" ht="12.75" customHeight="1">
      <c r="A867" s="882" t="s">
        <v>110</v>
      </c>
      <c r="B867" s="913">
        <f t="shared" si="106"/>
        <v>21</v>
      </c>
      <c r="C867" s="914">
        <f t="shared" si="106"/>
        <v>34</v>
      </c>
      <c r="D867" s="850">
        <v>0</v>
      </c>
      <c r="E867" s="852">
        <v>0</v>
      </c>
      <c r="F867" s="851">
        <v>2</v>
      </c>
      <c r="G867" s="853">
        <v>6</v>
      </c>
      <c r="H867" s="850">
        <v>2</v>
      </c>
      <c r="I867" s="853">
        <v>6</v>
      </c>
      <c r="J867" s="850">
        <v>2</v>
      </c>
      <c r="K867" s="853">
        <v>4</v>
      </c>
      <c r="L867" s="850">
        <v>2</v>
      </c>
      <c r="M867" s="912">
        <v>11</v>
      </c>
      <c r="N867" s="913">
        <f t="shared" si="108"/>
        <v>8</v>
      </c>
      <c r="O867" s="914">
        <f t="shared" si="108"/>
        <v>27</v>
      </c>
    </row>
    <row r="868" spans="1:16" ht="12.75" customHeight="1">
      <c r="A868" s="882" t="s">
        <v>111</v>
      </c>
      <c r="B868" s="913">
        <f t="shared" si="106"/>
        <v>2</v>
      </c>
      <c r="C868" s="914">
        <f t="shared" si="106"/>
        <v>18</v>
      </c>
      <c r="D868" s="850">
        <v>0</v>
      </c>
      <c r="E868" s="852">
        <v>0</v>
      </c>
      <c r="F868" s="851">
        <v>0</v>
      </c>
      <c r="G868" s="853">
        <v>2</v>
      </c>
      <c r="H868" s="850">
        <v>0</v>
      </c>
      <c r="I868" s="853">
        <v>0</v>
      </c>
      <c r="J868" s="850">
        <v>0</v>
      </c>
      <c r="K868" s="853">
        <v>3</v>
      </c>
      <c r="L868" s="850">
        <v>0</v>
      </c>
      <c r="M868" s="912">
        <v>1</v>
      </c>
      <c r="N868" s="913">
        <f t="shared" si="108"/>
        <v>0</v>
      </c>
      <c r="O868" s="914">
        <f t="shared" si="108"/>
        <v>6</v>
      </c>
    </row>
    <row r="869" spans="1:16" ht="12.75" customHeight="1" thickBot="1">
      <c r="A869" s="883" t="s">
        <v>232</v>
      </c>
      <c r="B869" s="961">
        <f t="shared" si="106"/>
        <v>0</v>
      </c>
      <c r="C869" s="918">
        <f t="shared" si="106"/>
        <v>1</v>
      </c>
      <c r="D869" s="855">
        <v>0</v>
      </c>
      <c r="E869" s="855">
        <v>0</v>
      </c>
      <c r="F869" s="915">
        <v>0</v>
      </c>
      <c r="G869" s="884">
        <v>0</v>
      </c>
      <c r="H869" s="850">
        <v>0</v>
      </c>
      <c r="I869" s="884">
        <v>2</v>
      </c>
      <c r="J869" s="850">
        <v>0</v>
      </c>
      <c r="K869" s="853">
        <v>1</v>
      </c>
      <c r="L869" s="850">
        <v>0</v>
      </c>
      <c r="M869" s="912">
        <v>0</v>
      </c>
      <c r="N869" s="913">
        <f t="shared" si="108"/>
        <v>0</v>
      </c>
      <c r="O869" s="918">
        <f t="shared" si="108"/>
        <v>3</v>
      </c>
    </row>
    <row r="870" spans="1:16" ht="13.5" customHeight="1">
      <c r="A870" s="991"/>
      <c r="B870" s="850"/>
      <c r="C870" s="852"/>
      <c r="D870" s="967"/>
      <c r="E870" s="967"/>
      <c r="F870" s="967"/>
      <c r="G870" s="967"/>
      <c r="H870" s="992"/>
      <c r="I870" s="992"/>
      <c r="J870" s="992"/>
      <c r="K870" s="992"/>
      <c r="L870" s="992"/>
      <c r="M870" s="992"/>
      <c r="N870" s="992"/>
      <c r="O870" s="992"/>
      <c r="P870" s="887"/>
    </row>
    <row r="871" spans="1:16" ht="13.5" customHeight="1" thickBot="1">
      <c r="A871" s="854"/>
      <c r="B871" s="855"/>
      <c r="C871" s="855"/>
      <c r="D871" s="855"/>
      <c r="E871" s="855"/>
      <c r="F871" s="855"/>
      <c r="G871" s="855"/>
      <c r="H871" s="922"/>
      <c r="I871" s="922"/>
      <c r="J871" s="922"/>
      <c r="K871" s="922"/>
      <c r="L871" s="922"/>
      <c r="M871" s="922"/>
      <c r="N871" s="922"/>
      <c r="O871" s="922"/>
      <c r="P871" s="887"/>
    </row>
    <row r="872" spans="1:16" s="850" customFormat="1" ht="20.100000000000001" customHeight="1">
      <c r="A872" s="1097" t="s">
        <v>218</v>
      </c>
      <c r="B872" s="924" t="s">
        <v>455</v>
      </c>
      <c r="C872" s="924"/>
      <c r="D872" s="1098" t="s">
        <v>456</v>
      </c>
      <c r="E872" s="1099"/>
      <c r="F872" s="862" t="s">
        <v>457</v>
      </c>
      <c r="G872" s="889"/>
      <c r="H872" s="1100" t="s">
        <v>458</v>
      </c>
      <c r="I872" s="1101"/>
      <c r="J872" s="985" t="s">
        <v>459</v>
      </c>
      <c r="K872" s="866"/>
      <c r="L872" s="923" t="s">
        <v>460</v>
      </c>
      <c r="M872" s="866"/>
      <c r="N872" s="923" t="s">
        <v>461</v>
      </c>
      <c r="O872" s="924"/>
      <c r="P872" s="852"/>
    </row>
    <row r="873" spans="1:16" ht="13.5" customHeight="1">
      <c r="A873" s="897" t="s">
        <v>226</v>
      </c>
      <c r="B873" s="929">
        <v>226</v>
      </c>
      <c r="C873" s="929"/>
      <c r="D873" s="868">
        <v>539</v>
      </c>
      <c r="E873" s="868"/>
      <c r="F873" s="928">
        <v>36</v>
      </c>
      <c r="G873" s="892"/>
      <c r="H873" s="893">
        <f>B873+D873+F873</f>
        <v>801</v>
      </c>
      <c r="I873" s="894"/>
      <c r="J873" s="928">
        <v>234</v>
      </c>
      <c r="K873" s="868"/>
      <c r="L873" s="868">
        <v>26</v>
      </c>
      <c r="M873" s="868"/>
      <c r="N873" s="868">
        <v>86</v>
      </c>
      <c r="O873" s="869"/>
    </row>
    <row r="874" spans="1:16" ht="13.5" customHeight="1">
      <c r="A874" s="897" t="s">
        <v>227</v>
      </c>
      <c r="B874" s="929">
        <f>SUM(B878:C898)</f>
        <v>737</v>
      </c>
      <c r="C874" s="929"/>
      <c r="D874" s="868">
        <f>SUM(D878:E898)</f>
        <v>1353</v>
      </c>
      <c r="E874" s="868"/>
      <c r="F874" s="928">
        <f>SUM(F878:G898)</f>
        <v>92</v>
      </c>
      <c r="G874" s="892"/>
      <c r="H874" s="893">
        <f>SUM(H878:I898)</f>
        <v>2182</v>
      </c>
      <c r="I874" s="894"/>
      <c r="J874" s="928">
        <f>SUM(J878:K898)</f>
        <v>698</v>
      </c>
      <c r="K874" s="868"/>
      <c r="L874" s="868">
        <f>SUM(L878:M898)</f>
        <v>71</v>
      </c>
      <c r="M874" s="868"/>
      <c r="N874" s="868">
        <f>SUM(N878:O898)</f>
        <v>225</v>
      </c>
      <c r="O874" s="869"/>
    </row>
    <row r="875" spans="1:16" ht="13.5" customHeight="1">
      <c r="A875" s="870"/>
      <c r="B875" s="1001" t="s">
        <v>89</v>
      </c>
      <c r="C875" s="1102" t="s">
        <v>90</v>
      </c>
      <c r="D875" s="1000" t="s">
        <v>89</v>
      </c>
      <c r="E875" s="971" t="s">
        <v>90</v>
      </c>
      <c r="F875" s="1001" t="s">
        <v>89</v>
      </c>
      <c r="G875" s="972" t="s">
        <v>90</v>
      </c>
      <c r="H875" s="1002" t="s">
        <v>89</v>
      </c>
      <c r="I875" s="974" t="s">
        <v>90</v>
      </c>
      <c r="J875" s="1001" t="s">
        <v>89</v>
      </c>
      <c r="K875" s="971" t="s">
        <v>90</v>
      </c>
      <c r="L875" s="1001" t="s">
        <v>89</v>
      </c>
      <c r="M875" s="971" t="s">
        <v>90</v>
      </c>
      <c r="N875" s="1001" t="s">
        <v>89</v>
      </c>
      <c r="O875" s="1003" t="s">
        <v>90</v>
      </c>
    </row>
    <row r="876" spans="1:16" ht="13.5" customHeight="1">
      <c r="A876" s="870" t="s">
        <v>267</v>
      </c>
      <c r="B876" s="954">
        <f t="shared" ref="B876:G876" si="110">SUM(B882:B898)</f>
        <v>311</v>
      </c>
      <c r="C876" s="954">
        <f t="shared" si="110"/>
        <v>306</v>
      </c>
      <c r="D876" s="952">
        <f t="shared" si="110"/>
        <v>593</v>
      </c>
      <c r="E876" s="953">
        <f t="shared" si="110"/>
        <v>551</v>
      </c>
      <c r="F876" s="954">
        <f t="shared" si="110"/>
        <v>30</v>
      </c>
      <c r="G876" s="906">
        <f t="shared" si="110"/>
        <v>34</v>
      </c>
      <c r="H876" s="955">
        <f t="shared" ref="H876:I898" si="111">B876+D876+F876</f>
        <v>934</v>
      </c>
      <c r="I876" s="956">
        <f t="shared" si="111"/>
        <v>891</v>
      </c>
      <c r="J876" s="954">
        <f t="shared" ref="J876:O876" si="112">SUM(J882:J898)</f>
        <v>255</v>
      </c>
      <c r="K876" s="953">
        <f t="shared" si="112"/>
        <v>267</v>
      </c>
      <c r="L876" s="954">
        <f t="shared" si="112"/>
        <v>32</v>
      </c>
      <c r="M876" s="953">
        <f t="shared" si="112"/>
        <v>29</v>
      </c>
      <c r="N876" s="954">
        <f t="shared" si="112"/>
        <v>94</v>
      </c>
      <c r="O876" s="954">
        <f t="shared" si="112"/>
        <v>104</v>
      </c>
    </row>
    <row r="877" spans="1:16" ht="15" customHeight="1">
      <c r="A877" s="879" t="s">
        <v>229</v>
      </c>
      <c r="B877" s="881">
        <f t="shared" ref="B877:G877" si="113">SUM(B878:B898)</f>
        <v>369</v>
      </c>
      <c r="C877" s="881">
        <f t="shared" si="113"/>
        <v>368</v>
      </c>
      <c r="D877" s="880">
        <f t="shared" si="113"/>
        <v>699</v>
      </c>
      <c r="E877" s="958">
        <f t="shared" si="113"/>
        <v>654</v>
      </c>
      <c r="F877" s="881">
        <f t="shared" si="113"/>
        <v>45</v>
      </c>
      <c r="G877" s="909">
        <f t="shared" si="113"/>
        <v>47</v>
      </c>
      <c r="H877" s="959">
        <f t="shared" si="111"/>
        <v>1113</v>
      </c>
      <c r="I877" s="960">
        <f t="shared" si="111"/>
        <v>1069</v>
      </c>
      <c r="J877" s="881">
        <f t="shared" ref="J877:O877" si="114">SUM(J878:J898)</f>
        <v>342</v>
      </c>
      <c r="K877" s="958">
        <f t="shared" si="114"/>
        <v>356</v>
      </c>
      <c r="L877" s="881">
        <f t="shared" si="114"/>
        <v>35</v>
      </c>
      <c r="M877" s="958">
        <f t="shared" si="114"/>
        <v>36</v>
      </c>
      <c r="N877" s="881">
        <f t="shared" si="114"/>
        <v>106</v>
      </c>
      <c r="O877" s="881">
        <f t="shared" si="114"/>
        <v>119</v>
      </c>
    </row>
    <row r="878" spans="1:16" ht="12.75" customHeight="1">
      <c r="A878" s="882" t="s">
        <v>278</v>
      </c>
      <c r="B878" s="852">
        <v>20</v>
      </c>
      <c r="C878" s="852">
        <v>18</v>
      </c>
      <c r="D878" s="851">
        <v>29</v>
      </c>
      <c r="E878" s="853">
        <v>15</v>
      </c>
      <c r="F878" s="850">
        <v>2</v>
      </c>
      <c r="G878" s="912">
        <v>3</v>
      </c>
      <c r="H878" s="913">
        <f t="shared" si="111"/>
        <v>51</v>
      </c>
      <c r="I878" s="914">
        <f t="shared" si="111"/>
        <v>36</v>
      </c>
      <c r="J878" s="850">
        <v>17</v>
      </c>
      <c r="K878" s="853">
        <v>22</v>
      </c>
      <c r="L878" s="850">
        <v>0</v>
      </c>
      <c r="M878" s="853">
        <v>0</v>
      </c>
      <c r="N878" s="852">
        <v>4</v>
      </c>
      <c r="O878" s="852">
        <v>4</v>
      </c>
    </row>
    <row r="879" spans="1:16" ht="12.75" customHeight="1">
      <c r="A879" s="882" t="s">
        <v>279</v>
      </c>
      <c r="B879" s="850">
        <v>13</v>
      </c>
      <c r="C879" s="852">
        <v>15</v>
      </c>
      <c r="D879" s="851">
        <v>22</v>
      </c>
      <c r="E879" s="853">
        <v>37</v>
      </c>
      <c r="F879" s="850">
        <v>2</v>
      </c>
      <c r="G879" s="912">
        <v>1</v>
      </c>
      <c r="H879" s="913">
        <f t="shared" si="111"/>
        <v>37</v>
      </c>
      <c r="I879" s="914">
        <f t="shared" si="111"/>
        <v>53</v>
      </c>
      <c r="J879" s="850">
        <v>19</v>
      </c>
      <c r="K879" s="853">
        <v>29</v>
      </c>
      <c r="L879" s="850">
        <v>1</v>
      </c>
      <c r="M879" s="853">
        <v>4</v>
      </c>
      <c r="N879" s="852">
        <v>2</v>
      </c>
      <c r="O879" s="852">
        <v>3</v>
      </c>
    </row>
    <row r="880" spans="1:16" ht="12.75" customHeight="1">
      <c r="A880" s="882" t="s">
        <v>93</v>
      </c>
      <c r="B880" s="850">
        <v>13</v>
      </c>
      <c r="C880" s="852">
        <v>14</v>
      </c>
      <c r="D880" s="851">
        <v>25</v>
      </c>
      <c r="E880" s="853">
        <v>23</v>
      </c>
      <c r="F880" s="850">
        <v>1</v>
      </c>
      <c r="G880" s="912">
        <v>3</v>
      </c>
      <c r="H880" s="913">
        <f t="shared" si="111"/>
        <v>39</v>
      </c>
      <c r="I880" s="914">
        <f t="shared" si="111"/>
        <v>40</v>
      </c>
      <c r="J880" s="850">
        <v>31</v>
      </c>
      <c r="K880" s="853">
        <v>24</v>
      </c>
      <c r="L880" s="850">
        <v>2</v>
      </c>
      <c r="M880" s="853">
        <v>1</v>
      </c>
      <c r="N880" s="852">
        <v>4</v>
      </c>
      <c r="O880" s="852">
        <v>5</v>
      </c>
    </row>
    <row r="881" spans="1:15" ht="12.75" customHeight="1">
      <c r="A881" s="882" t="s">
        <v>94</v>
      </c>
      <c r="B881" s="850">
        <v>12</v>
      </c>
      <c r="C881" s="852">
        <v>15</v>
      </c>
      <c r="D881" s="851">
        <v>30</v>
      </c>
      <c r="E881" s="853">
        <v>28</v>
      </c>
      <c r="F881" s="850">
        <v>10</v>
      </c>
      <c r="G881" s="912">
        <v>6</v>
      </c>
      <c r="H881" s="913">
        <f t="shared" si="111"/>
        <v>52</v>
      </c>
      <c r="I881" s="914">
        <f t="shared" si="111"/>
        <v>49</v>
      </c>
      <c r="J881" s="850">
        <v>20</v>
      </c>
      <c r="K881" s="853">
        <v>14</v>
      </c>
      <c r="L881" s="850">
        <v>0</v>
      </c>
      <c r="M881" s="853">
        <v>2</v>
      </c>
      <c r="N881" s="852">
        <v>2</v>
      </c>
      <c r="O881" s="852">
        <v>3</v>
      </c>
    </row>
    <row r="882" spans="1:15" ht="12.75" customHeight="1">
      <c r="A882" s="882" t="s">
        <v>95</v>
      </c>
      <c r="B882" s="850">
        <v>22</v>
      </c>
      <c r="C882" s="852">
        <v>8</v>
      </c>
      <c r="D882" s="851">
        <v>47</v>
      </c>
      <c r="E882" s="853">
        <v>41</v>
      </c>
      <c r="F882" s="850">
        <v>3</v>
      </c>
      <c r="G882" s="912">
        <v>2</v>
      </c>
      <c r="H882" s="913">
        <f t="shared" si="111"/>
        <v>72</v>
      </c>
      <c r="I882" s="914">
        <f t="shared" si="111"/>
        <v>51</v>
      </c>
      <c r="J882" s="850">
        <v>13</v>
      </c>
      <c r="K882" s="853">
        <v>9</v>
      </c>
      <c r="L882" s="850">
        <v>0</v>
      </c>
      <c r="M882" s="853">
        <v>0</v>
      </c>
      <c r="N882" s="852">
        <v>5</v>
      </c>
      <c r="O882" s="852">
        <v>4</v>
      </c>
    </row>
    <row r="883" spans="1:15" ht="12.75" customHeight="1">
      <c r="A883" s="882" t="s">
        <v>96</v>
      </c>
      <c r="B883" s="850">
        <v>21</v>
      </c>
      <c r="C883" s="852">
        <v>16</v>
      </c>
      <c r="D883" s="851">
        <v>57</v>
      </c>
      <c r="E883" s="853">
        <v>30</v>
      </c>
      <c r="F883" s="850">
        <v>4</v>
      </c>
      <c r="G883" s="912">
        <v>3</v>
      </c>
      <c r="H883" s="913">
        <f t="shared" si="111"/>
        <v>82</v>
      </c>
      <c r="I883" s="914">
        <f t="shared" si="111"/>
        <v>49</v>
      </c>
      <c r="J883" s="850">
        <v>13</v>
      </c>
      <c r="K883" s="853">
        <v>11</v>
      </c>
      <c r="L883" s="850">
        <v>0</v>
      </c>
      <c r="M883" s="853">
        <v>0</v>
      </c>
      <c r="N883" s="852">
        <v>5</v>
      </c>
      <c r="O883" s="852">
        <v>6</v>
      </c>
    </row>
    <row r="884" spans="1:15" ht="12.75" customHeight="1">
      <c r="A884" s="882" t="s">
        <v>97</v>
      </c>
      <c r="B884" s="850">
        <v>25</v>
      </c>
      <c r="C884" s="852">
        <v>17</v>
      </c>
      <c r="D884" s="851">
        <v>46</v>
      </c>
      <c r="E884" s="853">
        <v>45</v>
      </c>
      <c r="F884" s="850">
        <v>1</v>
      </c>
      <c r="G884" s="912">
        <v>3</v>
      </c>
      <c r="H884" s="913">
        <f t="shared" si="111"/>
        <v>72</v>
      </c>
      <c r="I884" s="914">
        <f t="shared" si="111"/>
        <v>65</v>
      </c>
      <c r="J884" s="850">
        <v>21</v>
      </c>
      <c r="K884" s="853">
        <v>21</v>
      </c>
      <c r="L884" s="850">
        <v>1</v>
      </c>
      <c r="M884" s="853">
        <v>0</v>
      </c>
      <c r="N884" s="852">
        <v>3</v>
      </c>
      <c r="O884" s="852">
        <v>3</v>
      </c>
    </row>
    <row r="885" spans="1:15" ht="12.75" customHeight="1">
      <c r="A885" s="882" t="s">
        <v>99</v>
      </c>
      <c r="B885" s="850">
        <v>22</v>
      </c>
      <c r="C885" s="852">
        <v>24</v>
      </c>
      <c r="D885" s="851">
        <v>56</v>
      </c>
      <c r="E885" s="853">
        <v>42</v>
      </c>
      <c r="F885" s="850">
        <v>3</v>
      </c>
      <c r="G885" s="912">
        <v>3</v>
      </c>
      <c r="H885" s="913">
        <f t="shared" si="111"/>
        <v>81</v>
      </c>
      <c r="I885" s="914">
        <f t="shared" si="111"/>
        <v>69</v>
      </c>
      <c r="J885" s="850">
        <v>27</v>
      </c>
      <c r="K885" s="853">
        <v>28</v>
      </c>
      <c r="L885" s="850">
        <v>1</v>
      </c>
      <c r="M885" s="853">
        <v>2</v>
      </c>
      <c r="N885" s="852">
        <v>5</v>
      </c>
      <c r="O885" s="852">
        <v>4</v>
      </c>
    </row>
    <row r="886" spans="1:15" ht="12.75" customHeight="1">
      <c r="A886" s="882" t="s">
        <v>100</v>
      </c>
      <c r="B886" s="850">
        <v>25</v>
      </c>
      <c r="C886" s="852">
        <v>22</v>
      </c>
      <c r="D886" s="851">
        <v>61</v>
      </c>
      <c r="E886" s="853">
        <v>45</v>
      </c>
      <c r="F886" s="850">
        <v>6</v>
      </c>
      <c r="G886" s="912">
        <v>8</v>
      </c>
      <c r="H886" s="913">
        <f t="shared" si="111"/>
        <v>92</v>
      </c>
      <c r="I886" s="914">
        <f t="shared" si="111"/>
        <v>75</v>
      </c>
      <c r="J886" s="850">
        <v>32</v>
      </c>
      <c r="K886" s="853">
        <v>33</v>
      </c>
      <c r="L886" s="850">
        <v>6</v>
      </c>
      <c r="M886" s="853">
        <v>5</v>
      </c>
      <c r="N886" s="852">
        <v>5</v>
      </c>
      <c r="O886" s="852">
        <v>10</v>
      </c>
    </row>
    <row r="887" spans="1:15" ht="12.75" customHeight="1">
      <c r="A887" s="882" t="s">
        <v>101</v>
      </c>
      <c r="B887" s="850">
        <v>13</v>
      </c>
      <c r="C887" s="852">
        <v>15</v>
      </c>
      <c r="D887" s="851">
        <v>40</v>
      </c>
      <c r="E887" s="853">
        <v>41</v>
      </c>
      <c r="F887" s="850">
        <v>6</v>
      </c>
      <c r="G887" s="912">
        <v>7</v>
      </c>
      <c r="H887" s="913">
        <f t="shared" si="111"/>
        <v>59</v>
      </c>
      <c r="I887" s="914">
        <f t="shared" si="111"/>
        <v>63</v>
      </c>
      <c r="J887" s="850">
        <v>15</v>
      </c>
      <c r="K887" s="853">
        <v>17</v>
      </c>
      <c r="L887" s="850">
        <v>2</v>
      </c>
      <c r="M887" s="853">
        <v>1</v>
      </c>
      <c r="N887" s="852">
        <v>8</v>
      </c>
      <c r="O887" s="852">
        <v>8</v>
      </c>
    </row>
    <row r="888" spans="1:15" ht="12.75" customHeight="1">
      <c r="A888" s="882" t="s">
        <v>102</v>
      </c>
      <c r="B888" s="850">
        <v>21</v>
      </c>
      <c r="C888" s="852">
        <v>21</v>
      </c>
      <c r="D888" s="851">
        <v>45</v>
      </c>
      <c r="E888" s="853">
        <v>29</v>
      </c>
      <c r="F888" s="850">
        <v>2</v>
      </c>
      <c r="G888" s="912">
        <v>2</v>
      </c>
      <c r="H888" s="913">
        <f t="shared" si="111"/>
        <v>68</v>
      </c>
      <c r="I888" s="914">
        <f t="shared" si="111"/>
        <v>52</v>
      </c>
      <c r="J888" s="850">
        <v>17</v>
      </c>
      <c r="K888" s="853">
        <v>12</v>
      </c>
      <c r="L888" s="850">
        <v>2</v>
      </c>
      <c r="M888" s="853">
        <v>1</v>
      </c>
      <c r="N888" s="852">
        <v>12</v>
      </c>
      <c r="O888" s="852">
        <v>10</v>
      </c>
    </row>
    <row r="889" spans="1:15" ht="12.75" customHeight="1">
      <c r="A889" s="882" t="s">
        <v>103</v>
      </c>
      <c r="B889" s="850">
        <v>30</v>
      </c>
      <c r="C889" s="852">
        <v>25</v>
      </c>
      <c r="D889" s="851">
        <v>37</v>
      </c>
      <c r="E889" s="853">
        <v>37</v>
      </c>
      <c r="F889" s="850">
        <v>1</v>
      </c>
      <c r="G889" s="912">
        <v>0</v>
      </c>
      <c r="H889" s="913">
        <f t="shared" si="111"/>
        <v>68</v>
      </c>
      <c r="I889" s="914">
        <f t="shared" si="111"/>
        <v>62</v>
      </c>
      <c r="J889" s="850">
        <v>16</v>
      </c>
      <c r="K889" s="853">
        <v>24</v>
      </c>
      <c r="L889" s="850">
        <v>2</v>
      </c>
      <c r="M889" s="853">
        <v>2</v>
      </c>
      <c r="N889" s="852">
        <v>8</v>
      </c>
      <c r="O889" s="852">
        <v>7</v>
      </c>
    </row>
    <row r="890" spans="1:15" ht="12.75" customHeight="1">
      <c r="A890" s="882" t="s">
        <v>104</v>
      </c>
      <c r="B890" s="850">
        <v>34</v>
      </c>
      <c r="C890" s="852">
        <v>39</v>
      </c>
      <c r="D890" s="851">
        <v>50</v>
      </c>
      <c r="E890" s="853">
        <v>56</v>
      </c>
      <c r="F890" s="850">
        <v>1</v>
      </c>
      <c r="G890" s="912">
        <v>1</v>
      </c>
      <c r="H890" s="913">
        <f t="shared" si="111"/>
        <v>85</v>
      </c>
      <c r="I890" s="914">
        <f t="shared" si="111"/>
        <v>96</v>
      </c>
      <c r="J890" s="850">
        <v>27</v>
      </c>
      <c r="K890" s="853">
        <v>17</v>
      </c>
      <c r="L890" s="850">
        <v>1</v>
      </c>
      <c r="M890" s="853">
        <v>2</v>
      </c>
      <c r="N890" s="852">
        <v>11</v>
      </c>
      <c r="O890" s="852">
        <v>7</v>
      </c>
    </row>
    <row r="891" spans="1:15" ht="12.75" customHeight="1">
      <c r="A891" s="882" t="s">
        <v>105</v>
      </c>
      <c r="B891" s="850">
        <v>29</v>
      </c>
      <c r="C891" s="852">
        <v>27</v>
      </c>
      <c r="D891" s="851">
        <v>58</v>
      </c>
      <c r="E891" s="853">
        <v>51</v>
      </c>
      <c r="F891" s="850">
        <v>2</v>
      </c>
      <c r="G891" s="912">
        <v>5</v>
      </c>
      <c r="H891" s="913">
        <f t="shared" si="111"/>
        <v>89</v>
      </c>
      <c r="I891" s="914">
        <f t="shared" si="111"/>
        <v>83</v>
      </c>
      <c r="J891" s="850">
        <v>21</v>
      </c>
      <c r="K891" s="853">
        <v>26</v>
      </c>
      <c r="L891" s="850">
        <v>7</v>
      </c>
      <c r="M891" s="853">
        <v>4</v>
      </c>
      <c r="N891" s="852">
        <v>10</v>
      </c>
      <c r="O891" s="852">
        <v>15</v>
      </c>
    </row>
    <row r="892" spans="1:15" ht="12.75" customHeight="1">
      <c r="A892" s="882" t="s">
        <v>106</v>
      </c>
      <c r="B892" s="850">
        <v>21</v>
      </c>
      <c r="C892" s="852">
        <v>18</v>
      </c>
      <c r="D892" s="851">
        <v>35</v>
      </c>
      <c r="E892" s="853">
        <v>37</v>
      </c>
      <c r="F892" s="850">
        <v>1</v>
      </c>
      <c r="G892" s="912">
        <v>0</v>
      </c>
      <c r="H892" s="913">
        <f t="shared" si="111"/>
        <v>57</v>
      </c>
      <c r="I892" s="914">
        <f t="shared" si="111"/>
        <v>55</v>
      </c>
      <c r="J892" s="850">
        <v>22</v>
      </c>
      <c r="K892" s="853">
        <v>19</v>
      </c>
      <c r="L892" s="850">
        <v>0</v>
      </c>
      <c r="M892" s="853">
        <v>3</v>
      </c>
      <c r="N892" s="852">
        <v>6</v>
      </c>
      <c r="O892" s="852">
        <v>6</v>
      </c>
    </row>
    <row r="893" spans="1:15" ht="12.75" customHeight="1">
      <c r="A893" s="882" t="s">
        <v>107</v>
      </c>
      <c r="B893" s="850">
        <v>19</v>
      </c>
      <c r="C893" s="852">
        <v>19</v>
      </c>
      <c r="D893" s="851">
        <v>19</v>
      </c>
      <c r="E893" s="853">
        <v>32</v>
      </c>
      <c r="F893" s="850">
        <v>0</v>
      </c>
      <c r="G893" s="912">
        <v>0</v>
      </c>
      <c r="H893" s="913">
        <f t="shared" si="111"/>
        <v>38</v>
      </c>
      <c r="I893" s="914">
        <f t="shared" si="111"/>
        <v>51</v>
      </c>
      <c r="J893" s="850">
        <v>11</v>
      </c>
      <c r="K893" s="853">
        <v>17</v>
      </c>
      <c r="L893" s="850">
        <v>3</v>
      </c>
      <c r="M893" s="853">
        <v>4</v>
      </c>
      <c r="N893" s="852">
        <v>4</v>
      </c>
      <c r="O893" s="852">
        <v>4</v>
      </c>
    </row>
    <row r="894" spans="1:15" ht="12.75" customHeight="1">
      <c r="A894" s="882" t="s">
        <v>108</v>
      </c>
      <c r="B894" s="850">
        <v>11</v>
      </c>
      <c r="C894" s="852">
        <v>25</v>
      </c>
      <c r="D894" s="851">
        <v>22</v>
      </c>
      <c r="E894" s="853">
        <v>29</v>
      </c>
      <c r="F894" s="850">
        <v>0</v>
      </c>
      <c r="G894" s="912">
        <v>0</v>
      </c>
      <c r="H894" s="913">
        <f t="shared" si="111"/>
        <v>33</v>
      </c>
      <c r="I894" s="914">
        <f t="shared" si="111"/>
        <v>54</v>
      </c>
      <c r="J894" s="850">
        <v>9</v>
      </c>
      <c r="K894" s="853">
        <v>18</v>
      </c>
      <c r="L894" s="850">
        <v>6</v>
      </c>
      <c r="M894" s="853">
        <v>3</v>
      </c>
      <c r="N894" s="852">
        <v>7</v>
      </c>
      <c r="O894" s="852">
        <v>8</v>
      </c>
    </row>
    <row r="895" spans="1:15" ht="12.75" customHeight="1">
      <c r="A895" s="882" t="s">
        <v>109</v>
      </c>
      <c r="B895" s="850">
        <v>11</v>
      </c>
      <c r="C895" s="852">
        <v>17</v>
      </c>
      <c r="D895" s="851">
        <v>15</v>
      </c>
      <c r="E895" s="853">
        <v>16</v>
      </c>
      <c r="F895" s="850">
        <v>0</v>
      </c>
      <c r="G895" s="912">
        <v>0</v>
      </c>
      <c r="H895" s="913">
        <f t="shared" si="111"/>
        <v>26</v>
      </c>
      <c r="I895" s="914">
        <f t="shared" si="111"/>
        <v>33</v>
      </c>
      <c r="J895" s="850">
        <v>11</v>
      </c>
      <c r="K895" s="853">
        <v>7</v>
      </c>
      <c r="L895" s="850">
        <v>1</v>
      </c>
      <c r="M895" s="853">
        <v>1</v>
      </c>
      <c r="N895" s="852">
        <v>4</v>
      </c>
      <c r="O895" s="852">
        <v>10</v>
      </c>
    </row>
    <row r="896" spans="1:15" ht="12.75" customHeight="1">
      <c r="A896" s="882" t="s">
        <v>110</v>
      </c>
      <c r="B896" s="850">
        <v>6</v>
      </c>
      <c r="C896" s="852">
        <v>9</v>
      </c>
      <c r="D896" s="851">
        <v>5</v>
      </c>
      <c r="E896" s="853">
        <v>13</v>
      </c>
      <c r="F896" s="850">
        <v>0</v>
      </c>
      <c r="G896" s="912">
        <v>0</v>
      </c>
      <c r="H896" s="913">
        <f t="shared" si="111"/>
        <v>11</v>
      </c>
      <c r="I896" s="914">
        <f t="shared" si="111"/>
        <v>22</v>
      </c>
      <c r="J896" s="850">
        <v>0</v>
      </c>
      <c r="K896" s="853">
        <v>7</v>
      </c>
      <c r="L896" s="850">
        <v>0</v>
      </c>
      <c r="M896" s="853">
        <v>1</v>
      </c>
      <c r="N896" s="852">
        <v>1</v>
      </c>
      <c r="O896" s="852">
        <v>2</v>
      </c>
    </row>
    <row r="897" spans="1:31" ht="12.75" customHeight="1">
      <c r="A897" s="882" t="s">
        <v>111</v>
      </c>
      <c r="B897" s="850">
        <v>1</v>
      </c>
      <c r="C897" s="852">
        <v>3</v>
      </c>
      <c r="D897" s="851">
        <v>0</v>
      </c>
      <c r="E897" s="853">
        <v>5</v>
      </c>
      <c r="F897" s="850">
        <v>0</v>
      </c>
      <c r="G897" s="912">
        <v>0</v>
      </c>
      <c r="H897" s="913">
        <f t="shared" si="111"/>
        <v>1</v>
      </c>
      <c r="I897" s="914">
        <f t="shared" si="111"/>
        <v>8</v>
      </c>
      <c r="J897" s="850">
        <v>0</v>
      </c>
      <c r="K897" s="853">
        <v>1</v>
      </c>
      <c r="L897" s="850">
        <v>0</v>
      </c>
      <c r="M897" s="853">
        <v>0</v>
      </c>
      <c r="N897" s="852">
        <v>0</v>
      </c>
      <c r="O897" s="852">
        <v>0</v>
      </c>
    </row>
    <row r="898" spans="1:31" ht="12.75" customHeight="1" thickBot="1">
      <c r="A898" s="883" t="s">
        <v>232</v>
      </c>
      <c r="B898" s="850">
        <v>0</v>
      </c>
      <c r="C898" s="855">
        <v>1</v>
      </c>
      <c r="D898" s="915">
        <v>0</v>
      </c>
      <c r="E898" s="884">
        <v>2</v>
      </c>
      <c r="F898" s="855">
        <v>0</v>
      </c>
      <c r="G898" s="916">
        <v>0</v>
      </c>
      <c r="H898" s="961">
        <f t="shared" si="111"/>
        <v>0</v>
      </c>
      <c r="I898" s="918">
        <f t="shared" si="111"/>
        <v>3</v>
      </c>
      <c r="J898" s="855">
        <v>0</v>
      </c>
      <c r="K898" s="884">
        <v>0</v>
      </c>
      <c r="L898" s="855">
        <v>0</v>
      </c>
      <c r="M898" s="884">
        <v>0</v>
      </c>
      <c r="N898" s="855">
        <v>0</v>
      </c>
      <c r="O898" s="855">
        <v>0</v>
      </c>
    </row>
    <row r="899" spans="1:31" ht="9.9499999999999993" customHeight="1">
      <c r="A899" s="885"/>
      <c r="B899" s="992"/>
      <c r="C899" s="920"/>
      <c r="D899" s="852"/>
      <c r="E899" s="852"/>
      <c r="F899" s="852"/>
      <c r="G899" s="852"/>
      <c r="H899" s="852"/>
      <c r="I899" s="852"/>
      <c r="J899" s="852"/>
      <c r="K899" s="852"/>
      <c r="L899" s="852"/>
      <c r="M899" s="852"/>
      <c r="N899" s="850"/>
      <c r="O899" s="852"/>
    </row>
    <row r="900" spans="1:31" ht="9.9499999999999993" customHeight="1" thickBot="1">
      <c r="A900" s="854"/>
      <c r="B900" s="922"/>
      <c r="C900" s="858"/>
      <c r="D900" s="855"/>
      <c r="E900" s="855"/>
      <c r="F900" s="855"/>
      <c r="G900" s="855"/>
      <c r="H900" s="855"/>
      <c r="I900" s="855"/>
      <c r="J900" s="855"/>
      <c r="K900" s="855"/>
      <c r="L900" s="855"/>
      <c r="M900" s="855"/>
      <c r="N900" s="855"/>
      <c r="O900" s="855"/>
    </row>
    <row r="901" spans="1:31" ht="18" customHeight="1">
      <c r="A901" s="860" t="s">
        <v>218</v>
      </c>
      <c r="B901" s="923" t="s">
        <v>462</v>
      </c>
      <c r="C901" s="924"/>
      <c r="D901" s="923" t="s">
        <v>463</v>
      </c>
      <c r="E901" s="986"/>
      <c r="F901" s="862" t="s">
        <v>464</v>
      </c>
      <c r="G901" s="862"/>
      <c r="H901" s="863" t="s">
        <v>465</v>
      </c>
      <c r="I901" s="864"/>
      <c r="J901" s="1035" t="s">
        <v>466</v>
      </c>
      <c r="K901" s="1088"/>
      <c r="L901" s="1035" t="s">
        <v>467</v>
      </c>
      <c r="M901" s="1088"/>
      <c r="N901" s="865" t="s">
        <v>468</v>
      </c>
      <c r="O901" s="924"/>
      <c r="S901" s="921"/>
      <c r="AA901" s="850"/>
      <c r="AB901" s="850"/>
      <c r="AC901" s="850"/>
      <c r="AD901" s="850"/>
      <c r="AE901" s="850"/>
    </row>
    <row r="902" spans="1:31" ht="12.75" customHeight="1">
      <c r="A902" s="867" t="s">
        <v>226</v>
      </c>
      <c r="B902" s="869">
        <v>47</v>
      </c>
      <c r="C902" s="929"/>
      <c r="D902" s="868">
        <v>73</v>
      </c>
      <c r="E902" s="868"/>
      <c r="F902" s="928">
        <v>33</v>
      </c>
      <c r="G902" s="868"/>
      <c r="H902" s="868">
        <v>48</v>
      </c>
      <c r="I902" s="868"/>
      <c r="J902" s="868">
        <v>41</v>
      </c>
      <c r="K902" s="868"/>
      <c r="L902" s="868">
        <v>60</v>
      </c>
      <c r="M902" s="868"/>
      <c r="N902" s="868">
        <v>159</v>
      </c>
      <c r="O902" s="869"/>
      <c r="S902" s="921"/>
    </row>
    <row r="903" spans="1:31" ht="12.75" customHeight="1">
      <c r="A903" s="867" t="s">
        <v>227</v>
      </c>
      <c r="B903" s="869">
        <f>SUM(B907:C927)</f>
        <v>129</v>
      </c>
      <c r="C903" s="929"/>
      <c r="D903" s="868">
        <f>SUM(D907:E927)</f>
        <v>213</v>
      </c>
      <c r="E903" s="868"/>
      <c r="F903" s="928">
        <f>SUM(F907:G927)</f>
        <v>95</v>
      </c>
      <c r="G903" s="868"/>
      <c r="H903" s="868">
        <f>SUM(H907:I927)</f>
        <v>141</v>
      </c>
      <c r="I903" s="868"/>
      <c r="J903" s="868">
        <f>SUM(J907:K927)</f>
        <v>102</v>
      </c>
      <c r="K903" s="868"/>
      <c r="L903" s="868">
        <f>SUM(L907:M927)</f>
        <v>165</v>
      </c>
      <c r="M903" s="868"/>
      <c r="N903" s="868">
        <f>SUM(N907:O927)</f>
        <v>511</v>
      </c>
      <c r="O903" s="869"/>
      <c r="S903" s="921"/>
    </row>
    <row r="904" spans="1:31" ht="12.75" customHeight="1">
      <c r="A904" s="897"/>
      <c r="B904" s="1003" t="s">
        <v>89</v>
      </c>
      <c r="C904" s="971" t="s">
        <v>90</v>
      </c>
      <c r="D904" s="1001" t="s">
        <v>89</v>
      </c>
      <c r="E904" s="971" t="s">
        <v>90</v>
      </c>
      <c r="F904" s="1001" t="s">
        <v>89</v>
      </c>
      <c r="G904" s="971" t="s">
        <v>90</v>
      </c>
      <c r="H904" s="1001" t="s">
        <v>89</v>
      </c>
      <c r="I904" s="971" t="s">
        <v>90</v>
      </c>
      <c r="J904" s="1001" t="s">
        <v>89</v>
      </c>
      <c r="K904" s="971" t="s">
        <v>90</v>
      </c>
      <c r="L904" s="1001" t="s">
        <v>89</v>
      </c>
      <c r="M904" s="971" t="s">
        <v>90</v>
      </c>
      <c r="N904" s="1000" t="s">
        <v>89</v>
      </c>
      <c r="O904" s="1003" t="s">
        <v>90</v>
      </c>
      <c r="S904" s="921"/>
    </row>
    <row r="905" spans="1:31" ht="12.75" customHeight="1">
      <c r="A905" s="870" t="s">
        <v>267</v>
      </c>
      <c r="B905" s="954">
        <f t="shared" ref="B905:O905" si="115">SUM(B911:B927)</f>
        <v>54</v>
      </c>
      <c r="C905" s="953">
        <f t="shared" si="115"/>
        <v>58</v>
      </c>
      <c r="D905" s="954">
        <f t="shared" si="115"/>
        <v>95</v>
      </c>
      <c r="E905" s="953">
        <f t="shared" si="115"/>
        <v>99</v>
      </c>
      <c r="F905" s="954">
        <f t="shared" si="115"/>
        <v>42</v>
      </c>
      <c r="G905" s="953">
        <f t="shared" si="115"/>
        <v>42</v>
      </c>
      <c r="H905" s="954">
        <f t="shared" si="115"/>
        <v>62</v>
      </c>
      <c r="I905" s="953">
        <f t="shared" si="115"/>
        <v>67</v>
      </c>
      <c r="J905" s="954">
        <f t="shared" si="115"/>
        <v>45</v>
      </c>
      <c r="K905" s="953">
        <f t="shared" si="115"/>
        <v>46</v>
      </c>
      <c r="L905" s="954">
        <f t="shared" si="115"/>
        <v>61</v>
      </c>
      <c r="M905" s="953">
        <f t="shared" si="115"/>
        <v>69</v>
      </c>
      <c r="N905" s="952">
        <f t="shared" si="115"/>
        <v>193</v>
      </c>
      <c r="O905" s="954">
        <f t="shared" si="115"/>
        <v>196</v>
      </c>
      <c r="S905" s="921"/>
    </row>
    <row r="906" spans="1:31" ht="12.75" customHeight="1">
      <c r="A906" s="879" t="s">
        <v>229</v>
      </c>
      <c r="B906" s="881">
        <f t="shared" ref="B906:O906" si="116">SUM(B907:B927)</f>
        <v>60</v>
      </c>
      <c r="C906" s="958">
        <f t="shared" si="116"/>
        <v>69</v>
      </c>
      <c r="D906" s="881">
        <f t="shared" si="116"/>
        <v>104</v>
      </c>
      <c r="E906" s="958">
        <f t="shared" si="116"/>
        <v>109</v>
      </c>
      <c r="F906" s="881">
        <f t="shared" si="116"/>
        <v>45</v>
      </c>
      <c r="G906" s="958">
        <f t="shared" si="116"/>
        <v>50</v>
      </c>
      <c r="H906" s="881">
        <f t="shared" si="116"/>
        <v>71</v>
      </c>
      <c r="I906" s="958">
        <f t="shared" si="116"/>
        <v>70</v>
      </c>
      <c r="J906" s="881">
        <f t="shared" si="116"/>
        <v>51</v>
      </c>
      <c r="K906" s="958">
        <f t="shared" si="116"/>
        <v>51</v>
      </c>
      <c r="L906" s="881">
        <f t="shared" si="116"/>
        <v>79</v>
      </c>
      <c r="M906" s="958">
        <f t="shared" si="116"/>
        <v>86</v>
      </c>
      <c r="N906" s="880">
        <f t="shared" si="116"/>
        <v>255</v>
      </c>
      <c r="O906" s="881">
        <f t="shared" si="116"/>
        <v>256</v>
      </c>
      <c r="S906" s="921"/>
    </row>
    <row r="907" spans="1:31" ht="12.75" customHeight="1">
      <c r="A907" s="882" t="s">
        <v>422</v>
      </c>
      <c r="B907" s="850">
        <v>0</v>
      </c>
      <c r="C907" s="853">
        <v>2</v>
      </c>
      <c r="D907" s="852">
        <v>2</v>
      </c>
      <c r="E907" s="853">
        <v>0</v>
      </c>
      <c r="F907" s="850">
        <v>1</v>
      </c>
      <c r="G907" s="853">
        <v>3</v>
      </c>
      <c r="H907" s="850">
        <v>2</v>
      </c>
      <c r="I907" s="853">
        <v>1</v>
      </c>
      <c r="J907" s="850">
        <v>0</v>
      </c>
      <c r="K907" s="853">
        <v>0</v>
      </c>
      <c r="L907" s="850">
        <v>0</v>
      </c>
      <c r="M907" s="853">
        <v>1</v>
      </c>
      <c r="N907" s="851">
        <v>18</v>
      </c>
      <c r="O907" s="852">
        <v>12</v>
      </c>
      <c r="S907" s="921"/>
    </row>
    <row r="908" spans="1:31" ht="12.75" customHeight="1">
      <c r="A908" s="882" t="s">
        <v>469</v>
      </c>
      <c r="B908" s="850">
        <v>1</v>
      </c>
      <c r="C908" s="853">
        <v>2</v>
      </c>
      <c r="D908" s="852">
        <v>3</v>
      </c>
      <c r="E908" s="853">
        <v>2</v>
      </c>
      <c r="F908" s="850">
        <v>2</v>
      </c>
      <c r="G908" s="853">
        <v>0</v>
      </c>
      <c r="H908" s="850">
        <v>0</v>
      </c>
      <c r="I908" s="853">
        <v>0</v>
      </c>
      <c r="J908" s="850">
        <v>0</v>
      </c>
      <c r="K908" s="853">
        <v>4</v>
      </c>
      <c r="L908" s="850">
        <v>6</v>
      </c>
      <c r="M908" s="853">
        <v>2</v>
      </c>
      <c r="N908" s="851">
        <v>22</v>
      </c>
      <c r="O908" s="852">
        <v>10</v>
      </c>
      <c r="S908" s="921"/>
    </row>
    <row r="909" spans="1:31" ht="12.75" customHeight="1">
      <c r="A909" s="882" t="s">
        <v>93</v>
      </c>
      <c r="B909" s="850">
        <v>0</v>
      </c>
      <c r="C909" s="853">
        <v>6</v>
      </c>
      <c r="D909" s="852">
        <v>2</v>
      </c>
      <c r="E909" s="853">
        <v>4</v>
      </c>
      <c r="F909" s="850">
        <v>0</v>
      </c>
      <c r="G909" s="853">
        <v>4</v>
      </c>
      <c r="H909" s="850">
        <v>3</v>
      </c>
      <c r="I909" s="853">
        <v>0</v>
      </c>
      <c r="J909" s="850">
        <v>5</v>
      </c>
      <c r="K909" s="853">
        <v>1</v>
      </c>
      <c r="L909" s="850">
        <v>7</v>
      </c>
      <c r="M909" s="853">
        <v>7</v>
      </c>
      <c r="N909" s="851">
        <v>11</v>
      </c>
      <c r="O909" s="852">
        <v>24</v>
      </c>
      <c r="S909" s="921"/>
    </row>
    <row r="910" spans="1:31" ht="12.75" customHeight="1">
      <c r="A910" s="882" t="s">
        <v>94</v>
      </c>
      <c r="B910" s="850">
        <v>5</v>
      </c>
      <c r="C910" s="853">
        <v>1</v>
      </c>
      <c r="D910" s="852">
        <v>2</v>
      </c>
      <c r="E910" s="853">
        <v>4</v>
      </c>
      <c r="F910" s="850">
        <v>0</v>
      </c>
      <c r="G910" s="853">
        <v>1</v>
      </c>
      <c r="H910" s="850">
        <v>4</v>
      </c>
      <c r="I910" s="853">
        <v>2</v>
      </c>
      <c r="J910" s="850">
        <v>1</v>
      </c>
      <c r="K910" s="853">
        <v>0</v>
      </c>
      <c r="L910" s="850">
        <v>5</v>
      </c>
      <c r="M910" s="853">
        <v>7</v>
      </c>
      <c r="N910" s="851">
        <v>11</v>
      </c>
      <c r="O910" s="852">
        <v>14</v>
      </c>
      <c r="S910" s="921"/>
    </row>
    <row r="911" spans="1:31" ht="12.75" customHeight="1">
      <c r="A911" s="882" t="s">
        <v>95</v>
      </c>
      <c r="B911" s="850">
        <v>2</v>
      </c>
      <c r="C911" s="853">
        <v>5</v>
      </c>
      <c r="D911" s="852">
        <v>10</v>
      </c>
      <c r="E911" s="853">
        <v>7</v>
      </c>
      <c r="F911" s="850">
        <v>0</v>
      </c>
      <c r="G911" s="853">
        <v>2</v>
      </c>
      <c r="H911" s="850">
        <v>5</v>
      </c>
      <c r="I911" s="853">
        <v>3</v>
      </c>
      <c r="J911" s="850">
        <v>2</v>
      </c>
      <c r="K911" s="853">
        <v>1</v>
      </c>
      <c r="L911" s="850">
        <v>1</v>
      </c>
      <c r="M911" s="853">
        <v>4</v>
      </c>
      <c r="N911" s="851">
        <v>6</v>
      </c>
      <c r="O911" s="852">
        <v>6</v>
      </c>
      <c r="S911" s="921"/>
    </row>
    <row r="912" spans="1:31" ht="12.75" customHeight="1">
      <c r="A912" s="882" t="s">
        <v>96</v>
      </c>
      <c r="B912" s="850">
        <v>5</v>
      </c>
      <c r="C912" s="853">
        <v>5</v>
      </c>
      <c r="D912" s="852">
        <v>6</v>
      </c>
      <c r="E912" s="853">
        <v>6</v>
      </c>
      <c r="F912" s="850">
        <v>5</v>
      </c>
      <c r="G912" s="853">
        <v>3</v>
      </c>
      <c r="H912" s="850">
        <v>2</v>
      </c>
      <c r="I912" s="853">
        <v>3</v>
      </c>
      <c r="J912" s="850">
        <v>2</v>
      </c>
      <c r="K912" s="853">
        <v>2</v>
      </c>
      <c r="L912" s="850">
        <v>0</v>
      </c>
      <c r="M912" s="853">
        <v>0</v>
      </c>
      <c r="N912" s="851">
        <v>11</v>
      </c>
      <c r="O912" s="852">
        <v>7</v>
      </c>
      <c r="S912" s="921"/>
    </row>
    <row r="913" spans="1:19" ht="12.75" customHeight="1">
      <c r="A913" s="882" t="s">
        <v>97</v>
      </c>
      <c r="B913" s="850">
        <v>5</v>
      </c>
      <c r="C913" s="853">
        <v>2</v>
      </c>
      <c r="D913" s="852">
        <v>7</v>
      </c>
      <c r="E913" s="853">
        <v>6</v>
      </c>
      <c r="F913" s="850">
        <v>2</v>
      </c>
      <c r="G913" s="853">
        <v>0</v>
      </c>
      <c r="H913" s="850">
        <v>3</v>
      </c>
      <c r="I913" s="853">
        <v>2</v>
      </c>
      <c r="J913" s="850">
        <v>1</v>
      </c>
      <c r="K913" s="853">
        <v>0</v>
      </c>
      <c r="L913" s="850">
        <v>1</v>
      </c>
      <c r="M913" s="853">
        <v>2</v>
      </c>
      <c r="N913" s="851">
        <v>16</v>
      </c>
      <c r="O913" s="852">
        <v>18</v>
      </c>
      <c r="S913" s="921"/>
    </row>
    <row r="914" spans="1:19" ht="12.75" customHeight="1">
      <c r="A914" s="882" t="s">
        <v>99</v>
      </c>
      <c r="B914" s="850">
        <v>2</v>
      </c>
      <c r="C914" s="853">
        <v>3</v>
      </c>
      <c r="D914" s="852">
        <v>8</v>
      </c>
      <c r="E914" s="853">
        <v>4</v>
      </c>
      <c r="F914" s="850">
        <v>3</v>
      </c>
      <c r="G914" s="853">
        <v>4</v>
      </c>
      <c r="H914" s="850">
        <v>4</v>
      </c>
      <c r="I914" s="853">
        <v>0</v>
      </c>
      <c r="J914" s="850">
        <v>1</v>
      </c>
      <c r="K914" s="853">
        <v>1</v>
      </c>
      <c r="L914" s="850">
        <v>7</v>
      </c>
      <c r="M914" s="853">
        <v>6</v>
      </c>
      <c r="N914" s="851">
        <v>22</v>
      </c>
      <c r="O914" s="852">
        <v>22</v>
      </c>
      <c r="S914" s="921"/>
    </row>
    <row r="915" spans="1:19" ht="12.75" customHeight="1">
      <c r="A915" s="882" t="s">
        <v>100</v>
      </c>
      <c r="B915" s="850">
        <v>5</v>
      </c>
      <c r="C915" s="853">
        <v>3</v>
      </c>
      <c r="D915" s="852">
        <v>3</v>
      </c>
      <c r="E915" s="853">
        <v>3</v>
      </c>
      <c r="F915" s="850">
        <v>6</v>
      </c>
      <c r="G915" s="853">
        <v>2</v>
      </c>
      <c r="H915" s="850">
        <v>3</v>
      </c>
      <c r="I915" s="853">
        <v>3</v>
      </c>
      <c r="J915" s="850">
        <v>1</v>
      </c>
      <c r="K915" s="853">
        <v>1</v>
      </c>
      <c r="L915" s="850">
        <v>14</v>
      </c>
      <c r="M915" s="853">
        <v>9</v>
      </c>
      <c r="N915" s="851">
        <v>19</v>
      </c>
      <c r="O915" s="852">
        <v>24</v>
      </c>
      <c r="S915" s="921"/>
    </row>
    <row r="916" spans="1:19" ht="12.75" customHeight="1">
      <c r="A916" s="882" t="s">
        <v>101</v>
      </c>
      <c r="B916" s="850">
        <v>4</v>
      </c>
      <c r="C916" s="853">
        <v>4</v>
      </c>
      <c r="D916" s="852">
        <v>4</v>
      </c>
      <c r="E916" s="853">
        <v>8</v>
      </c>
      <c r="F916" s="850">
        <v>2</v>
      </c>
      <c r="G916" s="853">
        <v>2</v>
      </c>
      <c r="H916" s="850">
        <v>3</v>
      </c>
      <c r="I916" s="853">
        <v>6</v>
      </c>
      <c r="J916" s="850">
        <v>2</v>
      </c>
      <c r="K916" s="853">
        <v>3</v>
      </c>
      <c r="L916" s="850">
        <v>5</v>
      </c>
      <c r="M916" s="853">
        <v>6</v>
      </c>
      <c r="N916" s="851">
        <v>17</v>
      </c>
      <c r="O916" s="852">
        <v>20</v>
      </c>
      <c r="S916" s="921"/>
    </row>
    <row r="917" spans="1:19" ht="12.75" customHeight="1">
      <c r="A917" s="882" t="s">
        <v>102</v>
      </c>
      <c r="B917" s="850">
        <v>2</v>
      </c>
      <c r="C917" s="853">
        <v>4</v>
      </c>
      <c r="D917" s="852">
        <v>7</v>
      </c>
      <c r="E917" s="853">
        <v>6</v>
      </c>
      <c r="F917" s="850">
        <v>4</v>
      </c>
      <c r="G917" s="853">
        <v>5</v>
      </c>
      <c r="H917" s="850">
        <v>5</v>
      </c>
      <c r="I917" s="853">
        <v>4</v>
      </c>
      <c r="J917" s="850">
        <v>7</v>
      </c>
      <c r="K917" s="853">
        <v>5</v>
      </c>
      <c r="L917" s="850">
        <v>5</v>
      </c>
      <c r="M917" s="853">
        <v>9</v>
      </c>
      <c r="N917" s="851">
        <v>16</v>
      </c>
      <c r="O917" s="852">
        <v>9</v>
      </c>
      <c r="S917" s="921"/>
    </row>
    <row r="918" spans="1:19" ht="12.75" customHeight="1">
      <c r="A918" s="882" t="s">
        <v>103</v>
      </c>
      <c r="B918" s="850">
        <v>4</v>
      </c>
      <c r="C918" s="853">
        <v>7</v>
      </c>
      <c r="D918" s="852">
        <v>7</v>
      </c>
      <c r="E918" s="853">
        <v>5</v>
      </c>
      <c r="F918" s="850">
        <v>5</v>
      </c>
      <c r="G918" s="853">
        <v>2</v>
      </c>
      <c r="H918" s="850">
        <v>3</v>
      </c>
      <c r="I918" s="853">
        <v>3</v>
      </c>
      <c r="J918" s="850">
        <v>5</v>
      </c>
      <c r="K918" s="853">
        <v>6</v>
      </c>
      <c r="L918" s="850">
        <v>6</v>
      </c>
      <c r="M918" s="853">
        <v>4</v>
      </c>
      <c r="N918" s="851">
        <v>9</v>
      </c>
      <c r="O918" s="852">
        <v>16</v>
      </c>
      <c r="S918" s="921"/>
    </row>
    <row r="919" spans="1:19" ht="12.75" customHeight="1">
      <c r="A919" s="882" t="s">
        <v>104</v>
      </c>
      <c r="B919" s="850">
        <v>6</v>
      </c>
      <c r="C919" s="853">
        <v>4</v>
      </c>
      <c r="D919" s="852">
        <v>12</v>
      </c>
      <c r="E919" s="853">
        <v>12</v>
      </c>
      <c r="F919" s="850">
        <v>1</v>
      </c>
      <c r="G919" s="853">
        <v>1</v>
      </c>
      <c r="H919" s="850">
        <v>8</v>
      </c>
      <c r="I919" s="853">
        <v>8</v>
      </c>
      <c r="J919" s="850">
        <v>6</v>
      </c>
      <c r="K919" s="853">
        <v>7</v>
      </c>
      <c r="L919" s="850">
        <v>3</v>
      </c>
      <c r="M919" s="853">
        <v>4</v>
      </c>
      <c r="N919" s="851">
        <v>18</v>
      </c>
      <c r="O919" s="852">
        <v>21</v>
      </c>
      <c r="S919" s="921"/>
    </row>
    <row r="920" spans="1:19" ht="12.75" customHeight="1">
      <c r="A920" s="882" t="s">
        <v>105</v>
      </c>
      <c r="B920" s="850">
        <v>6</v>
      </c>
      <c r="C920" s="853">
        <v>1</v>
      </c>
      <c r="D920" s="852">
        <v>13</v>
      </c>
      <c r="E920" s="853">
        <v>14</v>
      </c>
      <c r="F920" s="850">
        <v>4</v>
      </c>
      <c r="G920" s="853">
        <v>4</v>
      </c>
      <c r="H920" s="850">
        <v>9</v>
      </c>
      <c r="I920" s="853">
        <v>9</v>
      </c>
      <c r="J920" s="850">
        <v>4</v>
      </c>
      <c r="K920" s="853">
        <v>6</v>
      </c>
      <c r="L920" s="850">
        <v>4</v>
      </c>
      <c r="M920" s="853">
        <v>5</v>
      </c>
      <c r="N920" s="851">
        <v>32</v>
      </c>
      <c r="O920" s="852">
        <v>25</v>
      </c>
      <c r="S920" s="921"/>
    </row>
    <row r="921" spans="1:19" ht="12.75" customHeight="1">
      <c r="A921" s="882" t="s">
        <v>106</v>
      </c>
      <c r="B921" s="850">
        <v>3</v>
      </c>
      <c r="C921" s="853">
        <v>4</v>
      </c>
      <c r="D921" s="852">
        <v>5</v>
      </c>
      <c r="E921" s="853">
        <v>4</v>
      </c>
      <c r="F921" s="850">
        <v>4</v>
      </c>
      <c r="G921" s="853">
        <v>5</v>
      </c>
      <c r="H921" s="850">
        <v>6</v>
      </c>
      <c r="I921" s="853">
        <v>3</v>
      </c>
      <c r="J921" s="850">
        <v>5</v>
      </c>
      <c r="K921" s="853">
        <v>2</v>
      </c>
      <c r="L921" s="850">
        <v>8</v>
      </c>
      <c r="M921" s="853">
        <v>8</v>
      </c>
      <c r="N921" s="851">
        <v>17</v>
      </c>
      <c r="O921" s="852">
        <v>9</v>
      </c>
      <c r="S921" s="921"/>
    </row>
    <row r="922" spans="1:19" ht="12.75" customHeight="1">
      <c r="A922" s="882" t="s">
        <v>107</v>
      </c>
      <c r="B922" s="850">
        <v>5</v>
      </c>
      <c r="C922" s="853">
        <v>5</v>
      </c>
      <c r="D922" s="852">
        <v>3</v>
      </c>
      <c r="E922" s="853">
        <v>10</v>
      </c>
      <c r="F922" s="850">
        <v>2</v>
      </c>
      <c r="G922" s="853">
        <v>5</v>
      </c>
      <c r="H922" s="850">
        <v>2</v>
      </c>
      <c r="I922" s="853">
        <v>6</v>
      </c>
      <c r="J922" s="850">
        <v>2</v>
      </c>
      <c r="K922" s="853">
        <v>2</v>
      </c>
      <c r="L922" s="850">
        <v>5</v>
      </c>
      <c r="M922" s="853">
        <v>10</v>
      </c>
      <c r="N922" s="851">
        <v>2</v>
      </c>
      <c r="O922" s="852">
        <v>6</v>
      </c>
      <c r="S922" s="921"/>
    </row>
    <row r="923" spans="1:19" ht="12.75" customHeight="1">
      <c r="A923" s="882" t="s">
        <v>108</v>
      </c>
      <c r="B923" s="850">
        <v>3</v>
      </c>
      <c r="C923" s="853">
        <v>3</v>
      </c>
      <c r="D923" s="852">
        <v>6</v>
      </c>
      <c r="E923" s="853">
        <v>2</v>
      </c>
      <c r="F923" s="850">
        <v>1</v>
      </c>
      <c r="G923" s="853">
        <v>1</v>
      </c>
      <c r="H923" s="850">
        <v>3</v>
      </c>
      <c r="I923" s="853">
        <v>4</v>
      </c>
      <c r="J923" s="850">
        <v>3</v>
      </c>
      <c r="K923" s="853">
        <v>3</v>
      </c>
      <c r="L923" s="850">
        <v>2</v>
      </c>
      <c r="M923" s="853">
        <v>0</v>
      </c>
      <c r="N923" s="851">
        <v>4</v>
      </c>
      <c r="O923" s="852">
        <v>6</v>
      </c>
      <c r="S923" s="921"/>
    </row>
    <row r="924" spans="1:19" ht="12.75" customHeight="1">
      <c r="A924" s="882" t="s">
        <v>109</v>
      </c>
      <c r="B924" s="850">
        <v>1</v>
      </c>
      <c r="C924" s="853">
        <v>8</v>
      </c>
      <c r="D924" s="852">
        <v>3</v>
      </c>
      <c r="E924" s="853">
        <v>12</v>
      </c>
      <c r="F924" s="850">
        <v>3</v>
      </c>
      <c r="G924" s="853">
        <v>3</v>
      </c>
      <c r="H924" s="850">
        <v>4</v>
      </c>
      <c r="I924" s="853">
        <v>5</v>
      </c>
      <c r="J924" s="850">
        <v>4</v>
      </c>
      <c r="K924" s="853">
        <v>2</v>
      </c>
      <c r="L924" s="850">
        <v>0</v>
      </c>
      <c r="M924" s="853">
        <v>2</v>
      </c>
      <c r="N924" s="851">
        <v>3</v>
      </c>
      <c r="O924" s="852">
        <v>3</v>
      </c>
      <c r="S924" s="921"/>
    </row>
    <row r="925" spans="1:19" ht="12.75" customHeight="1">
      <c r="A925" s="882" t="s">
        <v>110</v>
      </c>
      <c r="B925" s="850">
        <v>1</v>
      </c>
      <c r="C925" s="853">
        <v>0</v>
      </c>
      <c r="D925" s="852">
        <v>1</v>
      </c>
      <c r="E925" s="853">
        <v>0</v>
      </c>
      <c r="F925" s="850">
        <v>0</v>
      </c>
      <c r="G925" s="853">
        <v>1</v>
      </c>
      <c r="H925" s="850">
        <v>2</v>
      </c>
      <c r="I925" s="853">
        <v>5</v>
      </c>
      <c r="J925" s="850">
        <v>0</v>
      </c>
      <c r="K925" s="853">
        <v>5</v>
      </c>
      <c r="L925" s="850">
        <v>0</v>
      </c>
      <c r="M925" s="853">
        <v>0</v>
      </c>
      <c r="N925" s="851">
        <v>1</v>
      </c>
      <c r="O925" s="852">
        <v>3</v>
      </c>
      <c r="S925" s="921"/>
    </row>
    <row r="926" spans="1:19" ht="12.75" customHeight="1">
      <c r="A926" s="882" t="s">
        <v>111</v>
      </c>
      <c r="B926" s="850">
        <v>0</v>
      </c>
      <c r="C926" s="853">
        <v>0</v>
      </c>
      <c r="D926" s="852">
        <v>0</v>
      </c>
      <c r="E926" s="853">
        <v>0</v>
      </c>
      <c r="F926" s="850">
        <v>0</v>
      </c>
      <c r="G926" s="853">
        <v>2</v>
      </c>
      <c r="H926" s="850">
        <v>0</v>
      </c>
      <c r="I926" s="853">
        <v>2</v>
      </c>
      <c r="J926" s="850">
        <v>0</v>
      </c>
      <c r="K926" s="853">
        <v>0</v>
      </c>
      <c r="L926" s="850">
        <v>0</v>
      </c>
      <c r="M926" s="853">
        <v>0</v>
      </c>
      <c r="N926" s="851">
        <v>0</v>
      </c>
      <c r="O926" s="852">
        <v>1</v>
      </c>
      <c r="S926" s="921"/>
    </row>
    <row r="927" spans="1:19" ht="12.75" customHeight="1" thickBot="1">
      <c r="A927" s="883" t="s">
        <v>232</v>
      </c>
      <c r="B927" s="855">
        <v>0</v>
      </c>
      <c r="C927" s="884">
        <v>0</v>
      </c>
      <c r="D927" s="855">
        <v>0</v>
      </c>
      <c r="E927" s="884">
        <v>0</v>
      </c>
      <c r="F927" s="850">
        <v>0</v>
      </c>
      <c r="G927" s="884">
        <v>0</v>
      </c>
      <c r="H927" s="850">
        <v>0</v>
      </c>
      <c r="I927" s="884">
        <v>1</v>
      </c>
      <c r="J927" s="850">
        <v>0</v>
      </c>
      <c r="K927" s="884">
        <v>0</v>
      </c>
      <c r="L927" s="850">
        <v>0</v>
      </c>
      <c r="M927" s="853">
        <v>0</v>
      </c>
      <c r="N927" s="915">
        <v>0</v>
      </c>
      <c r="O927" s="855">
        <v>0</v>
      </c>
      <c r="S927" s="921"/>
    </row>
    <row r="928" spans="1:19" ht="12.75" customHeight="1">
      <c r="A928" s="991"/>
      <c r="B928" s="850"/>
      <c r="C928" s="852"/>
      <c r="D928" s="967"/>
      <c r="E928" s="967"/>
      <c r="F928" s="967"/>
      <c r="G928" s="967"/>
      <c r="H928" s="967"/>
      <c r="I928" s="967"/>
      <c r="J928" s="967"/>
      <c r="K928" s="967"/>
      <c r="L928" s="967"/>
      <c r="M928" s="967"/>
      <c r="N928" s="967"/>
      <c r="O928" s="967"/>
    </row>
    <row r="929" spans="1:16" ht="12.75" customHeight="1" thickBot="1">
      <c r="A929" s="854"/>
      <c r="B929" s="855"/>
      <c r="C929" s="855"/>
      <c r="D929" s="855"/>
      <c r="E929" s="855"/>
      <c r="F929" s="855"/>
      <c r="G929" s="855"/>
      <c r="H929" s="855"/>
      <c r="I929" s="855"/>
      <c r="J929" s="855"/>
      <c r="K929" s="855"/>
      <c r="L929" s="855"/>
      <c r="M929" s="855"/>
      <c r="N929" s="855"/>
      <c r="O929" s="855"/>
    </row>
    <row r="930" spans="1:16" s="850" customFormat="1" ht="20.100000000000001" customHeight="1">
      <c r="A930" s="1065" t="s">
        <v>218</v>
      </c>
      <c r="B930" s="923" t="s">
        <v>470</v>
      </c>
      <c r="C930" s="924"/>
      <c r="D930" s="1035" t="s">
        <v>471</v>
      </c>
      <c r="E930" s="1088"/>
      <c r="F930" s="1068" t="s">
        <v>472</v>
      </c>
      <c r="G930" s="1068"/>
      <c r="H930" s="1035" t="s">
        <v>473</v>
      </c>
      <c r="I930" s="1103"/>
      <c r="J930" s="1104" t="s">
        <v>474</v>
      </c>
      <c r="K930" s="1105"/>
      <c r="L930" s="985" t="s">
        <v>475</v>
      </c>
      <c r="M930" s="866"/>
      <c r="N930" s="923" t="s">
        <v>476</v>
      </c>
      <c r="O930" s="924"/>
      <c r="P930" s="852"/>
    </row>
    <row r="931" spans="1:16" ht="13.5" customHeight="1">
      <c r="A931" s="870" t="s">
        <v>226</v>
      </c>
      <c r="B931" s="929">
        <v>13</v>
      </c>
      <c r="C931" s="929"/>
      <c r="D931" s="868">
        <v>20</v>
      </c>
      <c r="E931" s="868"/>
      <c r="F931" s="928">
        <v>39</v>
      </c>
      <c r="G931" s="868"/>
      <c r="H931" s="1106">
        <v>146</v>
      </c>
      <c r="I931" s="1107"/>
      <c r="J931" s="893">
        <f>SUM(J873:P873)+SUM(B902:R902)+SUM(B931:H931)</f>
        <v>1025</v>
      </c>
      <c r="K931" s="894"/>
      <c r="L931" s="928">
        <v>53</v>
      </c>
      <c r="M931" s="868"/>
      <c r="N931" s="868">
        <v>126</v>
      </c>
      <c r="O931" s="869"/>
    </row>
    <row r="932" spans="1:16" ht="13.5" customHeight="1">
      <c r="A932" s="897" t="s">
        <v>227</v>
      </c>
      <c r="B932" s="929">
        <f>SUM(B936:C956)</f>
        <v>37</v>
      </c>
      <c r="C932" s="929"/>
      <c r="D932" s="868">
        <f>SUM(D936:E956)</f>
        <v>38</v>
      </c>
      <c r="E932" s="868"/>
      <c r="F932" s="928">
        <f>SUM(F936:G956)</f>
        <v>129</v>
      </c>
      <c r="G932" s="868"/>
      <c r="H932" s="1106">
        <f>SUM(H936:I956)</f>
        <v>387</v>
      </c>
      <c r="I932" s="1107"/>
      <c r="J932" s="893">
        <f>SUM(J936:K956)</f>
        <v>2941</v>
      </c>
      <c r="K932" s="894"/>
      <c r="L932" s="928">
        <f>SUM(L936:M956)</f>
        <v>155</v>
      </c>
      <c r="M932" s="868"/>
      <c r="N932" s="868">
        <f>SUM(N936:O956)</f>
        <v>368</v>
      </c>
      <c r="O932" s="869"/>
    </row>
    <row r="933" spans="1:16" ht="13.5" customHeight="1">
      <c r="A933" s="951"/>
      <c r="B933" s="1001" t="s">
        <v>89</v>
      </c>
      <c r="C933" s="1003" t="s">
        <v>90</v>
      </c>
      <c r="D933" s="1000" t="s">
        <v>89</v>
      </c>
      <c r="E933" s="971" t="s">
        <v>90</v>
      </c>
      <c r="F933" s="904" t="s">
        <v>89</v>
      </c>
      <c r="G933" s="971" t="s">
        <v>90</v>
      </c>
      <c r="H933" s="1080" t="s">
        <v>89</v>
      </c>
      <c r="I933" s="972" t="s">
        <v>90</v>
      </c>
      <c r="J933" s="973" t="s">
        <v>89</v>
      </c>
      <c r="K933" s="974" t="s">
        <v>90</v>
      </c>
      <c r="L933" s="904" t="s">
        <v>89</v>
      </c>
      <c r="M933" s="905" t="s">
        <v>90</v>
      </c>
      <c r="N933" s="904" t="s">
        <v>89</v>
      </c>
      <c r="O933" s="1003" t="s">
        <v>90</v>
      </c>
    </row>
    <row r="934" spans="1:16" ht="13.5" customHeight="1">
      <c r="A934" s="882" t="s">
        <v>277</v>
      </c>
      <c r="B934" s="954">
        <f t="shared" ref="B934:I934" si="117">SUM(B940:B956)</f>
        <v>18</v>
      </c>
      <c r="C934" s="954">
        <f t="shared" si="117"/>
        <v>18</v>
      </c>
      <c r="D934" s="952">
        <f t="shared" si="117"/>
        <v>20</v>
      </c>
      <c r="E934" s="953">
        <f t="shared" si="117"/>
        <v>15</v>
      </c>
      <c r="F934" s="954">
        <f t="shared" si="117"/>
        <v>51</v>
      </c>
      <c r="G934" s="953">
        <f t="shared" si="117"/>
        <v>55</v>
      </c>
      <c r="H934" s="954">
        <f t="shared" si="117"/>
        <v>154</v>
      </c>
      <c r="I934" s="906">
        <f t="shared" si="117"/>
        <v>156</v>
      </c>
      <c r="J934" s="955">
        <f t="shared" ref="J934:K949" si="118">J876+L876+N876+B905+D905+F905+H905+J905+L905+N905+B934+D934+F934+H934</f>
        <v>1176</v>
      </c>
      <c r="K934" s="956">
        <f t="shared" si="118"/>
        <v>1221</v>
      </c>
      <c r="L934" s="954">
        <f>SUM(L940:L956)</f>
        <v>65</v>
      </c>
      <c r="M934" s="953">
        <f>SUM(M940:M956)</f>
        <v>65</v>
      </c>
      <c r="N934" s="954">
        <f>SUM(N940:N956)</f>
        <v>133</v>
      </c>
      <c r="O934" s="954">
        <f>SUM(O940:O956)</f>
        <v>146</v>
      </c>
    </row>
    <row r="935" spans="1:16" ht="15" customHeight="1">
      <c r="A935" s="879" t="s">
        <v>229</v>
      </c>
      <c r="B935" s="881">
        <f t="shared" ref="B935:I935" si="119">SUM(B936:B956)</f>
        <v>18</v>
      </c>
      <c r="C935" s="881">
        <f t="shared" si="119"/>
        <v>19</v>
      </c>
      <c r="D935" s="880">
        <f t="shared" si="119"/>
        <v>21</v>
      </c>
      <c r="E935" s="958">
        <f t="shared" si="119"/>
        <v>17</v>
      </c>
      <c r="F935" s="979">
        <f t="shared" si="119"/>
        <v>61</v>
      </c>
      <c r="G935" s="980">
        <f t="shared" si="119"/>
        <v>68</v>
      </c>
      <c r="H935" s="979">
        <f t="shared" si="119"/>
        <v>193</v>
      </c>
      <c r="I935" s="978">
        <f t="shared" si="119"/>
        <v>194</v>
      </c>
      <c r="J935" s="910">
        <f t="shared" si="118"/>
        <v>1441</v>
      </c>
      <c r="K935" s="911">
        <f t="shared" si="118"/>
        <v>1500</v>
      </c>
      <c r="L935" s="979">
        <f>SUM(L936:L956)</f>
        <v>79</v>
      </c>
      <c r="M935" s="980">
        <f>SUM(M936:M956)</f>
        <v>76</v>
      </c>
      <c r="N935" s="979">
        <f>SUM(N936:N956)</f>
        <v>176</v>
      </c>
      <c r="O935" s="979">
        <f>SUM(O936:O956)</f>
        <v>192</v>
      </c>
    </row>
    <row r="936" spans="1:16" ht="12.75" customHeight="1">
      <c r="A936" s="882" t="s">
        <v>477</v>
      </c>
      <c r="B936" s="850">
        <v>0</v>
      </c>
      <c r="C936" s="852">
        <v>0</v>
      </c>
      <c r="D936" s="851">
        <v>0</v>
      </c>
      <c r="E936" s="853">
        <v>0</v>
      </c>
      <c r="F936" s="850">
        <v>0</v>
      </c>
      <c r="G936" s="853">
        <v>1</v>
      </c>
      <c r="H936" s="850">
        <v>7</v>
      </c>
      <c r="I936" s="912">
        <v>5</v>
      </c>
      <c r="J936" s="913">
        <f t="shared" si="118"/>
        <v>51</v>
      </c>
      <c r="K936" s="914">
        <f t="shared" si="118"/>
        <v>51</v>
      </c>
      <c r="L936" s="850">
        <v>2</v>
      </c>
      <c r="M936" s="853">
        <v>2</v>
      </c>
      <c r="N936" s="852">
        <v>5</v>
      </c>
      <c r="O936" s="852">
        <v>6</v>
      </c>
    </row>
    <row r="937" spans="1:16" ht="12.75" customHeight="1">
      <c r="A937" s="882" t="s">
        <v>249</v>
      </c>
      <c r="B937" s="850">
        <v>0</v>
      </c>
      <c r="C937" s="852">
        <v>0</v>
      </c>
      <c r="D937" s="851">
        <v>0</v>
      </c>
      <c r="E937" s="853">
        <v>2</v>
      </c>
      <c r="F937" s="850">
        <v>4</v>
      </c>
      <c r="G937" s="853">
        <v>1</v>
      </c>
      <c r="H937" s="850">
        <v>10</v>
      </c>
      <c r="I937" s="912">
        <v>8</v>
      </c>
      <c r="J937" s="913">
        <f t="shared" si="118"/>
        <v>70</v>
      </c>
      <c r="K937" s="914">
        <f t="shared" si="118"/>
        <v>67</v>
      </c>
      <c r="L937" s="850">
        <v>6</v>
      </c>
      <c r="M937" s="853">
        <v>4</v>
      </c>
      <c r="N937" s="852">
        <v>7</v>
      </c>
      <c r="O937" s="852">
        <v>7</v>
      </c>
    </row>
    <row r="938" spans="1:16" ht="12.75" customHeight="1">
      <c r="A938" s="882" t="s">
        <v>93</v>
      </c>
      <c r="B938" s="850">
        <v>0</v>
      </c>
      <c r="C938" s="852">
        <v>1</v>
      </c>
      <c r="D938" s="851">
        <v>1</v>
      </c>
      <c r="E938" s="853">
        <v>0</v>
      </c>
      <c r="F938" s="850">
        <v>3</v>
      </c>
      <c r="G938" s="853">
        <v>6</v>
      </c>
      <c r="H938" s="850">
        <v>14</v>
      </c>
      <c r="I938" s="912">
        <v>13</v>
      </c>
      <c r="J938" s="913">
        <f t="shared" si="118"/>
        <v>83</v>
      </c>
      <c r="K938" s="914">
        <f t="shared" si="118"/>
        <v>96</v>
      </c>
      <c r="L938" s="850">
        <v>2</v>
      </c>
      <c r="M938" s="853">
        <v>4</v>
      </c>
      <c r="N938" s="852">
        <v>16</v>
      </c>
      <c r="O938" s="852">
        <v>19</v>
      </c>
    </row>
    <row r="939" spans="1:16" ht="12.75" customHeight="1">
      <c r="A939" s="882" t="s">
        <v>94</v>
      </c>
      <c r="B939" s="850">
        <v>0</v>
      </c>
      <c r="C939" s="852">
        <v>0</v>
      </c>
      <c r="D939" s="851">
        <v>0</v>
      </c>
      <c r="E939" s="853">
        <v>0</v>
      </c>
      <c r="F939" s="850">
        <v>3</v>
      </c>
      <c r="G939" s="853">
        <v>5</v>
      </c>
      <c r="H939" s="850">
        <v>8</v>
      </c>
      <c r="I939" s="912">
        <v>12</v>
      </c>
      <c r="J939" s="913">
        <f t="shared" si="118"/>
        <v>61</v>
      </c>
      <c r="K939" s="914">
        <f t="shared" si="118"/>
        <v>65</v>
      </c>
      <c r="L939" s="850">
        <v>4</v>
      </c>
      <c r="M939" s="853">
        <v>1</v>
      </c>
      <c r="N939" s="852">
        <v>15</v>
      </c>
      <c r="O939" s="852">
        <v>14</v>
      </c>
    </row>
    <row r="940" spans="1:16" ht="12.75" customHeight="1">
      <c r="A940" s="882" t="s">
        <v>95</v>
      </c>
      <c r="B940" s="850">
        <v>2</v>
      </c>
      <c r="C940" s="852">
        <v>3</v>
      </c>
      <c r="D940" s="851">
        <v>0</v>
      </c>
      <c r="E940" s="853">
        <v>2</v>
      </c>
      <c r="F940" s="850">
        <v>0</v>
      </c>
      <c r="G940" s="853">
        <v>1</v>
      </c>
      <c r="H940" s="850">
        <v>4</v>
      </c>
      <c r="I940" s="912">
        <v>4</v>
      </c>
      <c r="J940" s="913">
        <f t="shared" si="118"/>
        <v>50</v>
      </c>
      <c r="K940" s="914">
        <f t="shared" si="118"/>
        <v>51</v>
      </c>
      <c r="L940" s="850">
        <v>3</v>
      </c>
      <c r="M940" s="853">
        <v>2</v>
      </c>
      <c r="N940" s="852">
        <v>15</v>
      </c>
      <c r="O940" s="852">
        <v>5</v>
      </c>
    </row>
    <row r="941" spans="1:16" ht="12.75" customHeight="1">
      <c r="A941" s="882" t="s">
        <v>96</v>
      </c>
      <c r="B941" s="850">
        <v>2</v>
      </c>
      <c r="C941" s="852">
        <v>1</v>
      </c>
      <c r="D941" s="851">
        <v>0</v>
      </c>
      <c r="E941" s="853">
        <v>0</v>
      </c>
      <c r="F941" s="850">
        <v>1</v>
      </c>
      <c r="G941" s="853">
        <v>1</v>
      </c>
      <c r="H941" s="850">
        <v>10</v>
      </c>
      <c r="I941" s="912">
        <v>10</v>
      </c>
      <c r="J941" s="913">
        <f t="shared" si="118"/>
        <v>62</v>
      </c>
      <c r="K941" s="914">
        <f t="shared" si="118"/>
        <v>55</v>
      </c>
      <c r="L941" s="850">
        <v>5</v>
      </c>
      <c r="M941" s="853">
        <v>2</v>
      </c>
      <c r="N941" s="852">
        <v>4</v>
      </c>
      <c r="O941" s="852">
        <v>1</v>
      </c>
    </row>
    <row r="942" spans="1:16" ht="12.75" customHeight="1">
      <c r="A942" s="882" t="s">
        <v>97</v>
      </c>
      <c r="B942" s="850">
        <v>2</v>
      </c>
      <c r="C942" s="852">
        <v>1</v>
      </c>
      <c r="D942" s="851">
        <v>1</v>
      </c>
      <c r="E942" s="853">
        <v>0</v>
      </c>
      <c r="F942" s="850">
        <v>3</v>
      </c>
      <c r="G942" s="853">
        <v>3</v>
      </c>
      <c r="H942" s="850">
        <v>5</v>
      </c>
      <c r="I942" s="912">
        <v>7</v>
      </c>
      <c r="J942" s="913">
        <f t="shared" si="118"/>
        <v>71</v>
      </c>
      <c r="K942" s="914">
        <f t="shared" si="118"/>
        <v>65</v>
      </c>
      <c r="L942" s="850">
        <v>3</v>
      </c>
      <c r="M942" s="853">
        <v>3</v>
      </c>
      <c r="N942" s="852">
        <v>9</v>
      </c>
      <c r="O942" s="852">
        <v>13</v>
      </c>
    </row>
    <row r="943" spans="1:16" ht="12.75" customHeight="1">
      <c r="A943" s="882" t="s">
        <v>99</v>
      </c>
      <c r="B943" s="850">
        <v>0</v>
      </c>
      <c r="C943" s="852">
        <v>0</v>
      </c>
      <c r="D943" s="851">
        <v>0</v>
      </c>
      <c r="E943" s="853">
        <v>0</v>
      </c>
      <c r="F943" s="850">
        <v>3</v>
      </c>
      <c r="G943" s="853">
        <v>4</v>
      </c>
      <c r="H943" s="850">
        <v>11</v>
      </c>
      <c r="I943" s="912">
        <v>13</v>
      </c>
      <c r="J943" s="913">
        <f t="shared" si="118"/>
        <v>94</v>
      </c>
      <c r="K943" s="914">
        <f t="shared" si="118"/>
        <v>91</v>
      </c>
      <c r="L943" s="850">
        <v>4</v>
      </c>
      <c r="M943" s="853">
        <v>4</v>
      </c>
      <c r="N943" s="852">
        <v>12</v>
      </c>
      <c r="O943" s="852">
        <v>11</v>
      </c>
    </row>
    <row r="944" spans="1:16" ht="12.75" customHeight="1">
      <c r="A944" s="882" t="s">
        <v>100</v>
      </c>
      <c r="B944" s="850">
        <v>0</v>
      </c>
      <c r="C944" s="852">
        <v>0</v>
      </c>
      <c r="D944" s="851">
        <v>3</v>
      </c>
      <c r="E944" s="853">
        <v>1</v>
      </c>
      <c r="F944" s="850">
        <v>3</v>
      </c>
      <c r="G944" s="853">
        <v>1</v>
      </c>
      <c r="H944" s="850">
        <v>17</v>
      </c>
      <c r="I944" s="912">
        <v>14</v>
      </c>
      <c r="J944" s="913">
        <f t="shared" si="118"/>
        <v>117</v>
      </c>
      <c r="K944" s="914">
        <f t="shared" si="118"/>
        <v>109</v>
      </c>
      <c r="L944" s="850">
        <v>4</v>
      </c>
      <c r="M944" s="853">
        <v>4</v>
      </c>
      <c r="N944" s="852">
        <v>12</v>
      </c>
      <c r="O944" s="852">
        <v>12</v>
      </c>
    </row>
    <row r="945" spans="1:16" ht="12.75" customHeight="1">
      <c r="A945" s="882" t="s">
        <v>101</v>
      </c>
      <c r="B945" s="850">
        <v>0</v>
      </c>
      <c r="C945" s="852">
        <v>2</v>
      </c>
      <c r="D945" s="851">
        <v>0</v>
      </c>
      <c r="E945" s="853">
        <v>1</v>
      </c>
      <c r="F945" s="850">
        <v>3</v>
      </c>
      <c r="G945" s="853">
        <v>3</v>
      </c>
      <c r="H945" s="850">
        <v>14</v>
      </c>
      <c r="I945" s="912">
        <v>8</v>
      </c>
      <c r="J945" s="913">
        <f t="shared" si="118"/>
        <v>79</v>
      </c>
      <c r="K945" s="914">
        <f t="shared" si="118"/>
        <v>89</v>
      </c>
      <c r="L945" s="850">
        <v>3</v>
      </c>
      <c r="M945" s="853">
        <v>1</v>
      </c>
      <c r="N945" s="852">
        <v>13</v>
      </c>
      <c r="O945" s="852">
        <v>16</v>
      </c>
    </row>
    <row r="946" spans="1:16" ht="12.75" customHeight="1">
      <c r="A946" s="882" t="s">
        <v>102</v>
      </c>
      <c r="B946" s="850">
        <v>2</v>
      </c>
      <c r="C946" s="852">
        <v>0</v>
      </c>
      <c r="D946" s="851">
        <v>1</v>
      </c>
      <c r="E946" s="853">
        <v>1</v>
      </c>
      <c r="F946" s="850">
        <v>4</v>
      </c>
      <c r="G946" s="853">
        <v>4</v>
      </c>
      <c r="H946" s="850">
        <v>7</v>
      </c>
      <c r="I946" s="912">
        <v>6</v>
      </c>
      <c r="J946" s="913">
        <f t="shared" si="118"/>
        <v>91</v>
      </c>
      <c r="K946" s="914">
        <f t="shared" si="118"/>
        <v>76</v>
      </c>
      <c r="L946" s="850">
        <v>6</v>
      </c>
      <c r="M946" s="853">
        <v>6</v>
      </c>
      <c r="N946" s="852">
        <v>14</v>
      </c>
      <c r="O946" s="852">
        <v>12</v>
      </c>
    </row>
    <row r="947" spans="1:16" ht="12.75" customHeight="1">
      <c r="A947" s="882" t="s">
        <v>103</v>
      </c>
      <c r="B947" s="850">
        <v>5</v>
      </c>
      <c r="C947" s="852">
        <v>3</v>
      </c>
      <c r="D947" s="851">
        <v>1</v>
      </c>
      <c r="E947" s="853">
        <v>1</v>
      </c>
      <c r="F947" s="850">
        <v>3</v>
      </c>
      <c r="G947" s="853">
        <v>2</v>
      </c>
      <c r="H947" s="850">
        <v>8</v>
      </c>
      <c r="I947" s="912">
        <v>15</v>
      </c>
      <c r="J947" s="913">
        <f t="shared" si="118"/>
        <v>82</v>
      </c>
      <c r="K947" s="914">
        <f t="shared" si="118"/>
        <v>97</v>
      </c>
      <c r="L947" s="850">
        <v>8</v>
      </c>
      <c r="M947" s="853">
        <v>9</v>
      </c>
      <c r="N947" s="852">
        <v>11</v>
      </c>
      <c r="O947" s="852">
        <v>11</v>
      </c>
    </row>
    <row r="948" spans="1:16" ht="12.75" customHeight="1">
      <c r="A948" s="882" t="s">
        <v>104</v>
      </c>
      <c r="B948" s="850">
        <v>2</v>
      </c>
      <c r="C948" s="852">
        <v>1</v>
      </c>
      <c r="D948" s="851">
        <v>2</v>
      </c>
      <c r="E948" s="853">
        <v>2</v>
      </c>
      <c r="F948" s="850">
        <v>5</v>
      </c>
      <c r="G948" s="853">
        <v>8</v>
      </c>
      <c r="H948" s="850">
        <v>16</v>
      </c>
      <c r="I948" s="912">
        <v>10</v>
      </c>
      <c r="J948" s="913">
        <f t="shared" si="118"/>
        <v>118</v>
      </c>
      <c r="K948" s="914">
        <f t="shared" si="118"/>
        <v>104</v>
      </c>
      <c r="L948" s="850">
        <v>7</v>
      </c>
      <c r="M948" s="853">
        <v>3</v>
      </c>
      <c r="N948" s="852">
        <v>16</v>
      </c>
      <c r="O948" s="852">
        <v>15</v>
      </c>
    </row>
    <row r="949" spans="1:16" ht="12.75" customHeight="1">
      <c r="A949" s="882" t="s">
        <v>105</v>
      </c>
      <c r="B949" s="850">
        <v>1</v>
      </c>
      <c r="C949" s="852">
        <v>1</v>
      </c>
      <c r="D949" s="851">
        <v>2</v>
      </c>
      <c r="E949" s="853">
        <v>2</v>
      </c>
      <c r="F949" s="850">
        <v>7</v>
      </c>
      <c r="G949" s="853">
        <v>9</v>
      </c>
      <c r="H949" s="850">
        <v>18</v>
      </c>
      <c r="I949" s="912">
        <v>23</v>
      </c>
      <c r="J949" s="913">
        <f t="shared" si="118"/>
        <v>138</v>
      </c>
      <c r="K949" s="914">
        <f t="shared" si="118"/>
        <v>144</v>
      </c>
      <c r="L949" s="850">
        <v>6</v>
      </c>
      <c r="M949" s="853">
        <v>5</v>
      </c>
      <c r="N949" s="852">
        <v>9</v>
      </c>
      <c r="O949" s="852">
        <v>12</v>
      </c>
    </row>
    <row r="950" spans="1:16" ht="12.75" customHeight="1">
      <c r="A950" s="882" t="s">
        <v>106</v>
      </c>
      <c r="B950" s="850">
        <v>0</v>
      </c>
      <c r="C950" s="852">
        <v>0</v>
      </c>
      <c r="D950" s="851">
        <v>2</v>
      </c>
      <c r="E950" s="853">
        <v>1</v>
      </c>
      <c r="F950" s="850">
        <v>5</v>
      </c>
      <c r="G950" s="853">
        <v>4</v>
      </c>
      <c r="H950" s="850">
        <v>12</v>
      </c>
      <c r="I950" s="912">
        <v>13</v>
      </c>
      <c r="J950" s="913">
        <f t="shared" ref="J950:K956" si="120">J892+L892+N892+B921+D921+F921+H921+J921+L921+N921+B950+D950+F950+H950</f>
        <v>95</v>
      </c>
      <c r="K950" s="914">
        <f t="shared" si="120"/>
        <v>81</v>
      </c>
      <c r="L950" s="850">
        <v>2</v>
      </c>
      <c r="M950" s="853">
        <v>7</v>
      </c>
      <c r="N950" s="852">
        <v>7</v>
      </c>
      <c r="O950" s="852">
        <v>11</v>
      </c>
    </row>
    <row r="951" spans="1:16" ht="12.75" customHeight="1">
      <c r="A951" s="882" t="s">
        <v>107</v>
      </c>
      <c r="B951" s="850">
        <v>1</v>
      </c>
      <c r="C951" s="852">
        <v>2</v>
      </c>
      <c r="D951" s="851">
        <v>2</v>
      </c>
      <c r="E951" s="853">
        <v>1</v>
      </c>
      <c r="F951" s="850">
        <v>4</v>
      </c>
      <c r="G951" s="853">
        <v>7</v>
      </c>
      <c r="H951" s="850">
        <v>13</v>
      </c>
      <c r="I951" s="912">
        <v>11</v>
      </c>
      <c r="J951" s="913">
        <f t="shared" si="120"/>
        <v>59</v>
      </c>
      <c r="K951" s="914">
        <f t="shared" si="120"/>
        <v>90</v>
      </c>
      <c r="L951" s="850">
        <v>5</v>
      </c>
      <c r="M951" s="853">
        <v>8</v>
      </c>
      <c r="N951" s="852">
        <v>4</v>
      </c>
      <c r="O951" s="852">
        <v>13</v>
      </c>
    </row>
    <row r="952" spans="1:16" ht="12.75" customHeight="1">
      <c r="A952" s="882" t="s">
        <v>108</v>
      </c>
      <c r="B952" s="850">
        <v>1</v>
      </c>
      <c r="C952" s="852">
        <v>1</v>
      </c>
      <c r="D952" s="851">
        <v>5</v>
      </c>
      <c r="E952" s="853">
        <v>1</v>
      </c>
      <c r="F952" s="850">
        <v>6</v>
      </c>
      <c r="G952" s="853">
        <v>4</v>
      </c>
      <c r="H952" s="850">
        <v>10</v>
      </c>
      <c r="I952" s="912">
        <v>10</v>
      </c>
      <c r="J952" s="913">
        <f t="shared" si="120"/>
        <v>66</v>
      </c>
      <c r="K952" s="914">
        <f t="shared" si="120"/>
        <v>64</v>
      </c>
      <c r="L952" s="850">
        <v>7</v>
      </c>
      <c r="M952" s="853">
        <v>6</v>
      </c>
      <c r="N952" s="852">
        <v>4</v>
      </c>
      <c r="O952" s="852">
        <v>6</v>
      </c>
    </row>
    <row r="953" spans="1:16" ht="12.75" customHeight="1">
      <c r="A953" s="882" t="s">
        <v>109</v>
      </c>
      <c r="B953" s="850">
        <v>0</v>
      </c>
      <c r="C953" s="852">
        <v>1</v>
      </c>
      <c r="D953" s="851">
        <v>0</v>
      </c>
      <c r="E953" s="853">
        <v>1</v>
      </c>
      <c r="F953" s="850">
        <v>3</v>
      </c>
      <c r="G953" s="853">
        <v>4</v>
      </c>
      <c r="H953" s="850">
        <v>7</v>
      </c>
      <c r="I953" s="912">
        <v>9</v>
      </c>
      <c r="J953" s="913">
        <f t="shared" si="120"/>
        <v>44</v>
      </c>
      <c r="K953" s="914">
        <f t="shared" si="120"/>
        <v>68</v>
      </c>
      <c r="L953" s="850">
        <v>2</v>
      </c>
      <c r="M953" s="853">
        <v>5</v>
      </c>
      <c r="N953" s="852">
        <v>2</v>
      </c>
      <c r="O953" s="852">
        <v>4</v>
      </c>
    </row>
    <row r="954" spans="1:16" ht="12.75" customHeight="1">
      <c r="A954" s="882" t="s">
        <v>110</v>
      </c>
      <c r="B954" s="850">
        <v>0</v>
      </c>
      <c r="C954" s="852">
        <v>2</v>
      </c>
      <c r="D954" s="851">
        <v>1</v>
      </c>
      <c r="E954" s="853">
        <v>1</v>
      </c>
      <c r="F954" s="850">
        <v>1</v>
      </c>
      <c r="G954" s="853">
        <v>0</v>
      </c>
      <c r="H954" s="850">
        <v>2</v>
      </c>
      <c r="I954" s="912">
        <v>2</v>
      </c>
      <c r="J954" s="913">
        <f t="shared" si="120"/>
        <v>10</v>
      </c>
      <c r="K954" s="914">
        <f t="shared" si="120"/>
        <v>29</v>
      </c>
      <c r="L954" s="850">
        <v>0</v>
      </c>
      <c r="M954" s="853">
        <v>0</v>
      </c>
      <c r="N954" s="852">
        <v>1</v>
      </c>
      <c r="O954" s="852">
        <v>2</v>
      </c>
    </row>
    <row r="955" spans="1:16" ht="12.75" customHeight="1">
      <c r="A955" s="882" t="s">
        <v>111</v>
      </c>
      <c r="B955" s="850">
        <v>0</v>
      </c>
      <c r="C955" s="852">
        <v>0</v>
      </c>
      <c r="D955" s="851">
        <v>0</v>
      </c>
      <c r="E955" s="853">
        <v>0</v>
      </c>
      <c r="F955" s="850">
        <v>0</v>
      </c>
      <c r="G955" s="853">
        <v>0</v>
      </c>
      <c r="H955" s="850">
        <v>0</v>
      </c>
      <c r="I955" s="912">
        <v>1</v>
      </c>
      <c r="J955" s="913">
        <f t="shared" si="120"/>
        <v>0</v>
      </c>
      <c r="K955" s="914">
        <f t="shared" si="120"/>
        <v>7</v>
      </c>
      <c r="L955" s="850">
        <v>0</v>
      </c>
      <c r="M955" s="853">
        <v>0</v>
      </c>
      <c r="N955" s="852">
        <v>0</v>
      </c>
      <c r="O955" s="852">
        <v>2</v>
      </c>
    </row>
    <row r="956" spans="1:16" ht="12.75" customHeight="1" thickBot="1">
      <c r="A956" s="883" t="s">
        <v>232</v>
      </c>
      <c r="B956" s="850">
        <v>0</v>
      </c>
      <c r="C956" s="855">
        <v>0</v>
      </c>
      <c r="D956" s="915">
        <v>0</v>
      </c>
      <c r="E956" s="884">
        <v>0</v>
      </c>
      <c r="F956" s="855">
        <v>0</v>
      </c>
      <c r="G956" s="884">
        <v>0</v>
      </c>
      <c r="H956" s="855">
        <v>0</v>
      </c>
      <c r="I956" s="916">
        <v>0</v>
      </c>
      <c r="J956" s="961">
        <f t="shared" si="120"/>
        <v>0</v>
      </c>
      <c r="K956" s="918">
        <f t="shared" si="120"/>
        <v>1</v>
      </c>
      <c r="L956" s="855">
        <v>0</v>
      </c>
      <c r="M956" s="884">
        <v>0</v>
      </c>
      <c r="N956" s="855">
        <v>0</v>
      </c>
      <c r="O956" s="855">
        <v>0</v>
      </c>
    </row>
    <row r="957" spans="1:16" ht="9.9499999999999993" customHeight="1">
      <c r="A957" s="885"/>
      <c r="B957" s="967"/>
      <c r="C957" s="920"/>
      <c r="D957" s="852"/>
      <c r="E957" s="852"/>
      <c r="F957" s="852"/>
      <c r="G957" s="852"/>
      <c r="H957" s="852"/>
      <c r="I957" s="852"/>
      <c r="J957" s="852"/>
      <c r="K957" s="852"/>
      <c r="L957" s="852"/>
      <c r="M957" s="852"/>
      <c r="N957" s="850"/>
      <c r="O957" s="852"/>
    </row>
    <row r="958" spans="1:16" ht="9.9499999999999993" customHeight="1" thickBot="1">
      <c r="A958" s="854"/>
      <c r="B958" s="855"/>
      <c r="C958" s="858"/>
      <c r="D958" s="855"/>
      <c r="E958" s="855"/>
      <c r="F958" s="855"/>
      <c r="G958" s="855"/>
      <c r="H958" s="855"/>
      <c r="I958" s="855"/>
      <c r="J958" s="855"/>
      <c r="K958" s="855"/>
      <c r="L958" s="855"/>
      <c r="M958" s="855"/>
      <c r="N958" s="855"/>
      <c r="O958" s="855"/>
    </row>
    <row r="959" spans="1:16" s="850" customFormat="1" ht="21.75" customHeight="1">
      <c r="A959" s="882" t="s">
        <v>218</v>
      </c>
      <c r="B959" s="1035" t="s">
        <v>478</v>
      </c>
      <c r="C959" s="1030"/>
      <c r="D959" s="865" t="s">
        <v>479</v>
      </c>
      <c r="E959" s="924"/>
      <c r="F959" s="865" t="s">
        <v>480</v>
      </c>
      <c r="G959" s="986"/>
      <c r="H959" s="862" t="s">
        <v>481</v>
      </c>
      <c r="I959" s="864"/>
      <c r="J959" s="865" t="s">
        <v>482</v>
      </c>
      <c r="K959" s="986"/>
      <c r="L959" s="865" t="s">
        <v>483</v>
      </c>
      <c r="M959" s="866"/>
      <c r="N959" s="923" t="s">
        <v>484</v>
      </c>
      <c r="O959" s="924"/>
      <c r="P959" s="852"/>
    </row>
    <row r="960" spans="1:16" ht="13.5" customHeight="1">
      <c r="A960" s="897" t="s">
        <v>226</v>
      </c>
      <c r="B960" s="869">
        <v>59</v>
      </c>
      <c r="C960" s="929"/>
      <c r="D960" s="868">
        <v>58</v>
      </c>
      <c r="E960" s="869"/>
      <c r="F960" s="868">
        <v>87</v>
      </c>
      <c r="G960" s="868"/>
      <c r="H960" s="868">
        <v>119</v>
      </c>
      <c r="I960" s="868"/>
      <c r="J960" s="868">
        <v>35</v>
      </c>
      <c r="K960" s="868"/>
      <c r="L960" s="868">
        <v>69</v>
      </c>
      <c r="M960" s="868"/>
      <c r="N960" s="868">
        <v>83</v>
      </c>
      <c r="O960" s="869"/>
    </row>
    <row r="961" spans="1:15" ht="13.5" customHeight="1">
      <c r="A961" s="897" t="s">
        <v>227</v>
      </c>
      <c r="B961" s="869">
        <f>SUM(B965:C985)</f>
        <v>158</v>
      </c>
      <c r="C961" s="929"/>
      <c r="D961" s="868">
        <f>SUM(D965:E985)</f>
        <v>177</v>
      </c>
      <c r="E961" s="869"/>
      <c r="F961" s="868">
        <f>SUM(F965:G985)</f>
        <v>199</v>
      </c>
      <c r="G961" s="868"/>
      <c r="H961" s="868">
        <f>SUM(H965:I985)</f>
        <v>317</v>
      </c>
      <c r="I961" s="868"/>
      <c r="J961" s="868">
        <f>SUM(J965:K985)</f>
        <v>104</v>
      </c>
      <c r="K961" s="868"/>
      <c r="L961" s="868">
        <f>SUM(L965:M985)</f>
        <v>192</v>
      </c>
      <c r="M961" s="868"/>
      <c r="N961" s="868">
        <f>SUM(N965:O985)</f>
        <v>287</v>
      </c>
      <c r="O961" s="869"/>
    </row>
    <row r="962" spans="1:15" ht="13.5" customHeight="1">
      <c r="A962" s="951"/>
      <c r="B962" s="904" t="s">
        <v>89</v>
      </c>
      <c r="C962" s="971" t="s">
        <v>90</v>
      </c>
      <c r="D962" s="904" t="s">
        <v>89</v>
      </c>
      <c r="E962" s="900" t="s">
        <v>90</v>
      </c>
      <c r="F962" s="898" t="s">
        <v>89</v>
      </c>
      <c r="G962" s="905" t="s">
        <v>90</v>
      </c>
      <c r="H962" s="904" t="s">
        <v>89</v>
      </c>
      <c r="I962" s="971" t="s">
        <v>90</v>
      </c>
      <c r="J962" s="904" t="s">
        <v>89</v>
      </c>
      <c r="K962" s="900" t="s">
        <v>90</v>
      </c>
      <c r="L962" s="900" t="s">
        <v>89</v>
      </c>
      <c r="M962" s="900" t="s">
        <v>90</v>
      </c>
      <c r="N962" s="900" t="s">
        <v>89</v>
      </c>
      <c r="O962" s="900" t="s">
        <v>90</v>
      </c>
    </row>
    <row r="963" spans="1:15" ht="13.5" customHeight="1">
      <c r="A963" s="882" t="s">
        <v>267</v>
      </c>
      <c r="B963" s="954">
        <f t="shared" ref="B963:O963" si="121">SUM(B969:B985)</f>
        <v>67</v>
      </c>
      <c r="C963" s="953">
        <f t="shared" si="121"/>
        <v>67</v>
      </c>
      <c r="D963" s="954">
        <f t="shared" si="121"/>
        <v>73</v>
      </c>
      <c r="E963" s="954">
        <f t="shared" si="121"/>
        <v>76</v>
      </c>
      <c r="F963" s="952">
        <f t="shared" si="121"/>
        <v>80</v>
      </c>
      <c r="G963" s="953">
        <f t="shared" si="121"/>
        <v>90</v>
      </c>
      <c r="H963" s="954">
        <f t="shared" si="121"/>
        <v>138</v>
      </c>
      <c r="I963" s="953">
        <f t="shared" si="121"/>
        <v>132</v>
      </c>
      <c r="J963" s="954">
        <f t="shared" si="121"/>
        <v>45</v>
      </c>
      <c r="K963" s="953">
        <f t="shared" si="121"/>
        <v>45</v>
      </c>
      <c r="L963" s="954">
        <f t="shared" si="121"/>
        <v>70</v>
      </c>
      <c r="M963" s="953">
        <f t="shared" si="121"/>
        <v>88</v>
      </c>
      <c r="N963" s="954">
        <f t="shared" si="121"/>
        <v>125</v>
      </c>
      <c r="O963" s="954">
        <f t="shared" si="121"/>
        <v>130</v>
      </c>
    </row>
    <row r="964" spans="1:15" ht="15" customHeight="1">
      <c r="A964" s="879" t="s">
        <v>229</v>
      </c>
      <c r="B964" s="979">
        <f t="shared" ref="B964:O964" si="122">SUM(B965:B985)</f>
        <v>81</v>
      </c>
      <c r="C964" s="980">
        <f t="shared" si="122"/>
        <v>77</v>
      </c>
      <c r="D964" s="979">
        <f t="shared" si="122"/>
        <v>81</v>
      </c>
      <c r="E964" s="979">
        <f t="shared" si="122"/>
        <v>96</v>
      </c>
      <c r="F964" s="880">
        <f t="shared" si="122"/>
        <v>86</v>
      </c>
      <c r="G964" s="958">
        <f t="shared" si="122"/>
        <v>113</v>
      </c>
      <c r="H964" s="881">
        <f t="shared" si="122"/>
        <v>159</v>
      </c>
      <c r="I964" s="958">
        <f t="shared" si="122"/>
        <v>158</v>
      </c>
      <c r="J964" s="881">
        <f t="shared" si="122"/>
        <v>55</v>
      </c>
      <c r="K964" s="958">
        <f t="shared" si="122"/>
        <v>49</v>
      </c>
      <c r="L964" s="881">
        <f t="shared" si="122"/>
        <v>85</v>
      </c>
      <c r="M964" s="958">
        <f t="shared" si="122"/>
        <v>107</v>
      </c>
      <c r="N964" s="881">
        <f t="shared" si="122"/>
        <v>140</v>
      </c>
      <c r="O964" s="881">
        <f t="shared" si="122"/>
        <v>147</v>
      </c>
    </row>
    <row r="965" spans="1:15" ht="12.75" customHeight="1">
      <c r="A965" s="882" t="s">
        <v>268</v>
      </c>
      <c r="B965" s="850">
        <v>0</v>
      </c>
      <c r="C965" s="853">
        <v>1</v>
      </c>
      <c r="D965" s="850">
        <v>1</v>
      </c>
      <c r="E965" s="852">
        <v>4</v>
      </c>
      <c r="F965" s="851">
        <v>1</v>
      </c>
      <c r="G965" s="853">
        <v>7</v>
      </c>
      <c r="H965" s="850">
        <v>5</v>
      </c>
      <c r="I965" s="853">
        <v>8</v>
      </c>
      <c r="J965" s="850">
        <v>3</v>
      </c>
      <c r="K965" s="853">
        <v>0</v>
      </c>
      <c r="L965" s="850">
        <v>2</v>
      </c>
      <c r="M965" s="853">
        <v>7</v>
      </c>
      <c r="N965" s="852">
        <v>3</v>
      </c>
      <c r="O965" s="852">
        <v>2</v>
      </c>
    </row>
    <row r="966" spans="1:15" ht="12.75" customHeight="1">
      <c r="A966" s="882" t="s">
        <v>485</v>
      </c>
      <c r="B966" s="850">
        <v>2</v>
      </c>
      <c r="C966" s="853">
        <v>2</v>
      </c>
      <c r="D966" s="850">
        <v>3</v>
      </c>
      <c r="E966" s="852">
        <v>6</v>
      </c>
      <c r="F966" s="851">
        <v>2</v>
      </c>
      <c r="G966" s="853">
        <v>7</v>
      </c>
      <c r="H966" s="850">
        <v>5</v>
      </c>
      <c r="I966" s="853">
        <v>3</v>
      </c>
      <c r="J966" s="850">
        <v>2</v>
      </c>
      <c r="K966" s="853">
        <v>3</v>
      </c>
      <c r="L966" s="850">
        <v>3</v>
      </c>
      <c r="M966" s="853">
        <v>5</v>
      </c>
      <c r="N966" s="852">
        <v>2</v>
      </c>
      <c r="O966" s="852">
        <v>4</v>
      </c>
    </row>
    <row r="967" spans="1:15" ht="12.75" customHeight="1">
      <c r="A967" s="882" t="s">
        <v>93</v>
      </c>
      <c r="B967" s="850">
        <v>9</v>
      </c>
      <c r="C967" s="853">
        <v>4</v>
      </c>
      <c r="D967" s="850">
        <v>2</v>
      </c>
      <c r="E967" s="852">
        <v>5</v>
      </c>
      <c r="F967" s="851">
        <v>2</v>
      </c>
      <c r="G967" s="853">
        <v>6</v>
      </c>
      <c r="H967" s="850">
        <v>3</v>
      </c>
      <c r="I967" s="853">
        <v>10</v>
      </c>
      <c r="J967" s="850">
        <v>1</v>
      </c>
      <c r="K967" s="853">
        <v>0</v>
      </c>
      <c r="L967" s="850">
        <v>6</v>
      </c>
      <c r="M967" s="853">
        <v>3</v>
      </c>
      <c r="N967" s="852">
        <v>5</v>
      </c>
      <c r="O967" s="852">
        <v>3</v>
      </c>
    </row>
    <row r="968" spans="1:15" ht="12.75" customHeight="1">
      <c r="A968" s="882" t="s">
        <v>94</v>
      </c>
      <c r="B968" s="850">
        <v>3</v>
      </c>
      <c r="C968" s="853">
        <v>3</v>
      </c>
      <c r="D968" s="850">
        <v>2</v>
      </c>
      <c r="E968" s="852">
        <v>5</v>
      </c>
      <c r="F968" s="851">
        <v>1</v>
      </c>
      <c r="G968" s="853">
        <v>3</v>
      </c>
      <c r="H968" s="850">
        <v>8</v>
      </c>
      <c r="I968" s="853">
        <v>5</v>
      </c>
      <c r="J968" s="850">
        <v>4</v>
      </c>
      <c r="K968" s="853">
        <v>1</v>
      </c>
      <c r="L968" s="850">
        <v>4</v>
      </c>
      <c r="M968" s="853">
        <v>4</v>
      </c>
      <c r="N968" s="852">
        <v>5</v>
      </c>
      <c r="O968" s="852">
        <v>8</v>
      </c>
    </row>
    <row r="969" spans="1:15" ht="12.75" customHeight="1">
      <c r="A969" s="882" t="s">
        <v>95</v>
      </c>
      <c r="B969" s="850">
        <v>3</v>
      </c>
      <c r="C969" s="853">
        <v>4</v>
      </c>
      <c r="D969" s="850">
        <v>2</v>
      </c>
      <c r="E969" s="852">
        <v>2</v>
      </c>
      <c r="F969" s="851">
        <v>2</v>
      </c>
      <c r="G969" s="853">
        <v>4</v>
      </c>
      <c r="H969" s="850">
        <v>4</v>
      </c>
      <c r="I969" s="853">
        <v>7</v>
      </c>
      <c r="J969" s="850">
        <v>4</v>
      </c>
      <c r="K969" s="853">
        <v>2</v>
      </c>
      <c r="L969" s="850">
        <v>5</v>
      </c>
      <c r="M969" s="853">
        <v>6</v>
      </c>
      <c r="N969" s="852">
        <v>7</v>
      </c>
      <c r="O969" s="852">
        <v>3</v>
      </c>
    </row>
    <row r="970" spans="1:15" ht="12.75" customHeight="1">
      <c r="A970" s="882" t="s">
        <v>96</v>
      </c>
      <c r="B970" s="850">
        <v>5</v>
      </c>
      <c r="C970" s="853">
        <v>0</v>
      </c>
      <c r="D970" s="850">
        <v>3</v>
      </c>
      <c r="E970" s="852">
        <v>2</v>
      </c>
      <c r="F970" s="851">
        <v>0</v>
      </c>
      <c r="G970" s="853">
        <v>1</v>
      </c>
      <c r="H970" s="850">
        <v>12</v>
      </c>
      <c r="I970" s="853">
        <v>6</v>
      </c>
      <c r="J970" s="850">
        <v>2</v>
      </c>
      <c r="K970" s="853">
        <v>2</v>
      </c>
      <c r="L970" s="850">
        <v>5</v>
      </c>
      <c r="M970" s="853">
        <v>6</v>
      </c>
      <c r="N970" s="852">
        <v>6</v>
      </c>
      <c r="O970" s="852">
        <v>9</v>
      </c>
    </row>
    <row r="971" spans="1:15" ht="12.75" customHeight="1">
      <c r="A971" s="882" t="s">
        <v>97</v>
      </c>
      <c r="B971" s="850">
        <v>2</v>
      </c>
      <c r="C971" s="853">
        <v>1</v>
      </c>
      <c r="D971" s="850">
        <v>6</v>
      </c>
      <c r="E971" s="852">
        <v>5</v>
      </c>
      <c r="F971" s="851">
        <v>9</v>
      </c>
      <c r="G971" s="853">
        <v>6</v>
      </c>
      <c r="H971" s="850">
        <v>12</v>
      </c>
      <c r="I971" s="853">
        <v>8</v>
      </c>
      <c r="J971" s="850">
        <v>2</v>
      </c>
      <c r="K971" s="853">
        <v>2</v>
      </c>
      <c r="L971" s="850">
        <v>1</v>
      </c>
      <c r="M971" s="853">
        <v>1</v>
      </c>
      <c r="N971" s="852">
        <v>6</v>
      </c>
      <c r="O971" s="852">
        <v>5</v>
      </c>
    </row>
    <row r="972" spans="1:15" ht="12.75" customHeight="1">
      <c r="A972" s="882" t="s">
        <v>99</v>
      </c>
      <c r="B972" s="850">
        <v>6</v>
      </c>
      <c r="C972" s="853">
        <v>3</v>
      </c>
      <c r="D972" s="850">
        <v>4</v>
      </c>
      <c r="E972" s="852">
        <v>3</v>
      </c>
      <c r="F972" s="851">
        <v>5</v>
      </c>
      <c r="G972" s="853">
        <v>8</v>
      </c>
      <c r="H972" s="850">
        <v>10</v>
      </c>
      <c r="I972" s="853">
        <v>6</v>
      </c>
      <c r="J972" s="850">
        <v>2</v>
      </c>
      <c r="K972" s="853">
        <v>1</v>
      </c>
      <c r="L972" s="850">
        <v>5</v>
      </c>
      <c r="M972" s="853">
        <v>11</v>
      </c>
      <c r="N972" s="852">
        <v>6</v>
      </c>
      <c r="O972" s="852">
        <v>5</v>
      </c>
    </row>
    <row r="973" spans="1:15" ht="12.75" customHeight="1">
      <c r="A973" s="882" t="s">
        <v>100</v>
      </c>
      <c r="B973" s="850">
        <v>8</v>
      </c>
      <c r="C973" s="853">
        <v>5</v>
      </c>
      <c r="D973" s="850">
        <v>5</v>
      </c>
      <c r="E973" s="852">
        <v>7</v>
      </c>
      <c r="F973" s="851">
        <v>4</v>
      </c>
      <c r="G973" s="853">
        <v>4</v>
      </c>
      <c r="H973" s="850">
        <v>9</v>
      </c>
      <c r="I973" s="853">
        <v>10</v>
      </c>
      <c r="J973" s="850">
        <v>2</v>
      </c>
      <c r="K973" s="853">
        <v>2</v>
      </c>
      <c r="L973" s="850">
        <v>2</v>
      </c>
      <c r="M973" s="853">
        <v>2</v>
      </c>
      <c r="N973" s="852">
        <v>13</v>
      </c>
      <c r="O973" s="852">
        <v>5</v>
      </c>
    </row>
    <row r="974" spans="1:15" ht="12.75" customHeight="1">
      <c r="A974" s="882" t="s">
        <v>101</v>
      </c>
      <c r="B974" s="850">
        <v>5</v>
      </c>
      <c r="C974" s="853">
        <v>1</v>
      </c>
      <c r="D974" s="850">
        <v>5</v>
      </c>
      <c r="E974" s="852">
        <v>2</v>
      </c>
      <c r="F974" s="851">
        <v>6</v>
      </c>
      <c r="G974" s="853">
        <v>1</v>
      </c>
      <c r="H974" s="850">
        <v>8</v>
      </c>
      <c r="I974" s="853">
        <v>3</v>
      </c>
      <c r="J974" s="850">
        <v>1</v>
      </c>
      <c r="K974" s="853">
        <v>3</v>
      </c>
      <c r="L974" s="850">
        <v>4</v>
      </c>
      <c r="M974" s="853">
        <v>4</v>
      </c>
      <c r="N974" s="852">
        <v>9</v>
      </c>
      <c r="O974" s="852">
        <v>11</v>
      </c>
    </row>
    <row r="975" spans="1:15" ht="12.75" customHeight="1">
      <c r="A975" s="882" t="s">
        <v>102</v>
      </c>
      <c r="B975" s="850">
        <v>5</v>
      </c>
      <c r="C975" s="853">
        <v>8</v>
      </c>
      <c r="D975" s="850">
        <v>1</v>
      </c>
      <c r="E975" s="852">
        <v>2</v>
      </c>
      <c r="F975" s="851">
        <v>6</v>
      </c>
      <c r="G975" s="853">
        <v>2</v>
      </c>
      <c r="H975" s="850">
        <v>8</v>
      </c>
      <c r="I975" s="853">
        <v>9</v>
      </c>
      <c r="J975" s="850">
        <v>5</v>
      </c>
      <c r="K975" s="853">
        <v>5</v>
      </c>
      <c r="L975" s="850">
        <v>6</v>
      </c>
      <c r="M975" s="853">
        <v>5</v>
      </c>
      <c r="N975" s="852">
        <v>5</v>
      </c>
      <c r="O975" s="852">
        <v>8</v>
      </c>
    </row>
    <row r="976" spans="1:15" ht="12.75" customHeight="1">
      <c r="A976" s="882" t="s">
        <v>103</v>
      </c>
      <c r="B976" s="850">
        <v>2</v>
      </c>
      <c r="C976" s="853">
        <v>5</v>
      </c>
      <c r="D976" s="850">
        <v>7</v>
      </c>
      <c r="E976" s="852">
        <v>4</v>
      </c>
      <c r="F976" s="851">
        <v>8</v>
      </c>
      <c r="G976" s="853">
        <v>6</v>
      </c>
      <c r="H976" s="850">
        <v>4</v>
      </c>
      <c r="I976" s="853">
        <v>9</v>
      </c>
      <c r="J976" s="850">
        <v>3</v>
      </c>
      <c r="K976" s="853">
        <v>4</v>
      </c>
      <c r="L976" s="850">
        <v>9</v>
      </c>
      <c r="M976" s="853">
        <v>6</v>
      </c>
      <c r="N976" s="852">
        <v>17</v>
      </c>
      <c r="O976" s="852">
        <v>12</v>
      </c>
    </row>
    <row r="977" spans="1:32" ht="12.75" customHeight="1">
      <c r="A977" s="882" t="s">
        <v>104</v>
      </c>
      <c r="B977" s="850">
        <v>8</v>
      </c>
      <c r="C977" s="853">
        <v>5</v>
      </c>
      <c r="D977" s="850">
        <v>5</v>
      </c>
      <c r="E977" s="852">
        <v>8</v>
      </c>
      <c r="F977" s="851">
        <v>7</v>
      </c>
      <c r="G977" s="853">
        <v>8</v>
      </c>
      <c r="H977" s="850">
        <v>19</v>
      </c>
      <c r="I977" s="853">
        <v>12</v>
      </c>
      <c r="J977" s="850">
        <v>6</v>
      </c>
      <c r="K977" s="853">
        <v>4</v>
      </c>
      <c r="L977" s="850">
        <v>8</v>
      </c>
      <c r="M977" s="853">
        <v>9</v>
      </c>
      <c r="N977" s="852">
        <v>12</v>
      </c>
      <c r="O977" s="852">
        <v>6</v>
      </c>
    </row>
    <row r="978" spans="1:32" ht="12.75" customHeight="1">
      <c r="A978" s="882" t="s">
        <v>105</v>
      </c>
      <c r="B978" s="850">
        <v>9</v>
      </c>
      <c r="C978" s="853">
        <v>9</v>
      </c>
      <c r="D978" s="850">
        <v>13</v>
      </c>
      <c r="E978" s="852">
        <v>7</v>
      </c>
      <c r="F978" s="851">
        <v>10</v>
      </c>
      <c r="G978" s="853">
        <v>12</v>
      </c>
      <c r="H978" s="850">
        <v>20</v>
      </c>
      <c r="I978" s="853">
        <v>12</v>
      </c>
      <c r="J978" s="850">
        <v>4</v>
      </c>
      <c r="K978" s="853">
        <v>6</v>
      </c>
      <c r="L978" s="850">
        <v>9</v>
      </c>
      <c r="M978" s="853">
        <v>9</v>
      </c>
      <c r="N978" s="852">
        <v>12</v>
      </c>
      <c r="O978" s="852">
        <v>19</v>
      </c>
    </row>
    <row r="979" spans="1:32" ht="12.75" customHeight="1">
      <c r="A979" s="882" t="s">
        <v>106</v>
      </c>
      <c r="B979" s="850">
        <v>8</v>
      </c>
      <c r="C979" s="853">
        <v>5</v>
      </c>
      <c r="D979" s="850">
        <v>6</v>
      </c>
      <c r="E979" s="852">
        <v>5</v>
      </c>
      <c r="F979" s="851">
        <v>4</v>
      </c>
      <c r="G979" s="853">
        <v>5</v>
      </c>
      <c r="H979" s="850">
        <v>11</v>
      </c>
      <c r="I979" s="853">
        <v>17</v>
      </c>
      <c r="J979" s="850">
        <v>5</v>
      </c>
      <c r="K979" s="853">
        <v>3</v>
      </c>
      <c r="L979" s="850">
        <v>5</v>
      </c>
      <c r="M979" s="853">
        <v>4</v>
      </c>
      <c r="N979" s="852">
        <v>6</v>
      </c>
      <c r="O979" s="852">
        <v>10</v>
      </c>
    </row>
    <row r="980" spans="1:32" ht="12.75" customHeight="1">
      <c r="A980" s="882" t="s">
        <v>107</v>
      </c>
      <c r="B980" s="850">
        <v>2</v>
      </c>
      <c r="C980" s="853">
        <v>7</v>
      </c>
      <c r="D980" s="850">
        <v>7</v>
      </c>
      <c r="E980" s="852">
        <v>7</v>
      </c>
      <c r="F980" s="851">
        <v>6</v>
      </c>
      <c r="G980" s="853">
        <v>10</v>
      </c>
      <c r="H980" s="850">
        <v>8</v>
      </c>
      <c r="I980" s="853">
        <v>9</v>
      </c>
      <c r="J980" s="850">
        <v>2</v>
      </c>
      <c r="K980" s="853">
        <v>2</v>
      </c>
      <c r="L980" s="850">
        <v>5</v>
      </c>
      <c r="M980" s="853">
        <v>5</v>
      </c>
      <c r="N980" s="852">
        <v>13</v>
      </c>
      <c r="O980" s="852">
        <v>9</v>
      </c>
    </row>
    <row r="981" spans="1:32" ht="12.75" customHeight="1">
      <c r="A981" s="882" t="s">
        <v>108</v>
      </c>
      <c r="B981" s="850">
        <v>2</v>
      </c>
      <c r="C981" s="853">
        <v>8</v>
      </c>
      <c r="D981" s="850">
        <v>3</v>
      </c>
      <c r="E981" s="852">
        <v>10</v>
      </c>
      <c r="F981" s="851">
        <v>8</v>
      </c>
      <c r="G981" s="853">
        <v>12</v>
      </c>
      <c r="H981" s="850">
        <v>7</v>
      </c>
      <c r="I981" s="853">
        <v>9</v>
      </c>
      <c r="J981" s="850">
        <v>3</v>
      </c>
      <c r="K981" s="853">
        <v>4</v>
      </c>
      <c r="L981" s="850">
        <v>1</v>
      </c>
      <c r="M981" s="853">
        <v>7</v>
      </c>
      <c r="N981" s="852">
        <v>3</v>
      </c>
      <c r="O981" s="852">
        <v>14</v>
      </c>
    </row>
    <row r="982" spans="1:32" ht="12.75" customHeight="1">
      <c r="A982" s="882" t="s">
        <v>109</v>
      </c>
      <c r="B982" s="850">
        <v>1</v>
      </c>
      <c r="C982" s="853">
        <v>5</v>
      </c>
      <c r="D982" s="850">
        <v>4</v>
      </c>
      <c r="E982" s="852">
        <v>8</v>
      </c>
      <c r="F982" s="851">
        <v>4</v>
      </c>
      <c r="G982" s="853">
        <v>7</v>
      </c>
      <c r="H982" s="850">
        <v>4</v>
      </c>
      <c r="I982" s="853">
        <v>9</v>
      </c>
      <c r="J982" s="850">
        <v>3</v>
      </c>
      <c r="K982" s="853">
        <v>0</v>
      </c>
      <c r="L982" s="850">
        <v>3</v>
      </c>
      <c r="M982" s="853">
        <v>4</v>
      </c>
      <c r="N982" s="852">
        <v>10</v>
      </c>
      <c r="O982" s="852">
        <v>8</v>
      </c>
    </row>
    <row r="983" spans="1:32" ht="12.75" customHeight="1">
      <c r="A983" s="882" t="s">
        <v>110</v>
      </c>
      <c r="B983" s="850">
        <v>1</v>
      </c>
      <c r="C983" s="853">
        <v>0</v>
      </c>
      <c r="D983" s="850">
        <v>0</v>
      </c>
      <c r="E983" s="852">
        <v>4</v>
      </c>
      <c r="F983" s="851">
        <v>1</v>
      </c>
      <c r="G983" s="853">
        <v>3</v>
      </c>
      <c r="H983" s="850">
        <v>2</v>
      </c>
      <c r="I983" s="853">
        <v>6</v>
      </c>
      <c r="J983" s="850">
        <v>1</v>
      </c>
      <c r="K983" s="853">
        <v>4</v>
      </c>
      <c r="L983" s="850">
        <v>2</v>
      </c>
      <c r="M983" s="853">
        <v>8</v>
      </c>
      <c r="N983" s="852">
        <v>0</v>
      </c>
      <c r="O983" s="852">
        <v>6</v>
      </c>
    </row>
    <row r="984" spans="1:32" ht="12.75" customHeight="1">
      <c r="A984" s="882" t="s">
        <v>111</v>
      </c>
      <c r="B984" s="850">
        <v>0</v>
      </c>
      <c r="C984" s="853">
        <v>1</v>
      </c>
      <c r="D984" s="850">
        <v>2</v>
      </c>
      <c r="E984" s="852">
        <v>0</v>
      </c>
      <c r="F984" s="851">
        <v>0</v>
      </c>
      <c r="G984" s="853">
        <v>0</v>
      </c>
      <c r="H984" s="850">
        <v>0</v>
      </c>
      <c r="I984" s="853">
        <v>0</v>
      </c>
      <c r="J984" s="850">
        <v>0</v>
      </c>
      <c r="K984" s="853">
        <v>0</v>
      </c>
      <c r="L984" s="850">
        <v>0</v>
      </c>
      <c r="M984" s="853">
        <v>1</v>
      </c>
      <c r="N984" s="852">
        <v>0</v>
      </c>
      <c r="O984" s="852">
        <v>0</v>
      </c>
    </row>
    <row r="985" spans="1:32" ht="12.75" customHeight="1" thickBot="1">
      <c r="A985" s="883" t="s">
        <v>232</v>
      </c>
      <c r="B985" s="855">
        <v>0</v>
      </c>
      <c r="C985" s="884">
        <v>0</v>
      </c>
      <c r="D985" s="855">
        <v>0</v>
      </c>
      <c r="E985" s="855">
        <v>0</v>
      </c>
      <c r="F985" s="915">
        <v>0</v>
      </c>
      <c r="G985" s="884">
        <v>1</v>
      </c>
      <c r="H985" s="850">
        <v>0</v>
      </c>
      <c r="I985" s="884">
        <v>0</v>
      </c>
      <c r="J985" s="850">
        <v>0</v>
      </c>
      <c r="K985" s="884">
        <v>1</v>
      </c>
      <c r="L985" s="850">
        <v>0</v>
      </c>
      <c r="M985" s="884">
        <v>0</v>
      </c>
      <c r="N985" s="855">
        <v>0</v>
      </c>
      <c r="O985" s="855">
        <v>0</v>
      </c>
    </row>
    <row r="986" spans="1:32" ht="15" customHeight="1">
      <c r="A986" s="991"/>
      <c r="B986" s="850"/>
      <c r="C986" s="852"/>
      <c r="D986" s="967"/>
      <c r="E986" s="967"/>
      <c r="F986" s="967"/>
      <c r="G986" s="967"/>
      <c r="H986" s="967"/>
      <c r="I986" s="967"/>
      <c r="J986" s="967"/>
      <c r="K986" s="967"/>
      <c r="L986" s="967"/>
      <c r="M986" s="967"/>
      <c r="N986" s="967"/>
      <c r="O986" s="967"/>
    </row>
    <row r="987" spans="1:32" ht="15" customHeight="1" thickBot="1">
      <c r="A987" s="854"/>
      <c r="B987" s="855"/>
      <c r="C987" s="855"/>
      <c r="D987" s="855"/>
      <c r="E987" s="855"/>
      <c r="F987" s="855"/>
      <c r="G987" s="855"/>
      <c r="H987" s="855"/>
      <c r="I987" s="855"/>
      <c r="J987" s="855"/>
      <c r="K987" s="855"/>
      <c r="L987" s="855"/>
      <c r="M987" s="855"/>
      <c r="N987" s="855"/>
      <c r="O987" s="855"/>
    </row>
    <row r="988" spans="1:32" s="850" customFormat="1" ht="22.5" customHeight="1">
      <c r="A988" s="882" t="s">
        <v>218</v>
      </c>
      <c r="B988" s="923" t="s">
        <v>486</v>
      </c>
      <c r="C988" s="924"/>
      <c r="D988" s="1035" t="s">
        <v>487</v>
      </c>
      <c r="E988" s="1088"/>
      <c r="F988" s="1068" t="s">
        <v>488</v>
      </c>
      <c r="G988" s="1068"/>
      <c r="H988" s="1108" t="s">
        <v>489</v>
      </c>
      <c r="I988" s="1109"/>
      <c r="J988" s="1110" t="s">
        <v>490</v>
      </c>
      <c r="K988" s="1111"/>
      <c r="L988" s="1051" t="s">
        <v>491</v>
      </c>
      <c r="M988" s="1052"/>
      <c r="N988" s="1049" t="s">
        <v>492</v>
      </c>
      <c r="O988" s="1112"/>
      <c r="P988" s="852"/>
      <c r="AC988" s="133"/>
      <c r="AD988" s="133"/>
      <c r="AE988" s="133"/>
      <c r="AF988" s="133"/>
    </row>
    <row r="989" spans="1:32" ht="13.5" customHeight="1">
      <c r="A989" s="870" t="s">
        <v>226</v>
      </c>
      <c r="B989" s="868">
        <v>30</v>
      </c>
      <c r="C989" s="869"/>
      <c r="D989" s="868">
        <v>34</v>
      </c>
      <c r="E989" s="868"/>
      <c r="F989" s="928">
        <v>51</v>
      </c>
      <c r="G989" s="868"/>
      <c r="H989" s="929">
        <v>22</v>
      </c>
      <c r="I989" s="932"/>
      <c r="J989" s="893">
        <f>SUM(L931:R931)+SUM(B960:R960)+SUM(B989:I989)</f>
        <v>826</v>
      </c>
      <c r="K989" s="894"/>
      <c r="L989" s="928">
        <v>223</v>
      </c>
      <c r="M989" s="868"/>
      <c r="N989" s="868">
        <v>95</v>
      </c>
      <c r="O989" s="869"/>
      <c r="AC989" s="850"/>
      <c r="AD989" s="850"/>
      <c r="AE989" s="850"/>
      <c r="AF989" s="850"/>
    </row>
    <row r="990" spans="1:32" ht="13.5" customHeight="1">
      <c r="A990" s="897" t="s">
        <v>227</v>
      </c>
      <c r="B990" s="868">
        <f>SUM(B994:C1014)</f>
        <v>93</v>
      </c>
      <c r="C990" s="869"/>
      <c r="D990" s="868">
        <f>SUM(D994:E1014)</f>
        <v>113</v>
      </c>
      <c r="E990" s="868"/>
      <c r="F990" s="928">
        <f>SUM(F994:G1014)</f>
        <v>182</v>
      </c>
      <c r="G990" s="868"/>
      <c r="H990" s="929">
        <f>SUM(H994:I1014)</f>
        <v>90</v>
      </c>
      <c r="I990" s="932"/>
      <c r="J990" s="893">
        <f>SUM(J994:K1014)</f>
        <v>2435</v>
      </c>
      <c r="K990" s="894"/>
      <c r="L990" s="928">
        <f>SUM(L994:M1014)</f>
        <v>686</v>
      </c>
      <c r="M990" s="868"/>
      <c r="N990" s="868">
        <f>SUM(N994:O1014)</f>
        <v>245</v>
      </c>
      <c r="O990" s="869"/>
    </row>
    <row r="991" spans="1:32" ht="13.5" customHeight="1">
      <c r="A991" s="870"/>
      <c r="B991" s="904" t="s">
        <v>89</v>
      </c>
      <c r="C991" s="900" t="s">
        <v>90</v>
      </c>
      <c r="D991" s="898" t="s">
        <v>89</v>
      </c>
      <c r="E991" s="905" t="s">
        <v>90</v>
      </c>
      <c r="F991" s="1001" t="s">
        <v>89</v>
      </c>
      <c r="G991" s="971" t="s">
        <v>90</v>
      </c>
      <c r="H991" s="1001" t="s">
        <v>89</v>
      </c>
      <c r="I991" s="972" t="s">
        <v>90</v>
      </c>
      <c r="J991" s="1002" t="s">
        <v>89</v>
      </c>
      <c r="K991" s="974" t="s">
        <v>90</v>
      </c>
      <c r="L991" s="1001" t="s">
        <v>89</v>
      </c>
      <c r="M991" s="971" t="s">
        <v>90</v>
      </c>
      <c r="N991" s="1000" t="s">
        <v>89</v>
      </c>
      <c r="O991" s="1003" t="s">
        <v>90</v>
      </c>
    </row>
    <row r="992" spans="1:32" ht="13.5" customHeight="1">
      <c r="A992" s="897" t="s">
        <v>493</v>
      </c>
      <c r="B992" s="954">
        <f t="shared" ref="B992:I992" si="123">SUM(B998:B1014)</f>
        <v>38</v>
      </c>
      <c r="C992" s="954">
        <f t="shared" si="123"/>
        <v>38</v>
      </c>
      <c r="D992" s="952">
        <f t="shared" si="123"/>
        <v>45</v>
      </c>
      <c r="E992" s="953">
        <f t="shared" si="123"/>
        <v>55</v>
      </c>
      <c r="F992" s="954">
        <f t="shared" si="123"/>
        <v>76</v>
      </c>
      <c r="G992" s="953">
        <f t="shared" si="123"/>
        <v>77</v>
      </c>
      <c r="H992" s="954">
        <f t="shared" si="123"/>
        <v>36</v>
      </c>
      <c r="I992" s="906">
        <f t="shared" si="123"/>
        <v>39</v>
      </c>
      <c r="J992" s="955">
        <f t="shared" ref="J992:K1007" si="124">L934+N934+B963+D963+F963+H963+J963+L963+N963+B992+D992+F992+H992</f>
        <v>991</v>
      </c>
      <c r="K992" s="956">
        <f t="shared" si="124"/>
        <v>1048</v>
      </c>
      <c r="L992" s="954">
        <f>SUM(L998:L1014)</f>
        <v>267</v>
      </c>
      <c r="M992" s="953">
        <f>SUM(M998:M1014)</f>
        <v>285</v>
      </c>
      <c r="N992" s="952">
        <f>SUM(N998:N1014)</f>
        <v>112</v>
      </c>
      <c r="O992" s="954">
        <f>SUM(O998:O1014)</f>
        <v>106</v>
      </c>
    </row>
    <row r="993" spans="1:15" ht="15" customHeight="1">
      <c r="A993" s="879" t="s">
        <v>229</v>
      </c>
      <c r="B993" s="881">
        <f t="shared" ref="B993:I993" si="125">SUM(B994:B1014)</f>
        <v>48</v>
      </c>
      <c r="C993" s="881">
        <f t="shared" si="125"/>
        <v>45</v>
      </c>
      <c r="D993" s="880">
        <f t="shared" si="125"/>
        <v>51</v>
      </c>
      <c r="E993" s="958">
        <f t="shared" si="125"/>
        <v>62</v>
      </c>
      <c r="F993" s="881">
        <f t="shared" si="125"/>
        <v>90</v>
      </c>
      <c r="G993" s="958">
        <f t="shared" si="125"/>
        <v>92</v>
      </c>
      <c r="H993" s="881">
        <f t="shared" si="125"/>
        <v>44</v>
      </c>
      <c r="I993" s="909">
        <f t="shared" si="125"/>
        <v>46</v>
      </c>
      <c r="J993" s="959">
        <f t="shared" si="124"/>
        <v>1175</v>
      </c>
      <c r="K993" s="960">
        <f t="shared" si="124"/>
        <v>1260</v>
      </c>
      <c r="L993" s="881">
        <f>SUM(L994:L1014)</f>
        <v>336</v>
      </c>
      <c r="M993" s="958">
        <f>SUM(M994:M1014)</f>
        <v>350</v>
      </c>
      <c r="N993" s="880">
        <f>SUM(N994:N1014)</f>
        <v>125</v>
      </c>
      <c r="O993" s="881">
        <f>SUM(O994:O1014)</f>
        <v>120</v>
      </c>
    </row>
    <row r="994" spans="1:15" ht="12.75" customHeight="1">
      <c r="A994" s="882" t="s">
        <v>268</v>
      </c>
      <c r="B994" s="852">
        <v>1</v>
      </c>
      <c r="C994" s="852">
        <v>1</v>
      </c>
      <c r="D994" s="851">
        <v>0</v>
      </c>
      <c r="E994" s="853">
        <v>0</v>
      </c>
      <c r="F994" s="850">
        <v>5</v>
      </c>
      <c r="G994" s="853">
        <v>1</v>
      </c>
      <c r="H994" s="850">
        <v>2</v>
      </c>
      <c r="I994" s="912">
        <v>4</v>
      </c>
      <c r="J994" s="913">
        <f t="shared" si="124"/>
        <v>30</v>
      </c>
      <c r="K994" s="914">
        <f t="shared" si="124"/>
        <v>43</v>
      </c>
      <c r="L994" s="850">
        <v>14</v>
      </c>
      <c r="M994" s="853">
        <v>11</v>
      </c>
      <c r="N994" s="851">
        <v>1</v>
      </c>
      <c r="O994" s="852">
        <v>0</v>
      </c>
    </row>
    <row r="995" spans="1:15" ht="12.75" customHeight="1">
      <c r="A995" s="882" t="s">
        <v>485</v>
      </c>
      <c r="B995" s="852">
        <v>4</v>
      </c>
      <c r="C995" s="852">
        <v>3</v>
      </c>
      <c r="D995" s="851">
        <v>3</v>
      </c>
      <c r="E995" s="853">
        <v>4</v>
      </c>
      <c r="F995" s="850">
        <v>4</v>
      </c>
      <c r="G995" s="853">
        <v>4</v>
      </c>
      <c r="H995" s="850">
        <v>3</v>
      </c>
      <c r="I995" s="912">
        <v>1</v>
      </c>
      <c r="J995" s="913">
        <f t="shared" si="124"/>
        <v>46</v>
      </c>
      <c r="K995" s="914">
        <f t="shared" si="124"/>
        <v>53</v>
      </c>
      <c r="L995" s="850">
        <v>10</v>
      </c>
      <c r="M995" s="853">
        <v>13</v>
      </c>
      <c r="N995" s="851">
        <v>5</v>
      </c>
      <c r="O995" s="852">
        <v>4</v>
      </c>
    </row>
    <row r="996" spans="1:15" ht="12.75" customHeight="1">
      <c r="A996" s="882" t="s">
        <v>93</v>
      </c>
      <c r="B996" s="852">
        <v>0</v>
      </c>
      <c r="C996" s="852">
        <v>1</v>
      </c>
      <c r="D996" s="851">
        <v>1</v>
      </c>
      <c r="E996" s="853">
        <v>1</v>
      </c>
      <c r="F996" s="850">
        <v>2</v>
      </c>
      <c r="G996" s="853">
        <v>6</v>
      </c>
      <c r="H996" s="850">
        <v>1</v>
      </c>
      <c r="I996" s="912">
        <v>1</v>
      </c>
      <c r="J996" s="913">
        <f t="shared" si="124"/>
        <v>50</v>
      </c>
      <c r="K996" s="914">
        <f t="shared" si="124"/>
        <v>63</v>
      </c>
      <c r="L996" s="850">
        <v>19</v>
      </c>
      <c r="M996" s="853">
        <v>12</v>
      </c>
      <c r="N996" s="851">
        <v>3</v>
      </c>
      <c r="O996" s="852">
        <v>5</v>
      </c>
    </row>
    <row r="997" spans="1:15" ht="12.75" customHeight="1">
      <c r="A997" s="882" t="s">
        <v>94</v>
      </c>
      <c r="B997" s="852">
        <v>5</v>
      </c>
      <c r="C997" s="852">
        <v>2</v>
      </c>
      <c r="D997" s="851">
        <v>2</v>
      </c>
      <c r="E997" s="853">
        <v>2</v>
      </c>
      <c r="F997" s="850">
        <v>3</v>
      </c>
      <c r="G997" s="853">
        <v>4</v>
      </c>
      <c r="H997" s="850">
        <v>2</v>
      </c>
      <c r="I997" s="912">
        <v>1</v>
      </c>
      <c r="J997" s="913">
        <f t="shared" si="124"/>
        <v>58</v>
      </c>
      <c r="K997" s="914">
        <f t="shared" si="124"/>
        <v>53</v>
      </c>
      <c r="L997" s="850">
        <v>26</v>
      </c>
      <c r="M997" s="853">
        <v>29</v>
      </c>
      <c r="N997" s="851">
        <v>4</v>
      </c>
      <c r="O997" s="852">
        <v>5</v>
      </c>
    </row>
    <row r="998" spans="1:15" ht="12.75" customHeight="1">
      <c r="A998" s="882" t="s">
        <v>95</v>
      </c>
      <c r="B998" s="852">
        <v>2</v>
      </c>
      <c r="C998" s="852">
        <v>0</v>
      </c>
      <c r="D998" s="851">
        <v>4</v>
      </c>
      <c r="E998" s="853">
        <v>4</v>
      </c>
      <c r="F998" s="850">
        <v>4</v>
      </c>
      <c r="G998" s="853">
        <v>1</v>
      </c>
      <c r="H998" s="850">
        <v>5</v>
      </c>
      <c r="I998" s="912">
        <v>1</v>
      </c>
      <c r="J998" s="913">
        <f t="shared" si="124"/>
        <v>60</v>
      </c>
      <c r="K998" s="914">
        <f t="shared" si="124"/>
        <v>41</v>
      </c>
      <c r="L998" s="850">
        <v>11</v>
      </c>
      <c r="M998" s="853">
        <v>21</v>
      </c>
      <c r="N998" s="851">
        <v>6</v>
      </c>
      <c r="O998" s="852">
        <v>2</v>
      </c>
    </row>
    <row r="999" spans="1:15" ht="12.75" customHeight="1">
      <c r="A999" s="882" t="s">
        <v>96</v>
      </c>
      <c r="B999" s="852">
        <v>5</v>
      </c>
      <c r="C999" s="852">
        <v>1</v>
      </c>
      <c r="D999" s="851">
        <v>3</v>
      </c>
      <c r="E999" s="853">
        <v>3</v>
      </c>
      <c r="F999" s="850">
        <v>8</v>
      </c>
      <c r="G999" s="853">
        <v>5</v>
      </c>
      <c r="H999" s="850">
        <v>2</v>
      </c>
      <c r="I999" s="912">
        <v>1</v>
      </c>
      <c r="J999" s="913">
        <f t="shared" si="124"/>
        <v>60</v>
      </c>
      <c r="K999" s="914">
        <f t="shared" si="124"/>
        <v>39</v>
      </c>
      <c r="L999" s="850">
        <v>20</v>
      </c>
      <c r="M999" s="853">
        <v>14</v>
      </c>
      <c r="N999" s="851">
        <v>7</v>
      </c>
      <c r="O999" s="852">
        <v>6</v>
      </c>
    </row>
    <row r="1000" spans="1:15" ht="12.75" customHeight="1">
      <c r="A1000" s="882" t="s">
        <v>97</v>
      </c>
      <c r="B1000" s="852">
        <v>2</v>
      </c>
      <c r="C1000" s="852">
        <v>4</v>
      </c>
      <c r="D1000" s="851">
        <v>1</v>
      </c>
      <c r="E1000" s="853">
        <v>4</v>
      </c>
      <c r="F1000" s="850">
        <v>6</v>
      </c>
      <c r="G1000" s="853">
        <v>5</v>
      </c>
      <c r="H1000" s="850">
        <v>3</v>
      </c>
      <c r="I1000" s="912">
        <v>3</v>
      </c>
      <c r="J1000" s="913">
        <f t="shared" si="124"/>
        <v>62</v>
      </c>
      <c r="K1000" s="914">
        <f t="shared" si="124"/>
        <v>60</v>
      </c>
      <c r="L1000" s="850">
        <v>19</v>
      </c>
      <c r="M1000" s="853">
        <v>14</v>
      </c>
      <c r="N1000" s="851">
        <v>4</v>
      </c>
      <c r="O1000" s="852">
        <v>4</v>
      </c>
    </row>
    <row r="1001" spans="1:15" ht="12.75" customHeight="1">
      <c r="A1001" s="882" t="s">
        <v>99</v>
      </c>
      <c r="B1001" s="852">
        <v>2</v>
      </c>
      <c r="C1001" s="852">
        <v>3</v>
      </c>
      <c r="D1001" s="851">
        <v>5</v>
      </c>
      <c r="E1001" s="853">
        <v>4</v>
      </c>
      <c r="F1001" s="850">
        <v>6</v>
      </c>
      <c r="G1001" s="853">
        <v>4</v>
      </c>
      <c r="H1001" s="850">
        <v>4</v>
      </c>
      <c r="I1001" s="912">
        <v>5</v>
      </c>
      <c r="J1001" s="913">
        <f t="shared" si="124"/>
        <v>71</v>
      </c>
      <c r="K1001" s="914">
        <f t="shared" si="124"/>
        <v>68</v>
      </c>
      <c r="L1001" s="850">
        <v>23</v>
      </c>
      <c r="M1001" s="853">
        <v>15</v>
      </c>
      <c r="N1001" s="851">
        <v>8</v>
      </c>
      <c r="O1001" s="852">
        <v>6</v>
      </c>
    </row>
    <row r="1002" spans="1:15" ht="12.75" customHeight="1">
      <c r="A1002" s="882" t="s">
        <v>100</v>
      </c>
      <c r="B1002" s="852">
        <v>4</v>
      </c>
      <c r="C1002" s="852">
        <v>0</v>
      </c>
      <c r="D1002" s="851">
        <v>3</v>
      </c>
      <c r="E1002" s="853">
        <v>6</v>
      </c>
      <c r="F1002" s="850">
        <v>5</v>
      </c>
      <c r="G1002" s="853">
        <v>7</v>
      </c>
      <c r="H1002" s="850">
        <v>2</v>
      </c>
      <c r="I1002" s="912">
        <v>2</v>
      </c>
      <c r="J1002" s="913">
        <f t="shared" si="124"/>
        <v>73</v>
      </c>
      <c r="K1002" s="914">
        <f t="shared" si="124"/>
        <v>66</v>
      </c>
      <c r="L1002" s="850">
        <v>29</v>
      </c>
      <c r="M1002" s="853">
        <v>26</v>
      </c>
      <c r="N1002" s="851">
        <v>9</v>
      </c>
      <c r="O1002" s="852">
        <v>8</v>
      </c>
    </row>
    <row r="1003" spans="1:15" ht="12.75" customHeight="1">
      <c r="A1003" s="882" t="s">
        <v>101</v>
      </c>
      <c r="B1003" s="852">
        <v>2</v>
      </c>
      <c r="C1003" s="852">
        <v>2</v>
      </c>
      <c r="D1003" s="851">
        <v>2</v>
      </c>
      <c r="E1003" s="853">
        <v>2</v>
      </c>
      <c r="F1003" s="850">
        <v>6</v>
      </c>
      <c r="G1003" s="853">
        <v>6</v>
      </c>
      <c r="H1003" s="850">
        <v>0</v>
      </c>
      <c r="I1003" s="912">
        <v>2</v>
      </c>
      <c r="J1003" s="913">
        <f t="shared" si="124"/>
        <v>64</v>
      </c>
      <c r="K1003" s="914">
        <f t="shared" si="124"/>
        <v>54</v>
      </c>
      <c r="L1003" s="850">
        <v>17</v>
      </c>
      <c r="M1003" s="853">
        <v>16</v>
      </c>
      <c r="N1003" s="851">
        <v>9</v>
      </c>
      <c r="O1003" s="852">
        <v>9</v>
      </c>
    </row>
    <row r="1004" spans="1:15" ht="12.75" customHeight="1">
      <c r="A1004" s="882" t="s">
        <v>102</v>
      </c>
      <c r="B1004" s="852">
        <v>4</v>
      </c>
      <c r="C1004" s="852">
        <v>3</v>
      </c>
      <c r="D1004" s="851">
        <v>3</v>
      </c>
      <c r="E1004" s="853">
        <v>2</v>
      </c>
      <c r="F1004" s="850">
        <v>3</v>
      </c>
      <c r="G1004" s="853">
        <v>5</v>
      </c>
      <c r="H1004" s="850">
        <v>1</v>
      </c>
      <c r="I1004" s="912">
        <v>1</v>
      </c>
      <c r="J1004" s="913">
        <f t="shared" si="124"/>
        <v>67</v>
      </c>
      <c r="K1004" s="914">
        <f t="shared" si="124"/>
        <v>68</v>
      </c>
      <c r="L1004" s="850">
        <v>15</v>
      </c>
      <c r="M1004" s="853">
        <v>22</v>
      </c>
      <c r="N1004" s="851">
        <v>11</v>
      </c>
      <c r="O1004" s="852">
        <v>15</v>
      </c>
    </row>
    <row r="1005" spans="1:15" ht="12.75" customHeight="1">
      <c r="A1005" s="882" t="s">
        <v>103</v>
      </c>
      <c r="B1005" s="852">
        <v>0</v>
      </c>
      <c r="C1005" s="852">
        <v>2</v>
      </c>
      <c r="D1005" s="851">
        <v>4</v>
      </c>
      <c r="E1005" s="853">
        <v>8</v>
      </c>
      <c r="F1005" s="850">
        <v>11</v>
      </c>
      <c r="G1005" s="853">
        <v>8</v>
      </c>
      <c r="H1005" s="850">
        <v>2</v>
      </c>
      <c r="I1005" s="912">
        <v>2</v>
      </c>
      <c r="J1005" s="913">
        <f t="shared" si="124"/>
        <v>86</v>
      </c>
      <c r="K1005" s="914">
        <f t="shared" si="124"/>
        <v>86</v>
      </c>
      <c r="L1005" s="850">
        <v>23</v>
      </c>
      <c r="M1005" s="853">
        <v>18</v>
      </c>
      <c r="N1005" s="851">
        <v>9</v>
      </c>
      <c r="O1005" s="852">
        <v>4</v>
      </c>
    </row>
    <row r="1006" spans="1:15" ht="12.75" customHeight="1">
      <c r="A1006" s="882" t="s">
        <v>104</v>
      </c>
      <c r="B1006" s="852">
        <v>5</v>
      </c>
      <c r="C1006" s="852">
        <v>9</v>
      </c>
      <c r="D1006" s="851">
        <v>8</v>
      </c>
      <c r="E1006" s="853">
        <v>8</v>
      </c>
      <c r="F1006" s="850">
        <v>6</v>
      </c>
      <c r="G1006" s="853">
        <v>7</v>
      </c>
      <c r="H1006" s="850">
        <v>8</v>
      </c>
      <c r="I1006" s="912">
        <v>5</v>
      </c>
      <c r="J1006" s="913">
        <f t="shared" si="124"/>
        <v>115</v>
      </c>
      <c r="K1006" s="914">
        <f t="shared" si="124"/>
        <v>99</v>
      </c>
      <c r="L1006" s="850">
        <v>27</v>
      </c>
      <c r="M1006" s="853">
        <v>21</v>
      </c>
      <c r="N1006" s="851">
        <v>5</v>
      </c>
      <c r="O1006" s="852">
        <v>5</v>
      </c>
    </row>
    <row r="1007" spans="1:15" ht="12.75" customHeight="1">
      <c r="A1007" s="882" t="s">
        <v>105</v>
      </c>
      <c r="B1007" s="852">
        <v>9</v>
      </c>
      <c r="C1007" s="852">
        <v>3</v>
      </c>
      <c r="D1007" s="851">
        <v>4</v>
      </c>
      <c r="E1007" s="853">
        <v>1</v>
      </c>
      <c r="F1007" s="850">
        <v>10</v>
      </c>
      <c r="G1007" s="853">
        <v>5</v>
      </c>
      <c r="H1007" s="850">
        <v>3</v>
      </c>
      <c r="I1007" s="912">
        <v>4</v>
      </c>
      <c r="J1007" s="913">
        <f t="shared" si="124"/>
        <v>118</v>
      </c>
      <c r="K1007" s="914">
        <f t="shared" si="124"/>
        <v>104</v>
      </c>
      <c r="L1007" s="850">
        <v>26</v>
      </c>
      <c r="M1007" s="853">
        <v>24</v>
      </c>
      <c r="N1007" s="851">
        <v>14</v>
      </c>
      <c r="O1007" s="852">
        <v>15</v>
      </c>
    </row>
    <row r="1008" spans="1:15" ht="12.75" customHeight="1">
      <c r="A1008" s="882" t="s">
        <v>106</v>
      </c>
      <c r="B1008" s="852">
        <v>0</v>
      </c>
      <c r="C1008" s="852">
        <v>5</v>
      </c>
      <c r="D1008" s="851">
        <v>3</v>
      </c>
      <c r="E1008" s="853">
        <v>4</v>
      </c>
      <c r="F1008" s="850">
        <v>0</v>
      </c>
      <c r="G1008" s="853">
        <v>3</v>
      </c>
      <c r="H1008" s="850">
        <v>1</v>
      </c>
      <c r="I1008" s="912">
        <v>2</v>
      </c>
      <c r="J1008" s="913">
        <f t="shared" ref="J1008:K1014" si="126">L950+N950+B979+D979+F979+H979+J979+L979+N979+B1008+D1008+F1008+H1008</f>
        <v>58</v>
      </c>
      <c r="K1008" s="914">
        <f t="shared" si="126"/>
        <v>81</v>
      </c>
      <c r="L1008" s="850">
        <v>15</v>
      </c>
      <c r="M1008" s="853">
        <v>25</v>
      </c>
      <c r="N1008" s="851">
        <v>11</v>
      </c>
      <c r="O1008" s="852">
        <v>8</v>
      </c>
    </row>
    <row r="1009" spans="1:17" ht="12.75" customHeight="1">
      <c r="A1009" s="882" t="s">
        <v>107</v>
      </c>
      <c r="B1009" s="852">
        <v>3</v>
      </c>
      <c r="C1009" s="852">
        <v>0</v>
      </c>
      <c r="D1009" s="851">
        <v>2</v>
      </c>
      <c r="E1009" s="853">
        <v>4</v>
      </c>
      <c r="F1009" s="850">
        <v>3</v>
      </c>
      <c r="G1009" s="853">
        <v>4</v>
      </c>
      <c r="H1009" s="850">
        <v>0</v>
      </c>
      <c r="I1009" s="912">
        <v>0</v>
      </c>
      <c r="J1009" s="913">
        <f t="shared" si="126"/>
        <v>60</v>
      </c>
      <c r="K1009" s="914">
        <f t="shared" si="126"/>
        <v>78</v>
      </c>
      <c r="L1009" s="850">
        <v>17</v>
      </c>
      <c r="M1009" s="853">
        <v>17</v>
      </c>
      <c r="N1009" s="851">
        <v>11</v>
      </c>
      <c r="O1009" s="852">
        <v>9</v>
      </c>
    </row>
    <row r="1010" spans="1:17" ht="12.75" customHeight="1">
      <c r="A1010" s="882" t="s">
        <v>108</v>
      </c>
      <c r="B1010" s="852">
        <v>0</v>
      </c>
      <c r="C1010" s="852">
        <v>1</v>
      </c>
      <c r="D1010" s="851">
        <v>2</v>
      </c>
      <c r="E1010" s="853">
        <v>0</v>
      </c>
      <c r="F1010" s="850">
        <v>6</v>
      </c>
      <c r="G1010" s="853">
        <v>6</v>
      </c>
      <c r="H1010" s="850">
        <v>3</v>
      </c>
      <c r="I1010" s="912">
        <v>1</v>
      </c>
      <c r="J1010" s="913">
        <f t="shared" si="126"/>
        <v>49</v>
      </c>
      <c r="K1010" s="914">
        <f t="shared" si="126"/>
        <v>84</v>
      </c>
      <c r="L1010" s="850">
        <v>12</v>
      </c>
      <c r="M1010" s="853">
        <v>25</v>
      </c>
      <c r="N1010" s="851">
        <v>5</v>
      </c>
      <c r="O1010" s="852">
        <v>6</v>
      </c>
    </row>
    <row r="1011" spans="1:17" ht="12.75" customHeight="1">
      <c r="A1011" s="882" t="s">
        <v>109</v>
      </c>
      <c r="B1011" s="852">
        <v>0</v>
      </c>
      <c r="C1011" s="852">
        <v>1</v>
      </c>
      <c r="D1011" s="851">
        <v>1</v>
      </c>
      <c r="E1011" s="853">
        <v>3</v>
      </c>
      <c r="F1011" s="850">
        <v>2</v>
      </c>
      <c r="G1011" s="853">
        <v>9</v>
      </c>
      <c r="H1011" s="850">
        <v>0</v>
      </c>
      <c r="I1011" s="912">
        <v>9</v>
      </c>
      <c r="J1011" s="913">
        <f t="shared" si="126"/>
        <v>36</v>
      </c>
      <c r="K1011" s="914">
        <f t="shared" si="126"/>
        <v>72</v>
      </c>
      <c r="L1011" s="850">
        <v>8</v>
      </c>
      <c r="M1011" s="853">
        <v>16</v>
      </c>
      <c r="N1011" s="851">
        <v>1</v>
      </c>
      <c r="O1011" s="852">
        <v>3</v>
      </c>
    </row>
    <row r="1012" spans="1:17" ht="12.75" customHeight="1">
      <c r="A1012" s="882" t="s">
        <v>110</v>
      </c>
      <c r="B1012" s="852">
        <v>0</v>
      </c>
      <c r="C1012" s="852">
        <v>3</v>
      </c>
      <c r="D1012" s="851">
        <v>0</v>
      </c>
      <c r="E1012" s="853">
        <v>1</v>
      </c>
      <c r="F1012" s="850">
        <v>0</v>
      </c>
      <c r="G1012" s="853">
        <v>2</v>
      </c>
      <c r="H1012" s="850">
        <v>2</v>
      </c>
      <c r="I1012" s="912">
        <v>1</v>
      </c>
      <c r="J1012" s="913">
        <f t="shared" si="126"/>
        <v>10</v>
      </c>
      <c r="K1012" s="914">
        <f t="shared" si="126"/>
        <v>40</v>
      </c>
      <c r="L1012" s="850">
        <v>3</v>
      </c>
      <c r="M1012" s="853">
        <v>5</v>
      </c>
      <c r="N1012" s="851">
        <v>2</v>
      </c>
      <c r="O1012" s="852">
        <v>6</v>
      </c>
    </row>
    <row r="1013" spans="1:17" ht="12.75" customHeight="1">
      <c r="A1013" s="882" t="s">
        <v>111</v>
      </c>
      <c r="B1013" s="852">
        <v>0</v>
      </c>
      <c r="C1013" s="852">
        <v>1</v>
      </c>
      <c r="D1013" s="851">
        <v>0</v>
      </c>
      <c r="E1013" s="853">
        <v>1</v>
      </c>
      <c r="F1013" s="850">
        <v>0</v>
      </c>
      <c r="G1013" s="853">
        <v>0</v>
      </c>
      <c r="H1013" s="850">
        <v>0</v>
      </c>
      <c r="I1013" s="912">
        <v>0</v>
      </c>
      <c r="J1013" s="913">
        <f t="shared" si="126"/>
        <v>2</v>
      </c>
      <c r="K1013" s="914">
        <f t="shared" si="126"/>
        <v>6</v>
      </c>
      <c r="L1013" s="850">
        <v>1</v>
      </c>
      <c r="M1013" s="853">
        <v>6</v>
      </c>
      <c r="N1013" s="851">
        <v>0</v>
      </c>
      <c r="O1013" s="852">
        <v>0</v>
      </c>
    </row>
    <row r="1014" spans="1:17" ht="12.75" customHeight="1" thickBot="1">
      <c r="A1014" s="883" t="s">
        <v>232</v>
      </c>
      <c r="B1014" s="855">
        <v>0</v>
      </c>
      <c r="C1014" s="855">
        <v>0</v>
      </c>
      <c r="D1014" s="915">
        <v>0</v>
      </c>
      <c r="E1014" s="884">
        <v>0</v>
      </c>
      <c r="F1014" s="855">
        <v>0</v>
      </c>
      <c r="G1014" s="884">
        <v>0</v>
      </c>
      <c r="H1014" s="855">
        <v>0</v>
      </c>
      <c r="I1014" s="916">
        <v>0</v>
      </c>
      <c r="J1014" s="961">
        <f t="shared" si="126"/>
        <v>0</v>
      </c>
      <c r="K1014" s="918">
        <f t="shared" si="126"/>
        <v>2</v>
      </c>
      <c r="L1014" s="855">
        <v>1</v>
      </c>
      <c r="M1014" s="884">
        <v>0</v>
      </c>
      <c r="N1014" s="915">
        <v>0</v>
      </c>
      <c r="O1014" s="855">
        <v>0</v>
      </c>
    </row>
    <row r="1015" spans="1:17" ht="9.9499999999999993" customHeight="1">
      <c r="A1015" s="885"/>
      <c r="B1015" s="852"/>
      <c r="C1015" s="920"/>
      <c r="D1015" s="852"/>
      <c r="E1015" s="852"/>
      <c r="F1015" s="852"/>
      <c r="G1015" s="852"/>
      <c r="H1015" s="852"/>
      <c r="I1015" s="852"/>
      <c r="K1015" s="1027"/>
      <c r="L1015" s="852"/>
      <c r="M1015" s="852"/>
      <c r="N1015" s="850"/>
      <c r="O1015" s="852"/>
    </row>
    <row r="1016" spans="1:17" ht="9.9499999999999993" customHeight="1" thickBot="1">
      <c r="A1016" s="854"/>
      <c r="B1016" s="855"/>
      <c r="C1016" s="858"/>
      <c r="D1016" s="855"/>
      <c r="E1016" s="855"/>
      <c r="F1016" s="855"/>
      <c r="G1016" s="855"/>
      <c r="H1016" s="855"/>
      <c r="I1016" s="855"/>
      <c r="K1016" s="1113"/>
      <c r="L1016" s="855"/>
      <c r="M1016" s="855"/>
      <c r="N1016" s="855"/>
      <c r="O1016" s="855"/>
    </row>
    <row r="1017" spans="1:17" s="850" customFormat="1" ht="20.100000000000001" customHeight="1">
      <c r="A1017" s="1065" t="s">
        <v>218</v>
      </c>
      <c r="B1017" s="1108" t="s">
        <v>494</v>
      </c>
      <c r="C1017" s="982"/>
      <c r="D1017" s="1108" t="s">
        <v>495</v>
      </c>
      <c r="E1017" s="1114"/>
      <c r="F1017" s="1108" t="s">
        <v>496</v>
      </c>
      <c r="G1017" s="1114"/>
      <c r="H1017" s="999" t="s">
        <v>497</v>
      </c>
      <c r="I1017" s="1115"/>
      <c r="J1017" s="1104" t="s">
        <v>498</v>
      </c>
      <c r="K1017" s="1105"/>
      <c r="L1017" s="1116" t="s">
        <v>499</v>
      </c>
      <c r="M1017" s="1088"/>
      <c r="N1017" s="865" t="s">
        <v>500</v>
      </c>
      <c r="O1017" s="924"/>
      <c r="P1017" s="852"/>
      <c r="Q1017" s="852"/>
    </row>
    <row r="1018" spans="1:17" ht="13.5" customHeight="1">
      <c r="A1018" s="867" t="s">
        <v>226</v>
      </c>
      <c r="B1018" s="868">
        <v>127</v>
      </c>
      <c r="C1018" s="869"/>
      <c r="D1018" s="868">
        <v>332</v>
      </c>
      <c r="E1018" s="868"/>
      <c r="F1018" s="868">
        <v>58</v>
      </c>
      <c r="G1018" s="868"/>
      <c r="H1018" s="929">
        <v>22</v>
      </c>
      <c r="I1018" s="932"/>
      <c r="J1018" s="893">
        <f>SUM(L989:R989)+SUM(B1018:I1018)</f>
        <v>857</v>
      </c>
      <c r="K1018" s="894"/>
      <c r="L1018" s="928">
        <v>90</v>
      </c>
      <c r="M1018" s="868"/>
      <c r="N1018" s="869">
        <v>80</v>
      </c>
      <c r="O1018" s="929"/>
    </row>
    <row r="1019" spans="1:17" ht="13.5" customHeight="1">
      <c r="A1019" s="867" t="s">
        <v>227</v>
      </c>
      <c r="B1019" s="868">
        <f>SUM(B1023:C1043)</f>
        <v>351</v>
      </c>
      <c r="C1019" s="869"/>
      <c r="D1019" s="868">
        <f>SUM(D1023:E1043)</f>
        <v>994</v>
      </c>
      <c r="E1019" s="868"/>
      <c r="F1019" s="868">
        <f>SUM(F1023:G1043)</f>
        <v>93</v>
      </c>
      <c r="G1019" s="868"/>
      <c r="H1019" s="929">
        <f>SUM(H1023:I1043)</f>
        <v>61</v>
      </c>
      <c r="I1019" s="932"/>
      <c r="J1019" s="893">
        <f>SUM(J1023:K1043)</f>
        <v>2430</v>
      </c>
      <c r="K1019" s="894"/>
      <c r="L1019" s="928">
        <f>SUM(L1023:M1043)</f>
        <v>277</v>
      </c>
      <c r="M1019" s="868"/>
      <c r="N1019" s="869">
        <f>SUM(N1023:O1043)</f>
        <v>242</v>
      </c>
      <c r="O1019" s="929"/>
    </row>
    <row r="1020" spans="1:17" ht="13.5" customHeight="1">
      <c r="A1020" s="1018"/>
      <c r="B1020" s="1000" t="s">
        <v>89</v>
      </c>
      <c r="C1020" s="1003" t="s">
        <v>90</v>
      </c>
      <c r="D1020" s="1000" t="s">
        <v>89</v>
      </c>
      <c r="E1020" s="971" t="s">
        <v>90</v>
      </c>
      <c r="F1020" s="1000" t="s">
        <v>89</v>
      </c>
      <c r="G1020" s="971" t="s">
        <v>90</v>
      </c>
      <c r="H1020" s="1001" t="s">
        <v>89</v>
      </c>
      <c r="I1020" s="972" t="s">
        <v>90</v>
      </c>
      <c r="J1020" s="1002" t="s">
        <v>89</v>
      </c>
      <c r="K1020" s="974" t="s">
        <v>90</v>
      </c>
      <c r="L1020" s="1001" t="s">
        <v>89</v>
      </c>
      <c r="M1020" s="971" t="s">
        <v>90</v>
      </c>
      <c r="N1020" s="1000" t="s">
        <v>89</v>
      </c>
      <c r="O1020" s="1003" t="s">
        <v>90</v>
      </c>
    </row>
    <row r="1021" spans="1:17" ht="13.5" customHeight="1">
      <c r="A1021" s="867" t="s">
        <v>228</v>
      </c>
      <c r="B1021" s="952">
        <f t="shared" ref="B1021:I1021" si="127">SUM(B1027:B1043)</f>
        <v>138</v>
      </c>
      <c r="C1021" s="954">
        <f t="shared" si="127"/>
        <v>135</v>
      </c>
      <c r="D1021" s="952">
        <f t="shared" si="127"/>
        <v>429</v>
      </c>
      <c r="E1021" s="953">
        <f t="shared" si="127"/>
        <v>410</v>
      </c>
      <c r="F1021" s="952">
        <f t="shared" si="127"/>
        <v>48</v>
      </c>
      <c r="G1021" s="953">
        <f t="shared" si="127"/>
        <v>34</v>
      </c>
      <c r="H1021" s="954">
        <f t="shared" si="127"/>
        <v>23</v>
      </c>
      <c r="I1021" s="906">
        <f t="shared" si="127"/>
        <v>25</v>
      </c>
      <c r="J1021" s="955">
        <f t="shared" ref="J1021:K1043" si="128">L992+N992+B1021+D1021+F1021+H1021</f>
        <v>1017</v>
      </c>
      <c r="K1021" s="956">
        <f t="shared" si="128"/>
        <v>995</v>
      </c>
      <c r="L1021" s="954">
        <f>SUM(L1027:L1043)</f>
        <v>118</v>
      </c>
      <c r="M1021" s="953">
        <f>SUM(M1027:M1043)</f>
        <v>117</v>
      </c>
      <c r="N1021" s="952">
        <f>SUM(N1027:N1043)</f>
        <v>107</v>
      </c>
      <c r="O1021" s="954">
        <f>SUM(O1027:O1043)</f>
        <v>104</v>
      </c>
    </row>
    <row r="1022" spans="1:17" ht="15" customHeight="1">
      <c r="A1022" s="1117" t="s">
        <v>229</v>
      </c>
      <c r="B1022" s="880">
        <f t="shared" ref="B1022:I1022" si="129">SUM(B1023:B1043)</f>
        <v>182</v>
      </c>
      <c r="C1022" s="881">
        <f t="shared" si="129"/>
        <v>169</v>
      </c>
      <c r="D1022" s="880">
        <f t="shared" si="129"/>
        <v>507</v>
      </c>
      <c r="E1022" s="958">
        <f t="shared" si="129"/>
        <v>487</v>
      </c>
      <c r="F1022" s="880">
        <f t="shared" si="129"/>
        <v>56</v>
      </c>
      <c r="G1022" s="958">
        <f t="shared" si="129"/>
        <v>37</v>
      </c>
      <c r="H1022" s="881">
        <f t="shared" si="129"/>
        <v>29</v>
      </c>
      <c r="I1022" s="909">
        <f t="shared" si="129"/>
        <v>32</v>
      </c>
      <c r="J1022" s="959">
        <f t="shared" si="128"/>
        <v>1235</v>
      </c>
      <c r="K1022" s="960">
        <f t="shared" si="128"/>
        <v>1195</v>
      </c>
      <c r="L1022" s="881">
        <f>SUM(L1023:L1043)</f>
        <v>139</v>
      </c>
      <c r="M1022" s="958">
        <f>SUM(M1023:M1043)</f>
        <v>138</v>
      </c>
      <c r="N1022" s="880">
        <f>SUM(N1023:N1043)</f>
        <v>120</v>
      </c>
      <c r="O1022" s="881">
        <f>SUM(O1023:O1043)</f>
        <v>122</v>
      </c>
    </row>
    <row r="1023" spans="1:17" ht="12.75" customHeight="1">
      <c r="A1023" s="860" t="s">
        <v>230</v>
      </c>
      <c r="B1023" s="851">
        <v>11</v>
      </c>
      <c r="C1023" s="852">
        <v>10</v>
      </c>
      <c r="D1023" s="851">
        <v>15</v>
      </c>
      <c r="E1023" s="853">
        <v>18</v>
      </c>
      <c r="F1023" s="851">
        <v>1</v>
      </c>
      <c r="G1023" s="853">
        <v>0</v>
      </c>
      <c r="H1023" s="850">
        <v>1</v>
      </c>
      <c r="I1023" s="912">
        <v>1</v>
      </c>
      <c r="J1023" s="913">
        <f t="shared" si="128"/>
        <v>43</v>
      </c>
      <c r="K1023" s="914">
        <f t="shared" si="128"/>
        <v>40</v>
      </c>
      <c r="L1023" s="850">
        <v>4</v>
      </c>
      <c r="M1023" s="853">
        <v>6</v>
      </c>
      <c r="N1023" s="851">
        <v>0</v>
      </c>
      <c r="O1023" s="852">
        <v>1</v>
      </c>
    </row>
    <row r="1024" spans="1:17" ht="12.75" customHeight="1">
      <c r="A1024" s="860" t="s">
        <v>279</v>
      </c>
      <c r="B1024" s="851">
        <v>12</v>
      </c>
      <c r="C1024" s="852">
        <v>12</v>
      </c>
      <c r="D1024" s="851">
        <v>22</v>
      </c>
      <c r="E1024" s="853">
        <v>23</v>
      </c>
      <c r="F1024" s="851">
        <v>1</v>
      </c>
      <c r="G1024" s="853">
        <v>0</v>
      </c>
      <c r="H1024" s="850">
        <v>1</v>
      </c>
      <c r="I1024" s="912">
        <v>1</v>
      </c>
      <c r="J1024" s="913">
        <f t="shared" si="128"/>
        <v>51</v>
      </c>
      <c r="K1024" s="914">
        <f t="shared" si="128"/>
        <v>53</v>
      </c>
      <c r="L1024" s="850">
        <v>5</v>
      </c>
      <c r="M1024" s="853">
        <v>6</v>
      </c>
      <c r="N1024" s="851">
        <v>2</v>
      </c>
      <c r="O1024" s="852">
        <v>4</v>
      </c>
    </row>
    <row r="1025" spans="1:15" ht="12.75" customHeight="1">
      <c r="A1025" s="882" t="s">
        <v>93</v>
      </c>
      <c r="B1025" s="850">
        <v>13</v>
      </c>
      <c r="C1025" s="852">
        <v>6</v>
      </c>
      <c r="D1025" s="851">
        <v>19</v>
      </c>
      <c r="E1025" s="853">
        <v>15</v>
      </c>
      <c r="F1025" s="851">
        <v>1</v>
      </c>
      <c r="G1025" s="853">
        <v>1</v>
      </c>
      <c r="H1025" s="850">
        <v>1</v>
      </c>
      <c r="I1025" s="912">
        <v>1</v>
      </c>
      <c r="J1025" s="913">
        <f t="shared" si="128"/>
        <v>56</v>
      </c>
      <c r="K1025" s="914">
        <f t="shared" si="128"/>
        <v>40</v>
      </c>
      <c r="L1025" s="850">
        <v>8</v>
      </c>
      <c r="M1025" s="853">
        <v>4</v>
      </c>
      <c r="N1025" s="851">
        <v>4</v>
      </c>
      <c r="O1025" s="852">
        <v>7</v>
      </c>
    </row>
    <row r="1026" spans="1:15" ht="12.75" customHeight="1">
      <c r="A1026" s="882" t="s">
        <v>94</v>
      </c>
      <c r="B1026" s="850">
        <v>8</v>
      </c>
      <c r="C1026" s="852">
        <v>6</v>
      </c>
      <c r="D1026" s="851">
        <v>22</v>
      </c>
      <c r="E1026" s="853">
        <v>21</v>
      </c>
      <c r="F1026" s="851">
        <v>5</v>
      </c>
      <c r="G1026" s="853">
        <v>2</v>
      </c>
      <c r="H1026" s="850">
        <v>3</v>
      </c>
      <c r="I1026" s="912">
        <v>4</v>
      </c>
      <c r="J1026" s="913">
        <f t="shared" si="128"/>
        <v>68</v>
      </c>
      <c r="K1026" s="914">
        <f t="shared" si="128"/>
        <v>67</v>
      </c>
      <c r="L1026" s="850">
        <v>4</v>
      </c>
      <c r="M1026" s="853">
        <v>5</v>
      </c>
      <c r="N1026" s="851">
        <v>7</v>
      </c>
      <c r="O1026" s="852">
        <v>6</v>
      </c>
    </row>
    <row r="1027" spans="1:15" ht="12.75" customHeight="1">
      <c r="A1027" s="882" t="s">
        <v>95</v>
      </c>
      <c r="B1027" s="850">
        <v>5</v>
      </c>
      <c r="C1027" s="852">
        <v>4</v>
      </c>
      <c r="D1027" s="851">
        <v>26</v>
      </c>
      <c r="E1027" s="853">
        <v>19</v>
      </c>
      <c r="F1027" s="851">
        <v>1</v>
      </c>
      <c r="G1027" s="853">
        <v>0</v>
      </c>
      <c r="H1027" s="850">
        <v>0</v>
      </c>
      <c r="I1027" s="912">
        <v>3</v>
      </c>
      <c r="J1027" s="913">
        <f t="shared" si="128"/>
        <v>49</v>
      </c>
      <c r="K1027" s="914">
        <f t="shared" si="128"/>
        <v>49</v>
      </c>
      <c r="L1027" s="850">
        <v>10</v>
      </c>
      <c r="M1027" s="853">
        <v>3</v>
      </c>
      <c r="N1027" s="851">
        <v>5</v>
      </c>
      <c r="O1027" s="852">
        <v>1</v>
      </c>
    </row>
    <row r="1028" spans="1:15" ht="12.75" customHeight="1">
      <c r="A1028" s="882" t="s">
        <v>96</v>
      </c>
      <c r="B1028" s="850">
        <v>2</v>
      </c>
      <c r="C1028" s="852">
        <v>8</v>
      </c>
      <c r="D1028" s="851">
        <v>32</v>
      </c>
      <c r="E1028" s="853">
        <v>17</v>
      </c>
      <c r="F1028" s="851">
        <v>0</v>
      </c>
      <c r="G1028" s="853">
        <v>0</v>
      </c>
      <c r="H1028" s="850">
        <v>3</v>
      </c>
      <c r="I1028" s="912">
        <v>0</v>
      </c>
      <c r="J1028" s="913">
        <f t="shared" si="128"/>
        <v>64</v>
      </c>
      <c r="K1028" s="914">
        <f t="shared" si="128"/>
        <v>45</v>
      </c>
      <c r="L1028" s="850">
        <v>3</v>
      </c>
      <c r="M1028" s="853">
        <v>10</v>
      </c>
      <c r="N1028" s="851">
        <v>8</v>
      </c>
      <c r="O1028" s="852">
        <v>3</v>
      </c>
    </row>
    <row r="1029" spans="1:15" ht="12.75" customHeight="1">
      <c r="A1029" s="882" t="s">
        <v>97</v>
      </c>
      <c r="B1029" s="850">
        <v>14</v>
      </c>
      <c r="C1029" s="852">
        <v>16</v>
      </c>
      <c r="D1029" s="851">
        <v>34</v>
      </c>
      <c r="E1029" s="853">
        <v>30</v>
      </c>
      <c r="F1029" s="851">
        <v>3</v>
      </c>
      <c r="G1029" s="853">
        <v>1</v>
      </c>
      <c r="H1029" s="850">
        <v>2</v>
      </c>
      <c r="I1029" s="912">
        <v>0</v>
      </c>
      <c r="J1029" s="913">
        <f t="shared" si="128"/>
        <v>76</v>
      </c>
      <c r="K1029" s="914">
        <f t="shared" si="128"/>
        <v>65</v>
      </c>
      <c r="L1029" s="850">
        <v>8</v>
      </c>
      <c r="M1029" s="853">
        <v>11</v>
      </c>
      <c r="N1029" s="851">
        <v>3</v>
      </c>
      <c r="O1029" s="852">
        <v>4</v>
      </c>
    </row>
    <row r="1030" spans="1:15" ht="12.75" customHeight="1">
      <c r="A1030" s="882" t="s">
        <v>99</v>
      </c>
      <c r="B1030" s="850">
        <v>18</v>
      </c>
      <c r="C1030" s="852">
        <v>11</v>
      </c>
      <c r="D1030" s="851">
        <v>44</v>
      </c>
      <c r="E1030" s="853">
        <v>27</v>
      </c>
      <c r="F1030" s="851">
        <v>1</v>
      </c>
      <c r="G1030" s="853">
        <v>1</v>
      </c>
      <c r="H1030" s="850">
        <v>2</v>
      </c>
      <c r="I1030" s="912">
        <v>1</v>
      </c>
      <c r="J1030" s="913">
        <f t="shared" si="128"/>
        <v>96</v>
      </c>
      <c r="K1030" s="914">
        <f t="shared" si="128"/>
        <v>61</v>
      </c>
      <c r="L1030" s="850">
        <v>9</v>
      </c>
      <c r="M1030" s="853">
        <v>6</v>
      </c>
      <c r="N1030" s="851">
        <v>5</v>
      </c>
      <c r="O1030" s="852">
        <v>8</v>
      </c>
    </row>
    <row r="1031" spans="1:15" ht="12.75" customHeight="1">
      <c r="A1031" s="882" t="s">
        <v>100</v>
      </c>
      <c r="B1031" s="850">
        <v>16</v>
      </c>
      <c r="C1031" s="852">
        <v>13</v>
      </c>
      <c r="D1031" s="851">
        <v>35</v>
      </c>
      <c r="E1031" s="853">
        <v>33</v>
      </c>
      <c r="F1031" s="851">
        <v>6</v>
      </c>
      <c r="G1031" s="853">
        <v>2</v>
      </c>
      <c r="H1031" s="850">
        <v>2</v>
      </c>
      <c r="I1031" s="912">
        <v>2</v>
      </c>
      <c r="J1031" s="913">
        <f t="shared" si="128"/>
        <v>97</v>
      </c>
      <c r="K1031" s="914">
        <f t="shared" si="128"/>
        <v>84</v>
      </c>
      <c r="L1031" s="850">
        <v>6</v>
      </c>
      <c r="M1031" s="853">
        <v>6</v>
      </c>
      <c r="N1031" s="851">
        <v>9</v>
      </c>
      <c r="O1031" s="852">
        <v>9</v>
      </c>
    </row>
    <row r="1032" spans="1:15" ht="12.75" customHeight="1">
      <c r="A1032" s="882" t="s">
        <v>101</v>
      </c>
      <c r="B1032" s="850">
        <v>16</v>
      </c>
      <c r="C1032" s="852">
        <v>12</v>
      </c>
      <c r="D1032" s="851">
        <v>22</v>
      </c>
      <c r="E1032" s="853">
        <v>22</v>
      </c>
      <c r="F1032" s="851">
        <v>6</v>
      </c>
      <c r="G1032" s="853">
        <v>3</v>
      </c>
      <c r="H1032" s="850">
        <v>3</v>
      </c>
      <c r="I1032" s="912">
        <v>5</v>
      </c>
      <c r="J1032" s="913">
        <f t="shared" si="128"/>
        <v>73</v>
      </c>
      <c r="K1032" s="914">
        <f t="shared" si="128"/>
        <v>67</v>
      </c>
      <c r="L1032" s="850">
        <v>9</v>
      </c>
      <c r="M1032" s="853">
        <v>8</v>
      </c>
      <c r="N1032" s="851">
        <v>3</v>
      </c>
      <c r="O1032" s="852">
        <v>4</v>
      </c>
    </row>
    <row r="1033" spans="1:15" ht="12.75" customHeight="1">
      <c r="A1033" s="882" t="s">
        <v>102</v>
      </c>
      <c r="B1033" s="850">
        <v>9</v>
      </c>
      <c r="C1033" s="852">
        <v>12</v>
      </c>
      <c r="D1033" s="851">
        <v>25</v>
      </c>
      <c r="E1033" s="853">
        <v>23</v>
      </c>
      <c r="F1033" s="851">
        <v>4</v>
      </c>
      <c r="G1033" s="853">
        <v>4</v>
      </c>
      <c r="H1033" s="850">
        <v>3</v>
      </c>
      <c r="I1033" s="912">
        <v>3</v>
      </c>
      <c r="J1033" s="913">
        <f t="shared" si="128"/>
        <v>67</v>
      </c>
      <c r="K1033" s="914">
        <f t="shared" si="128"/>
        <v>79</v>
      </c>
      <c r="L1033" s="850">
        <v>7</v>
      </c>
      <c r="M1033" s="853">
        <v>7</v>
      </c>
      <c r="N1033" s="851">
        <v>11</v>
      </c>
      <c r="O1033" s="852">
        <v>13</v>
      </c>
    </row>
    <row r="1034" spans="1:15" ht="12.75" customHeight="1">
      <c r="A1034" s="882" t="s">
        <v>103</v>
      </c>
      <c r="B1034" s="850">
        <v>10</v>
      </c>
      <c r="C1034" s="852">
        <v>8</v>
      </c>
      <c r="D1034" s="851">
        <v>33</v>
      </c>
      <c r="E1034" s="853">
        <v>34</v>
      </c>
      <c r="F1034" s="851">
        <v>4</v>
      </c>
      <c r="G1034" s="853">
        <v>5</v>
      </c>
      <c r="H1034" s="850">
        <v>2</v>
      </c>
      <c r="I1034" s="912">
        <v>2</v>
      </c>
      <c r="J1034" s="913">
        <f t="shared" si="128"/>
        <v>81</v>
      </c>
      <c r="K1034" s="914">
        <f t="shared" si="128"/>
        <v>71</v>
      </c>
      <c r="L1034" s="850">
        <v>10</v>
      </c>
      <c r="M1034" s="853">
        <v>9</v>
      </c>
      <c r="N1034" s="851">
        <v>7</v>
      </c>
      <c r="O1034" s="852">
        <v>9</v>
      </c>
    </row>
    <row r="1035" spans="1:15" ht="12.75" customHeight="1">
      <c r="A1035" s="882" t="s">
        <v>104</v>
      </c>
      <c r="B1035" s="850">
        <v>13</v>
      </c>
      <c r="C1035" s="852">
        <v>12</v>
      </c>
      <c r="D1035" s="851">
        <v>47</v>
      </c>
      <c r="E1035" s="853">
        <v>45</v>
      </c>
      <c r="F1035" s="851">
        <v>7</v>
      </c>
      <c r="G1035" s="853">
        <v>4</v>
      </c>
      <c r="H1035" s="850">
        <v>1</v>
      </c>
      <c r="I1035" s="912">
        <v>3</v>
      </c>
      <c r="J1035" s="913">
        <f t="shared" si="128"/>
        <v>100</v>
      </c>
      <c r="K1035" s="914">
        <f t="shared" si="128"/>
        <v>90</v>
      </c>
      <c r="L1035" s="850">
        <v>13</v>
      </c>
      <c r="M1035" s="853">
        <v>11</v>
      </c>
      <c r="N1035" s="851">
        <v>10</v>
      </c>
      <c r="O1035" s="852">
        <v>8</v>
      </c>
    </row>
    <row r="1036" spans="1:15" ht="12.75" customHeight="1">
      <c r="A1036" s="882" t="s">
        <v>105</v>
      </c>
      <c r="B1036" s="850">
        <v>18</v>
      </c>
      <c r="C1036" s="852">
        <v>12</v>
      </c>
      <c r="D1036" s="851">
        <v>56</v>
      </c>
      <c r="E1036" s="853">
        <v>41</v>
      </c>
      <c r="F1036" s="851">
        <v>5</v>
      </c>
      <c r="G1036" s="853">
        <v>5</v>
      </c>
      <c r="H1036" s="850">
        <v>1</v>
      </c>
      <c r="I1036" s="912">
        <v>5</v>
      </c>
      <c r="J1036" s="913">
        <f t="shared" si="128"/>
        <v>120</v>
      </c>
      <c r="K1036" s="914">
        <f t="shared" si="128"/>
        <v>102</v>
      </c>
      <c r="L1036" s="850">
        <v>14</v>
      </c>
      <c r="M1036" s="853">
        <v>15</v>
      </c>
      <c r="N1036" s="851">
        <v>13</v>
      </c>
      <c r="O1036" s="852">
        <v>12</v>
      </c>
    </row>
    <row r="1037" spans="1:15" ht="12.75" customHeight="1">
      <c r="A1037" s="882" t="s">
        <v>106</v>
      </c>
      <c r="B1037" s="850">
        <v>3</v>
      </c>
      <c r="C1037" s="852">
        <v>2</v>
      </c>
      <c r="D1037" s="851">
        <v>22</v>
      </c>
      <c r="E1037" s="853">
        <v>25</v>
      </c>
      <c r="F1037" s="851">
        <v>4</v>
      </c>
      <c r="G1037" s="853">
        <v>4</v>
      </c>
      <c r="H1037" s="850">
        <v>2</v>
      </c>
      <c r="I1037" s="912">
        <v>1</v>
      </c>
      <c r="J1037" s="913">
        <f t="shared" si="128"/>
        <v>57</v>
      </c>
      <c r="K1037" s="914">
        <f t="shared" si="128"/>
        <v>65</v>
      </c>
      <c r="L1037" s="850">
        <v>11</v>
      </c>
      <c r="M1037" s="853">
        <v>11</v>
      </c>
      <c r="N1037" s="851">
        <v>9</v>
      </c>
      <c r="O1037" s="852">
        <v>14</v>
      </c>
    </row>
    <row r="1038" spans="1:15" ht="12.75" customHeight="1">
      <c r="A1038" s="882" t="s">
        <v>107</v>
      </c>
      <c r="B1038" s="850">
        <v>5</v>
      </c>
      <c r="C1038" s="852">
        <v>8</v>
      </c>
      <c r="D1038" s="851">
        <v>21</v>
      </c>
      <c r="E1038" s="853">
        <v>27</v>
      </c>
      <c r="F1038" s="851">
        <v>2</v>
      </c>
      <c r="G1038" s="853">
        <v>3</v>
      </c>
      <c r="H1038" s="850">
        <v>2</v>
      </c>
      <c r="I1038" s="912">
        <v>0</v>
      </c>
      <c r="J1038" s="913">
        <f t="shared" si="128"/>
        <v>58</v>
      </c>
      <c r="K1038" s="914">
        <f t="shared" si="128"/>
        <v>64</v>
      </c>
      <c r="L1038" s="850">
        <v>8</v>
      </c>
      <c r="M1038" s="853">
        <v>6</v>
      </c>
      <c r="N1038" s="851">
        <v>11</v>
      </c>
      <c r="O1038" s="852">
        <v>4</v>
      </c>
    </row>
    <row r="1039" spans="1:15" ht="12.75" customHeight="1">
      <c r="A1039" s="882" t="s">
        <v>108</v>
      </c>
      <c r="B1039" s="850">
        <v>7</v>
      </c>
      <c r="C1039" s="852">
        <v>9</v>
      </c>
      <c r="D1039" s="851">
        <v>17</v>
      </c>
      <c r="E1039" s="853">
        <v>25</v>
      </c>
      <c r="F1039" s="851">
        <v>3</v>
      </c>
      <c r="G1039" s="853">
        <v>2</v>
      </c>
      <c r="H1039" s="850">
        <v>0</v>
      </c>
      <c r="I1039" s="912">
        <v>0</v>
      </c>
      <c r="J1039" s="913">
        <f t="shared" si="128"/>
        <v>44</v>
      </c>
      <c r="K1039" s="914">
        <f t="shared" si="128"/>
        <v>67</v>
      </c>
      <c r="L1039" s="850">
        <v>6</v>
      </c>
      <c r="M1039" s="853">
        <v>6</v>
      </c>
      <c r="N1039" s="851">
        <v>7</v>
      </c>
      <c r="O1039" s="852">
        <v>8</v>
      </c>
    </row>
    <row r="1040" spans="1:15" ht="12.75" customHeight="1">
      <c r="A1040" s="882" t="s">
        <v>109</v>
      </c>
      <c r="B1040" s="850">
        <v>2</v>
      </c>
      <c r="C1040" s="852">
        <v>6</v>
      </c>
      <c r="D1040" s="851">
        <v>10</v>
      </c>
      <c r="E1040" s="853">
        <v>21</v>
      </c>
      <c r="F1040" s="851">
        <v>2</v>
      </c>
      <c r="G1040" s="853">
        <v>0</v>
      </c>
      <c r="H1040" s="850">
        <v>0</v>
      </c>
      <c r="I1040" s="912">
        <v>0</v>
      </c>
      <c r="J1040" s="913">
        <f t="shared" si="128"/>
        <v>23</v>
      </c>
      <c r="K1040" s="914">
        <f t="shared" si="128"/>
        <v>46</v>
      </c>
      <c r="L1040" s="850">
        <v>2</v>
      </c>
      <c r="M1040" s="853">
        <v>5</v>
      </c>
      <c r="N1040" s="851">
        <v>2</v>
      </c>
      <c r="O1040" s="852">
        <v>4</v>
      </c>
    </row>
    <row r="1041" spans="1:43" ht="12.75" customHeight="1">
      <c r="A1041" s="882" t="s">
        <v>110</v>
      </c>
      <c r="B1041" s="850">
        <v>0</v>
      </c>
      <c r="C1041" s="852">
        <v>2</v>
      </c>
      <c r="D1041" s="851">
        <v>4</v>
      </c>
      <c r="E1041" s="853">
        <v>17</v>
      </c>
      <c r="F1041" s="851">
        <v>0</v>
      </c>
      <c r="G1041" s="853">
        <v>0</v>
      </c>
      <c r="H1041" s="850">
        <v>0</v>
      </c>
      <c r="I1041" s="912">
        <v>0</v>
      </c>
      <c r="J1041" s="913">
        <f t="shared" si="128"/>
        <v>9</v>
      </c>
      <c r="K1041" s="914">
        <f t="shared" si="128"/>
        <v>30</v>
      </c>
      <c r="L1041" s="850">
        <v>2</v>
      </c>
      <c r="M1041" s="853">
        <v>2</v>
      </c>
      <c r="N1041" s="851">
        <v>1</v>
      </c>
      <c r="O1041" s="852">
        <v>2</v>
      </c>
    </row>
    <row r="1042" spans="1:43" ht="12.75" customHeight="1">
      <c r="A1042" s="882" t="s">
        <v>111</v>
      </c>
      <c r="B1042" s="850">
        <v>0</v>
      </c>
      <c r="C1042" s="852">
        <v>0</v>
      </c>
      <c r="D1042" s="851">
        <v>1</v>
      </c>
      <c r="E1042" s="853">
        <v>2</v>
      </c>
      <c r="F1042" s="851">
        <v>0</v>
      </c>
      <c r="G1042" s="853">
        <v>0</v>
      </c>
      <c r="H1042" s="850">
        <v>0</v>
      </c>
      <c r="I1042" s="912">
        <v>0</v>
      </c>
      <c r="J1042" s="913">
        <f t="shared" si="128"/>
        <v>2</v>
      </c>
      <c r="K1042" s="914">
        <f t="shared" si="128"/>
        <v>8</v>
      </c>
      <c r="L1042" s="850">
        <v>0</v>
      </c>
      <c r="M1042" s="853">
        <v>1</v>
      </c>
      <c r="N1042" s="851">
        <v>3</v>
      </c>
      <c r="O1042" s="852">
        <v>1</v>
      </c>
    </row>
    <row r="1043" spans="1:43" ht="12.75" customHeight="1" thickBot="1">
      <c r="A1043" s="883" t="s">
        <v>232</v>
      </c>
      <c r="B1043" s="855">
        <v>0</v>
      </c>
      <c r="C1043" s="855">
        <v>0</v>
      </c>
      <c r="D1043" s="915">
        <v>0</v>
      </c>
      <c r="E1043" s="884">
        <v>2</v>
      </c>
      <c r="F1043" s="915">
        <v>0</v>
      </c>
      <c r="G1043" s="884">
        <v>0</v>
      </c>
      <c r="H1043" s="855">
        <v>0</v>
      </c>
      <c r="I1043" s="916">
        <v>0</v>
      </c>
      <c r="J1043" s="961">
        <f t="shared" si="128"/>
        <v>1</v>
      </c>
      <c r="K1043" s="918">
        <f t="shared" si="128"/>
        <v>2</v>
      </c>
      <c r="L1043" s="855">
        <v>0</v>
      </c>
      <c r="M1043" s="884">
        <v>0</v>
      </c>
      <c r="N1043" s="915">
        <v>0</v>
      </c>
      <c r="O1043" s="855">
        <v>0</v>
      </c>
    </row>
    <row r="1044" spans="1:43" ht="16.5" customHeight="1">
      <c r="A1044" s="885"/>
      <c r="B1044" s="852"/>
      <c r="C1044" s="852"/>
      <c r="D1044" s="852"/>
      <c r="E1044" s="852"/>
      <c r="F1044" s="852"/>
      <c r="G1044" s="852"/>
      <c r="H1044" s="852"/>
      <c r="I1044" s="852"/>
      <c r="J1044" s="852"/>
      <c r="K1044" s="852"/>
      <c r="L1044" s="852"/>
      <c r="M1044" s="852"/>
      <c r="N1044" s="852"/>
      <c r="O1044" s="920"/>
      <c r="Q1044" s="921"/>
    </row>
    <row r="1045" spans="1:43" ht="16.5" customHeight="1" thickBot="1">
      <c r="A1045" s="854"/>
      <c r="B1045" s="855"/>
      <c r="C1045" s="855"/>
      <c r="D1045" s="855"/>
      <c r="E1045" s="855"/>
      <c r="F1045" s="855"/>
      <c r="G1045" s="855"/>
      <c r="H1045" s="855"/>
      <c r="I1045" s="855"/>
      <c r="J1045" s="855"/>
      <c r="K1045" s="855"/>
      <c r="L1045" s="855"/>
      <c r="M1045" s="855"/>
      <c r="N1045" s="852"/>
      <c r="O1045" s="920"/>
      <c r="Q1045" s="921"/>
    </row>
    <row r="1046" spans="1:43" s="1118" customFormat="1" ht="22.5" customHeight="1">
      <c r="A1046" s="860" t="s">
        <v>218</v>
      </c>
      <c r="B1046" s="923" t="s">
        <v>501</v>
      </c>
      <c r="C1046" s="924"/>
      <c r="D1046" s="865" t="s">
        <v>502</v>
      </c>
      <c r="E1046" s="924"/>
      <c r="F1046" s="865" t="s">
        <v>503</v>
      </c>
      <c r="G1046" s="866"/>
      <c r="H1046" s="923" t="s">
        <v>504</v>
      </c>
      <c r="I1046" s="866"/>
      <c r="J1046" s="923" t="s">
        <v>505</v>
      </c>
      <c r="K1046" s="986"/>
      <c r="L1046" s="1035" t="s">
        <v>506</v>
      </c>
      <c r="M1046" s="1088"/>
      <c r="N1046" s="865" t="s">
        <v>507</v>
      </c>
      <c r="O1046" s="924"/>
      <c r="P1046" s="886"/>
      <c r="Q1046" s="886"/>
      <c r="R1046" s="850"/>
      <c r="S1046" s="133"/>
      <c r="T1046" s="133"/>
      <c r="U1046" s="133"/>
      <c r="V1046" s="133"/>
      <c r="W1046" s="850"/>
      <c r="X1046" s="850"/>
      <c r="Y1046" s="850"/>
      <c r="Z1046" s="850"/>
      <c r="AA1046" s="850"/>
      <c r="AB1046" s="850"/>
      <c r="AC1046" s="850"/>
      <c r="AD1046" s="850"/>
      <c r="AE1046" s="850"/>
      <c r="AF1046" s="850"/>
      <c r="AG1046" s="850"/>
      <c r="AH1046" s="850"/>
      <c r="AI1046" s="850"/>
      <c r="AJ1046" s="850"/>
      <c r="AK1046" s="850"/>
      <c r="AL1046" s="850"/>
      <c r="AM1046" s="850"/>
      <c r="AN1046" s="850"/>
      <c r="AO1046" s="850"/>
      <c r="AP1046" s="850"/>
      <c r="AQ1046" s="850"/>
    </row>
    <row r="1047" spans="1:43" s="1119" customFormat="1" ht="13.5" customHeight="1">
      <c r="A1047" s="897" t="s">
        <v>226</v>
      </c>
      <c r="B1047" s="869">
        <v>70</v>
      </c>
      <c r="C1047" s="929"/>
      <c r="D1047" s="868">
        <v>98</v>
      </c>
      <c r="E1047" s="869"/>
      <c r="F1047" s="869">
        <v>219</v>
      </c>
      <c r="G1047" s="928"/>
      <c r="H1047" s="869">
        <v>41</v>
      </c>
      <c r="I1047" s="928"/>
      <c r="J1047" s="869">
        <v>345</v>
      </c>
      <c r="K1047" s="928"/>
      <c r="L1047" s="869">
        <v>112</v>
      </c>
      <c r="M1047" s="928"/>
      <c r="N1047" s="869">
        <v>102</v>
      </c>
      <c r="O1047" s="929"/>
      <c r="P1047" s="887"/>
      <c r="Q1047" s="887"/>
      <c r="R1047" s="133"/>
      <c r="S1047" s="850"/>
      <c r="T1047" s="850"/>
      <c r="U1047" s="133"/>
      <c r="V1047" s="133"/>
      <c r="W1047" s="133"/>
      <c r="X1047" s="133"/>
      <c r="Y1047" s="133"/>
      <c r="Z1047" s="133"/>
      <c r="AA1047" s="133"/>
      <c r="AB1047" s="133"/>
      <c r="AC1047" s="133"/>
      <c r="AD1047" s="133"/>
      <c r="AE1047" s="133"/>
      <c r="AF1047" s="133"/>
      <c r="AG1047" s="133"/>
      <c r="AH1047" s="133"/>
      <c r="AI1047" s="133"/>
      <c r="AJ1047" s="133"/>
      <c r="AK1047" s="133"/>
      <c r="AL1047" s="133"/>
      <c r="AM1047" s="133"/>
      <c r="AN1047" s="133"/>
      <c r="AO1047" s="133"/>
      <c r="AP1047" s="133"/>
      <c r="AQ1047" s="133"/>
    </row>
    <row r="1048" spans="1:43" s="1119" customFormat="1" ht="13.5" customHeight="1">
      <c r="A1048" s="870" t="s">
        <v>227</v>
      </c>
      <c r="B1048" s="869">
        <f>SUM(B1052:C1072)</f>
        <v>263</v>
      </c>
      <c r="C1048" s="929"/>
      <c r="D1048" s="868">
        <f>SUM(D1052:E1072)</f>
        <v>311</v>
      </c>
      <c r="E1048" s="869"/>
      <c r="F1048" s="869">
        <f>SUM(F1052:G1072)</f>
        <v>581</v>
      </c>
      <c r="G1048" s="928"/>
      <c r="H1048" s="869">
        <f>SUM(H1052:I1072)</f>
        <v>156</v>
      </c>
      <c r="I1048" s="928"/>
      <c r="J1048" s="869">
        <f>SUM(J1052:K1072)</f>
        <v>928</v>
      </c>
      <c r="K1048" s="928"/>
      <c r="L1048" s="869">
        <f>SUM(L1052:M1072)</f>
        <v>311</v>
      </c>
      <c r="M1048" s="928"/>
      <c r="N1048" s="869">
        <f>SUM(N1052:O1072)</f>
        <v>350</v>
      </c>
      <c r="O1048" s="929"/>
      <c r="P1048" s="887"/>
      <c r="Q1048" s="887"/>
      <c r="R1048" s="133"/>
      <c r="S1048" s="133"/>
      <c r="T1048" s="133"/>
      <c r="U1048" s="133"/>
      <c r="V1048" s="133"/>
      <c r="W1048" s="133"/>
      <c r="X1048" s="133"/>
      <c r="Y1048" s="133"/>
      <c r="Z1048" s="133"/>
      <c r="AA1048" s="133"/>
      <c r="AB1048" s="133"/>
      <c r="AC1048" s="133"/>
      <c r="AD1048" s="133"/>
      <c r="AE1048" s="133"/>
      <c r="AF1048" s="133"/>
      <c r="AG1048" s="133"/>
      <c r="AH1048" s="133"/>
      <c r="AI1048" s="133"/>
      <c r="AJ1048" s="133"/>
      <c r="AK1048" s="133"/>
      <c r="AL1048" s="133"/>
      <c r="AM1048" s="133"/>
      <c r="AN1048" s="133"/>
      <c r="AO1048" s="133"/>
      <c r="AP1048" s="133"/>
      <c r="AQ1048" s="133"/>
    </row>
    <row r="1049" spans="1:43" s="1119" customFormat="1" ht="13.5" customHeight="1">
      <c r="A1049" s="870"/>
      <c r="B1049" s="1001" t="s">
        <v>89</v>
      </c>
      <c r="C1049" s="971" t="s">
        <v>90</v>
      </c>
      <c r="D1049" s="1001" t="s">
        <v>89</v>
      </c>
      <c r="E1049" s="1003" t="s">
        <v>90</v>
      </c>
      <c r="F1049" s="1000" t="s">
        <v>89</v>
      </c>
      <c r="G1049" s="971" t="s">
        <v>90</v>
      </c>
      <c r="H1049" s="1001" t="s">
        <v>89</v>
      </c>
      <c r="I1049" s="971" t="s">
        <v>90</v>
      </c>
      <c r="J1049" s="1001" t="s">
        <v>89</v>
      </c>
      <c r="K1049" s="971" t="s">
        <v>90</v>
      </c>
      <c r="L1049" s="1001" t="s">
        <v>89</v>
      </c>
      <c r="M1049" s="971" t="s">
        <v>90</v>
      </c>
      <c r="N1049" s="1000" t="s">
        <v>89</v>
      </c>
      <c r="O1049" s="1003" t="s">
        <v>90</v>
      </c>
      <c r="R1049" s="133"/>
      <c r="S1049" s="133"/>
      <c r="T1049" s="133"/>
      <c r="U1049" s="133"/>
      <c r="V1049" s="133"/>
      <c r="W1049" s="133"/>
      <c r="X1049" s="133"/>
      <c r="Y1049" s="133"/>
      <c r="Z1049" s="133"/>
      <c r="AA1049" s="133"/>
      <c r="AB1049" s="133"/>
      <c r="AC1049" s="133"/>
      <c r="AD1049" s="133"/>
      <c r="AE1049" s="133"/>
      <c r="AF1049" s="133"/>
      <c r="AG1049" s="133"/>
      <c r="AH1049" s="133"/>
      <c r="AI1049" s="133"/>
      <c r="AJ1049" s="133"/>
      <c r="AK1049" s="133"/>
      <c r="AL1049" s="133"/>
      <c r="AM1049" s="133"/>
      <c r="AN1049" s="133"/>
      <c r="AO1049" s="133"/>
      <c r="AP1049" s="133"/>
      <c r="AQ1049" s="133"/>
    </row>
    <row r="1050" spans="1:43" s="1119" customFormat="1" ht="13.5" customHeight="1">
      <c r="A1050" s="870" t="s">
        <v>228</v>
      </c>
      <c r="B1050" s="954">
        <f t="shared" ref="B1050:O1050" si="130">SUM(B1056:B1072)</f>
        <v>110</v>
      </c>
      <c r="C1050" s="953">
        <f t="shared" si="130"/>
        <v>105</v>
      </c>
      <c r="D1050" s="954">
        <f t="shared" si="130"/>
        <v>125</v>
      </c>
      <c r="E1050" s="954">
        <f t="shared" si="130"/>
        <v>129</v>
      </c>
      <c r="F1050" s="952">
        <f t="shared" si="130"/>
        <v>217</v>
      </c>
      <c r="G1050" s="953">
        <f t="shared" si="130"/>
        <v>271</v>
      </c>
      <c r="H1050" s="954">
        <f t="shared" si="130"/>
        <v>58</v>
      </c>
      <c r="I1050" s="953">
        <f t="shared" si="130"/>
        <v>69</v>
      </c>
      <c r="J1050" s="954">
        <f t="shared" si="130"/>
        <v>397</v>
      </c>
      <c r="K1050" s="953">
        <f t="shared" si="130"/>
        <v>372</v>
      </c>
      <c r="L1050" s="954">
        <f t="shared" si="130"/>
        <v>133</v>
      </c>
      <c r="M1050" s="953">
        <f t="shared" si="130"/>
        <v>112</v>
      </c>
      <c r="N1050" s="952">
        <f t="shared" si="130"/>
        <v>139</v>
      </c>
      <c r="O1050" s="954">
        <f t="shared" si="130"/>
        <v>151</v>
      </c>
      <c r="R1050" s="133"/>
      <c r="S1050" s="133"/>
      <c r="T1050" s="133"/>
      <c r="U1050" s="133"/>
      <c r="V1050" s="133"/>
      <c r="W1050" s="133"/>
      <c r="X1050" s="133"/>
      <c r="Y1050" s="133"/>
      <c r="Z1050" s="133"/>
      <c r="AA1050" s="133"/>
      <c r="AB1050" s="133"/>
      <c r="AC1050" s="133"/>
      <c r="AD1050" s="133"/>
      <c r="AE1050" s="133"/>
      <c r="AF1050" s="133"/>
      <c r="AG1050" s="133"/>
      <c r="AH1050" s="133"/>
      <c r="AI1050" s="133"/>
      <c r="AJ1050" s="133"/>
      <c r="AK1050" s="133"/>
      <c r="AL1050" s="133"/>
      <c r="AM1050" s="133"/>
      <c r="AN1050" s="133"/>
      <c r="AO1050" s="133"/>
      <c r="AP1050" s="133"/>
      <c r="AQ1050" s="133"/>
    </row>
    <row r="1051" spans="1:43" s="1119" customFormat="1" ht="15" customHeight="1">
      <c r="A1051" s="879" t="s">
        <v>229</v>
      </c>
      <c r="B1051" s="881">
        <f t="shared" ref="B1051:O1051" si="131">SUM(B1052:B1072)</f>
        <v>131</v>
      </c>
      <c r="C1051" s="958">
        <f t="shared" si="131"/>
        <v>132</v>
      </c>
      <c r="D1051" s="881">
        <f t="shared" si="131"/>
        <v>153</v>
      </c>
      <c r="E1051" s="881">
        <f t="shared" si="131"/>
        <v>158</v>
      </c>
      <c r="F1051" s="880">
        <f t="shared" si="131"/>
        <v>271</v>
      </c>
      <c r="G1051" s="958">
        <f t="shared" si="131"/>
        <v>310</v>
      </c>
      <c r="H1051" s="881">
        <f t="shared" si="131"/>
        <v>74</v>
      </c>
      <c r="I1051" s="958">
        <f t="shared" si="131"/>
        <v>82</v>
      </c>
      <c r="J1051" s="881">
        <f t="shared" si="131"/>
        <v>473</v>
      </c>
      <c r="K1051" s="958">
        <f t="shared" si="131"/>
        <v>455</v>
      </c>
      <c r="L1051" s="881">
        <f t="shared" si="131"/>
        <v>162</v>
      </c>
      <c r="M1051" s="958">
        <f t="shared" si="131"/>
        <v>149</v>
      </c>
      <c r="N1051" s="880">
        <f t="shared" si="131"/>
        <v>170</v>
      </c>
      <c r="O1051" s="881">
        <f t="shared" si="131"/>
        <v>180</v>
      </c>
      <c r="R1051" s="133"/>
      <c r="S1051" s="133"/>
      <c r="T1051" s="133"/>
      <c r="U1051" s="133"/>
      <c r="V1051" s="133"/>
      <c r="W1051" s="133"/>
      <c r="X1051" s="133"/>
      <c r="Y1051" s="133"/>
      <c r="Z1051" s="133"/>
      <c r="AA1051" s="133"/>
      <c r="AB1051" s="133"/>
      <c r="AC1051" s="133"/>
      <c r="AD1051" s="133"/>
      <c r="AE1051" s="133"/>
      <c r="AF1051" s="133"/>
      <c r="AG1051" s="133"/>
      <c r="AH1051" s="133"/>
      <c r="AI1051" s="133"/>
      <c r="AJ1051" s="133"/>
      <c r="AK1051" s="133"/>
      <c r="AL1051" s="133"/>
      <c r="AM1051" s="133"/>
      <c r="AN1051" s="133"/>
      <c r="AO1051" s="133"/>
      <c r="AP1051" s="133"/>
      <c r="AQ1051" s="133"/>
    </row>
    <row r="1052" spans="1:43" s="1119" customFormat="1" ht="12.75" customHeight="1">
      <c r="A1052" s="882" t="s">
        <v>508</v>
      </c>
      <c r="B1052" s="850">
        <v>5</v>
      </c>
      <c r="C1052" s="853">
        <v>8</v>
      </c>
      <c r="D1052" s="850">
        <v>9</v>
      </c>
      <c r="E1052" s="852">
        <v>6</v>
      </c>
      <c r="F1052" s="851">
        <v>16</v>
      </c>
      <c r="G1052" s="853">
        <v>6</v>
      </c>
      <c r="H1052" s="850">
        <v>5</v>
      </c>
      <c r="I1052" s="853">
        <v>3</v>
      </c>
      <c r="J1052" s="850">
        <v>16</v>
      </c>
      <c r="K1052" s="853">
        <v>18</v>
      </c>
      <c r="L1052" s="850">
        <v>6</v>
      </c>
      <c r="M1052" s="853">
        <v>11</v>
      </c>
      <c r="N1052" s="851">
        <v>7</v>
      </c>
      <c r="O1052" s="852">
        <v>5</v>
      </c>
      <c r="R1052" s="133"/>
      <c r="S1052" s="133"/>
      <c r="T1052" s="133"/>
      <c r="U1052" s="133"/>
      <c r="V1052" s="133"/>
      <c r="W1052" s="133"/>
      <c r="X1052" s="133"/>
      <c r="Y1052" s="133"/>
      <c r="Z1052" s="133"/>
      <c r="AA1052" s="133"/>
      <c r="AB1052" s="133"/>
      <c r="AC1052" s="133"/>
      <c r="AD1052" s="133"/>
      <c r="AE1052" s="133"/>
      <c r="AF1052" s="133"/>
      <c r="AG1052" s="133"/>
      <c r="AH1052" s="133"/>
      <c r="AI1052" s="133"/>
      <c r="AJ1052" s="133"/>
      <c r="AK1052" s="133"/>
      <c r="AL1052" s="133"/>
      <c r="AM1052" s="133"/>
      <c r="AN1052" s="133"/>
      <c r="AO1052" s="133"/>
      <c r="AP1052" s="133"/>
      <c r="AQ1052" s="133"/>
    </row>
    <row r="1053" spans="1:43" s="1119" customFormat="1" ht="12.75" customHeight="1">
      <c r="A1053" s="882" t="s">
        <v>509</v>
      </c>
      <c r="B1053" s="850">
        <v>4</v>
      </c>
      <c r="C1053" s="853">
        <v>9</v>
      </c>
      <c r="D1053" s="850">
        <v>6</v>
      </c>
      <c r="E1053" s="852">
        <v>6</v>
      </c>
      <c r="F1053" s="851">
        <v>13</v>
      </c>
      <c r="G1053" s="853">
        <v>10</v>
      </c>
      <c r="H1053" s="850">
        <v>4</v>
      </c>
      <c r="I1053" s="853">
        <v>5</v>
      </c>
      <c r="J1053" s="850">
        <v>10</v>
      </c>
      <c r="K1053" s="853">
        <v>20</v>
      </c>
      <c r="L1053" s="850">
        <v>10</v>
      </c>
      <c r="M1053" s="853">
        <v>10</v>
      </c>
      <c r="N1053" s="851">
        <v>8</v>
      </c>
      <c r="O1053" s="852">
        <v>16</v>
      </c>
      <c r="R1053" s="133"/>
      <c r="S1053" s="133"/>
      <c r="T1053" s="133"/>
      <c r="U1053" s="133"/>
      <c r="V1053" s="133"/>
      <c r="W1053" s="133"/>
      <c r="X1053" s="133"/>
      <c r="Y1053" s="133"/>
      <c r="Z1053" s="133"/>
      <c r="AA1053" s="133"/>
      <c r="AB1053" s="133"/>
      <c r="AC1053" s="133"/>
      <c r="AD1053" s="133"/>
      <c r="AE1053" s="133"/>
      <c r="AF1053" s="133"/>
      <c r="AG1053" s="133"/>
      <c r="AH1053" s="133"/>
      <c r="AI1053" s="133"/>
      <c r="AJ1053" s="133"/>
      <c r="AK1053" s="133"/>
      <c r="AL1053" s="133"/>
      <c r="AM1053" s="133"/>
      <c r="AN1053" s="133"/>
      <c r="AO1053" s="133"/>
      <c r="AP1053" s="133"/>
      <c r="AQ1053" s="133"/>
    </row>
    <row r="1054" spans="1:43" s="1119" customFormat="1" ht="12.75" customHeight="1">
      <c r="A1054" s="882" t="s">
        <v>93</v>
      </c>
      <c r="B1054" s="850">
        <v>9</v>
      </c>
      <c r="C1054" s="853">
        <v>4</v>
      </c>
      <c r="D1054" s="850">
        <v>2</v>
      </c>
      <c r="E1054" s="852">
        <v>5</v>
      </c>
      <c r="F1054" s="851">
        <v>11</v>
      </c>
      <c r="G1054" s="853">
        <v>10</v>
      </c>
      <c r="H1054" s="850">
        <v>2</v>
      </c>
      <c r="I1054" s="853">
        <v>1</v>
      </c>
      <c r="J1054" s="850">
        <v>21</v>
      </c>
      <c r="K1054" s="853">
        <v>23</v>
      </c>
      <c r="L1054" s="850">
        <v>4</v>
      </c>
      <c r="M1054" s="853">
        <v>12</v>
      </c>
      <c r="N1054" s="851">
        <v>10</v>
      </c>
      <c r="O1054" s="852">
        <v>4</v>
      </c>
      <c r="R1054" s="133"/>
      <c r="S1054" s="133"/>
      <c r="T1054" s="133"/>
      <c r="U1054" s="133"/>
      <c r="V1054" s="133"/>
      <c r="W1054" s="133"/>
      <c r="X1054" s="133"/>
      <c r="Y1054" s="133"/>
      <c r="Z1054" s="133"/>
      <c r="AA1054" s="133"/>
      <c r="AB1054" s="133"/>
      <c r="AC1054" s="133"/>
      <c r="AD1054" s="133"/>
      <c r="AE1054" s="133"/>
      <c r="AF1054" s="133"/>
      <c r="AG1054" s="133"/>
      <c r="AH1054" s="133"/>
      <c r="AI1054" s="133"/>
      <c r="AJ1054" s="133"/>
      <c r="AK1054" s="133"/>
      <c r="AL1054" s="133"/>
      <c r="AM1054" s="133"/>
      <c r="AN1054" s="133"/>
      <c r="AO1054" s="133"/>
      <c r="AP1054" s="133"/>
      <c r="AQ1054" s="133"/>
    </row>
    <row r="1055" spans="1:43" s="1119" customFormat="1" ht="12.75" customHeight="1">
      <c r="A1055" s="882" t="s">
        <v>94</v>
      </c>
      <c r="B1055" s="850">
        <v>3</v>
      </c>
      <c r="C1055" s="853">
        <v>6</v>
      </c>
      <c r="D1055" s="850">
        <v>11</v>
      </c>
      <c r="E1055" s="852">
        <v>12</v>
      </c>
      <c r="F1055" s="851">
        <v>14</v>
      </c>
      <c r="G1055" s="853">
        <v>13</v>
      </c>
      <c r="H1055" s="850">
        <v>5</v>
      </c>
      <c r="I1055" s="853">
        <v>4</v>
      </c>
      <c r="J1055" s="850">
        <v>29</v>
      </c>
      <c r="K1055" s="853">
        <v>22</v>
      </c>
      <c r="L1055" s="850">
        <v>9</v>
      </c>
      <c r="M1055" s="853">
        <v>4</v>
      </c>
      <c r="N1055" s="851">
        <v>6</v>
      </c>
      <c r="O1055" s="852">
        <v>4</v>
      </c>
      <c r="R1055" s="133"/>
      <c r="S1055" s="133"/>
      <c r="T1055" s="133"/>
      <c r="U1055" s="133"/>
      <c r="V1055" s="133"/>
      <c r="W1055" s="133"/>
      <c r="X1055" s="133"/>
      <c r="Y1055" s="133"/>
      <c r="Z1055" s="133"/>
      <c r="AA1055" s="133"/>
      <c r="AB1055" s="133"/>
      <c r="AC1055" s="133"/>
      <c r="AD1055" s="133"/>
      <c r="AE1055" s="133"/>
      <c r="AF1055" s="133"/>
      <c r="AG1055" s="133"/>
      <c r="AH1055" s="133"/>
      <c r="AI1055" s="133"/>
      <c r="AJ1055" s="133"/>
      <c r="AK1055" s="133"/>
      <c r="AL1055" s="133"/>
      <c r="AM1055" s="133"/>
      <c r="AN1055" s="133"/>
      <c r="AO1055" s="133"/>
      <c r="AP1055" s="133"/>
      <c r="AQ1055" s="133"/>
    </row>
    <row r="1056" spans="1:43" s="1119" customFormat="1" ht="12.75" customHeight="1">
      <c r="A1056" s="882" t="s">
        <v>95</v>
      </c>
      <c r="B1056" s="850">
        <v>7</v>
      </c>
      <c r="C1056" s="853">
        <v>6</v>
      </c>
      <c r="D1056" s="850">
        <v>6</v>
      </c>
      <c r="E1056" s="852">
        <v>8</v>
      </c>
      <c r="F1056" s="851">
        <v>11</v>
      </c>
      <c r="G1056" s="853">
        <v>8</v>
      </c>
      <c r="H1056" s="850">
        <v>3</v>
      </c>
      <c r="I1056" s="853">
        <v>2</v>
      </c>
      <c r="J1056" s="850">
        <v>20</v>
      </c>
      <c r="K1056" s="853">
        <v>27</v>
      </c>
      <c r="L1056" s="850">
        <v>9</v>
      </c>
      <c r="M1056" s="853">
        <v>2</v>
      </c>
      <c r="N1056" s="851">
        <v>4</v>
      </c>
      <c r="O1056" s="852">
        <v>9</v>
      </c>
      <c r="R1056" s="133"/>
      <c r="S1056" s="133"/>
      <c r="T1056" s="133"/>
      <c r="U1056" s="133"/>
      <c r="V1056" s="133"/>
      <c r="W1056" s="133"/>
      <c r="X1056" s="133"/>
      <c r="Y1056" s="133"/>
      <c r="Z1056" s="133"/>
      <c r="AA1056" s="133"/>
      <c r="AB1056" s="133"/>
      <c r="AC1056" s="133"/>
      <c r="AD1056" s="133"/>
      <c r="AE1056" s="133"/>
      <c r="AF1056" s="133"/>
      <c r="AG1056" s="133"/>
      <c r="AH1056" s="133"/>
      <c r="AI1056" s="133"/>
      <c r="AJ1056" s="133"/>
      <c r="AK1056" s="133"/>
      <c r="AL1056" s="133"/>
      <c r="AM1056" s="133"/>
      <c r="AN1056" s="133"/>
      <c r="AO1056" s="133"/>
      <c r="AP1056" s="133"/>
      <c r="AQ1056" s="133"/>
    </row>
    <row r="1057" spans="1:43" s="1119" customFormat="1" ht="12.75" customHeight="1">
      <c r="A1057" s="882" t="s">
        <v>96</v>
      </c>
      <c r="B1057" s="850">
        <v>9</v>
      </c>
      <c r="C1057" s="853">
        <v>4</v>
      </c>
      <c r="D1057" s="850">
        <v>6</v>
      </c>
      <c r="E1057" s="852">
        <v>15</v>
      </c>
      <c r="F1057" s="851">
        <v>14</v>
      </c>
      <c r="G1057" s="853">
        <v>15</v>
      </c>
      <c r="H1057" s="850">
        <v>4</v>
      </c>
      <c r="I1057" s="853">
        <v>7</v>
      </c>
      <c r="J1057" s="850">
        <v>37</v>
      </c>
      <c r="K1057" s="853">
        <v>25</v>
      </c>
      <c r="L1057" s="850">
        <v>6</v>
      </c>
      <c r="M1057" s="853">
        <v>5</v>
      </c>
      <c r="N1057" s="851">
        <v>9</v>
      </c>
      <c r="O1057" s="852">
        <v>5</v>
      </c>
      <c r="R1057" s="133"/>
      <c r="S1057" s="133"/>
      <c r="T1057" s="133"/>
      <c r="U1057" s="133"/>
      <c r="V1057" s="133"/>
      <c r="W1057" s="133"/>
      <c r="X1057" s="133"/>
      <c r="Y1057" s="133"/>
      <c r="Z1057" s="133"/>
      <c r="AA1057" s="133"/>
      <c r="AB1057" s="133"/>
      <c r="AC1057" s="133"/>
      <c r="AD1057" s="133"/>
      <c r="AE1057" s="133"/>
      <c r="AF1057" s="133"/>
      <c r="AG1057" s="133"/>
      <c r="AH1057" s="133"/>
      <c r="AI1057" s="133"/>
      <c r="AJ1057" s="133"/>
      <c r="AK1057" s="133"/>
      <c r="AL1057" s="133"/>
      <c r="AM1057" s="133"/>
      <c r="AN1057" s="133"/>
      <c r="AO1057" s="133"/>
      <c r="AP1057" s="133"/>
      <c r="AQ1057" s="133"/>
    </row>
    <row r="1058" spans="1:43" s="1119" customFormat="1" ht="12.75" customHeight="1">
      <c r="A1058" s="882" t="s">
        <v>97</v>
      </c>
      <c r="B1058" s="850">
        <v>6</v>
      </c>
      <c r="C1058" s="853">
        <v>7</v>
      </c>
      <c r="D1058" s="850">
        <v>4</v>
      </c>
      <c r="E1058" s="852">
        <v>4</v>
      </c>
      <c r="F1058" s="851">
        <v>16</v>
      </c>
      <c r="G1058" s="853">
        <v>17</v>
      </c>
      <c r="H1058" s="850">
        <v>4</v>
      </c>
      <c r="I1058" s="853">
        <v>5</v>
      </c>
      <c r="J1058" s="850">
        <v>31</v>
      </c>
      <c r="K1058" s="853">
        <v>22</v>
      </c>
      <c r="L1058" s="850">
        <v>9</v>
      </c>
      <c r="M1058" s="853">
        <v>5</v>
      </c>
      <c r="N1058" s="851">
        <v>14</v>
      </c>
      <c r="O1058" s="852">
        <v>13</v>
      </c>
      <c r="R1058" s="133"/>
      <c r="S1058" s="133"/>
      <c r="T1058" s="133"/>
      <c r="U1058" s="133"/>
      <c r="V1058" s="133"/>
      <c r="W1058" s="133"/>
      <c r="X1058" s="133"/>
      <c r="Y1058" s="133"/>
      <c r="Z1058" s="133"/>
      <c r="AA1058" s="133"/>
      <c r="AB1058" s="133"/>
      <c r="AC1058" s="133"/>
      <c r="AD1058" s="133"/>
      <c r="AE1058" s="133"/>
      <c r="AF1058" s="133"/>
      <c r="AG1058" s="133"/>
      <c r="AH1058" s="133"/>
      <c r="AI1058" s="133"/>
      <c r="AJ1058" s="133"/>
      <c r="AK1058" s="133"/>
      <c r="AL1058" s="133"/>
      <c r="AM1058" s="133"/>
      <c r="AN1058" s="133"/>
      <c r="AO1058" s="133"/>
      <c r="AP1058" s="133"/>
      <c r="AQ1058" s="133"/>
    </row>
    <row r="1059" spans="1:43" s="1119" customFormat="1" ht="12.75" customHeight="1">
      <c r="A1059" s="882" t="s">
        <v>99</v>
      </c>
      <c r="B1059" s="850">
        <v>8</v>
      </c>
      <c r="C1059" s="853">
        <v>6</v>
      </c>
      <c r="D1059" s="850">
        <v>9</v>
      </c>
      <c r="E1059" s="852">
        <v>8</v>
      </c>
      <c r="F1059" s="851">
        <v>16</v>
      </c>
      <c r="G1059" s="853">
        <v>17</v>
      </c>
      <c r="H1059" s="850">
        <v>3</v>
      </c>
      <c r="I1059" s="853">
        <v>6</v>
      </c>
      <c r="J1059" s="850">
        <v>23</v>
      </c>
      <c r="K1059" s="853">
        <v>25</v>
      </c>
      <c r="L1059" s="850">
        <v>11</v>
      </c>
      <c r="M1059" s="853">
        <v>12</v>
      </c>
      <c r="N1059" s="851">
        <v>12</v>
      </c>
      <c r="O1059" s="852">
        <v>9</v>
      </c>
      <c r="R1059" s="133"/>
      <c r="S1059" s="133"/>
      <c r="T1059" s="133"/>
      <c r="U1059" s="133"/>
      <c r="V1059" s="133"/>
      <c r="W1059" s="133"/>
      <c r="X1059" s="133"/>
      <c r="Y1059" s="133"/>
      <c r="Z1059" s="133"/>
      <c r="AA1059" s="133"/>
      <c r="AB1059" s="133"/>
      <c r="AC1059" s="133"/>
      <c r="AD1059" s="133"/>
      <c r="AE1059" s="133"/>
      <c r="AF1059" s="133"/>
      <c r="AG1059" s="133"/>
      <c r="AH1059" s="133"/>
      <c r="AI1059" s="133"/>
      <c r="AJ1059" s="133"/>
      <c r="AK1059" s="133"/>
      <c r="AL1059" s="133"/>
      <c r="AM1059" s="133"/>
      <c r="AN1059" s="133"/>
      <c r="AO1059" s="133"/>
      <c r="AP1059" s="133"/>
      <c r="AQ1059" s="133"/>
    </row>
    <row r="1060" spans="1:43" s="1119" customFormat="1" ht="12.75" customHeight="1">
      <c r="A1060" s="882" t="s">
        <v>100</v>
      </c>
      <c r="B1060" s="850">
        <v>14</v>
      </c>
      <c r="C1060" s="853">
        <v>9</v>
      </c>
      <c r="D1060" s="850">
        <v>15</v>
      </c>
      <c r="E1060" s="852">
        <v>6</v>
      </c>
      <c r="F1060" s="851">
        <v>20</v>
      </c>
      <c r="G1060" s="853">
        <v>13</v>
      </c>
      <c r="H1060" s="850">
        <v>6</v>
      </c>
      <c r="I1060" s="853">
        <v>2</v>
      </c>
      <c r="J1060" s="850">
        <v>37</v>
      </c>
      <c r="K1060" s="853">
        <v>30</v>
      </c>
      <c r="L1060" s="850">
        <v>12</v>
      </c>
      <c r="M1060" s="853">
        <v>10</v>
      </c>
      <c r="N1060" s="851">
        <v>10</v>
      </c>
      <c r="O1060" s="852">
        <v>6</v>
      </c>
      <c r="R1060" s="133"/>
      <c r="S1060" s="133"/>
      <c r="T1060" s="133"/>
      <c r="U1060" s="133"/>
      <c r="V1060" s="133"/>
      <c r="W1060" s="133"/>
      <c r="X1060" s="133"/>
      <c r="Y1060" s="133"/>
      <c r="Z1060" s="133"/>
      <c r="AA1060" s="133"/>
      <c r="AB1060" s="133"/>
      <c r="AC1060" s="133"/>
      <c r="AD1060" s="133"/>
      <c r="AE1060" s="133"/>
      <c r="AF1060" s="133"/>
      <c r="AG1060" s="133"/>
      <c r="AH1060" s="133"/>
      <c r="AI1060" s="133"/>
      <c r="AJ1060" s="133"/>
      <c r="AK1060" s="133"/>
      <c r="AL1060" s="133"/>
      <c r="AM1060" s="133"/>
      <c r="AN1060" s="133"/>
      <c r="AO1060" s="133"/>
      <c r="AP1060" s="133"/>
      <c r="AQ1060" s="133"/>
    </row>
    <row r="1061" spans="1:43" s="1119" customFormat="1" ht="12.75" customHeight="1">
      <c r="A1061" s="882" t="s">
        <v>101</v>
      </c>
      <c r="B1061" s="850">
        <v>3</v>
      </c>
      <c r="C1061" s="853">
        <v>4</v>
      </c>
      <c r="D1061" s="850">
        <v>13</v>
      </c>
      <c r="E1061" s="852">
        <v>13</v>
      </c>
      <c r="F1061" s="851">
        <v>12</v>
      </c>
      <c r="G1061" s="853">
        <v>10</v>
      </c>
      <c r="H1061" s="850">
        <v>3</v>
      </c>
      <c r="I1061" s="853">
        <v>5</v>
      </c>
      <c r="J1061" s="850">
        <v>32</v>
      </c>
      <c r="K1061" s="853">
        <v>30</v>
      </c>
      <c r="L1061" s="850">
        <v>12</v>
      </c>
      <c r="M1061" s="853">
        <v>8</v>
      </c>
      <c r="N1061" s="851">
        <v>7</v>
      </c>
      <c r="O1061" s="852">
        <v>6</v>
      </c>
      <c r="R1061" s="133"/>
      <c r="S1061" s="133"/>
      <c r="T1061" s="133"/>
      <c r="U1061" s="133"/>
      <c r="V1061" s="133"/>
      <c r="W1061" s="133"/>
      <c r="X1061" s="133"/>
      <c r="Y1061" s="133"/>
      <c r="Z1061" s="133"/>
      <c r="AA1061" s="133"/>
      <c r="AB1061" s="133"/>
      <c r="AC1061" s="133"/>
      <c r="AD1061" s="133"/>
      <c r="AE1061" s="133"/>
      <c r="AF1061" s="133"/>
      <c r="AG1061" s="133"/>
      <c r="AH1061" s="133"/>
      <c r="AI1061" s="133"/>
      <c r="AJ1061" s="133"/>
      <c r="AK1061" s="133"/>
      <c r="AL1061" s="133"/>
      <c r="AM1061" s="133"/>
      <c r="AN1061" s="133"/>
      <c r="AO1061" s="133"/>
      <c r="AP1061" s="133"/>
      <c r="AQ1061" s="133"/>
    </row>
    <row r="1062" spans="1:43" s="1119" customFormat="1" ht="12.75" customHeight="1">
      <c r="A1062" s="882" t="s">
        <v>102</v>
      </c>
      <c r="B1062" s="850">
        <v>14</v>
      </c>
      <c r="C1062" s="853">
        <v>12</v>
      </c>
      <c r="D1062" s="850">
        <v>9</v>
      </c>
      <c r="E1062" s="852">
        <v>8</v>
      </c>
      <c r="F1062" s="851">
        <v>20</v>
      </c>
      <c r="G1062" s="853">
        <v>16</v>
      </c>
      <c r="H1062" s="850">
        <v>4</v>
      </c>
      <c r="I1062" s="853">
        <v>5</v>
      </c>
      <c r="J1062" s="850">
        <v>29</v>
      </c>
      <c r="K1062" s="853">
        <v>24</v>
      </c>
      <c r="L1062" s="850">
        <v>12</v>
      </c>
      <c r="M1062" s="853">
        <v>7</v>
      </c>
      <c r="N1062" s="851">
        <v>10</v>
      </c>
      <c r="O1062" s="852">
        <v>10</v>
      </c>
      <c r="R1062" s="133"/>
      <c r="S1062" s="133"/>
      <c r="T1062" s="133"/>
      <c r="U1062" s="133"/>
      <c r="V1062" s="133"/>
      <c r="W1062" s="133"/>
      <c r="X1062" s="133"/>
      <c r="Y1062" s="133"/>
      <c r="Z1062" s="133"/>
      <c r="AA1062" s="133"/>
      <c r="AB1062" s="133"/>
      <c r="AC1062" s="133"/>
      <c r="AD1062" s="133"/>
      <c r="AE1062" s="133"/>
      <c r="AF1062" s="133"/>
      <c r="AG1062" s="133"/>
      <c r="AH1062" s="133"/>
      <c r="AI1062" s="133"/>
      <c r="AJ1062" s="133"/>
      <c r="AK1062" s="133"/>
      <c r="AL1062" s="133"/>
      <c r="AM1062" s="133"/>
      <c r="AN1062" s="133"/>
      <c r="AO1062" s="133"/>
      <c r="AP1062" s="133"/>
      <c r="AQ1062" s="133"/>
    </row>
    <row r="1063" spans="1:43" s="1119" customFormat="1" ht="12.75" customHeight="1">
      <c r="A1063" s="882" t="s">
        <v>103</v>
      </c>
      <c r="B1063" s="850">
        <v>7</v>
      </c>
      <c r="C1063" s="853">
        <v>11</v>
      </c>
      <c r="D1063" s="850">
        <v>7</v>
      </c>
      <c r="E1063" s="852">
        <v>8</v>
      </c>
      <c r="F1063" s="851">
        <v>17</v>
      </c>
      <c r="G1063" s="853">
        <v>15</v>
      </c>
      <c r="H1063" s="850">
        <v>4</v>
      </c>
      <c r="I1063" s="853">
        <v>7</v>
      </c>
      <c r="J1063" s="850">
        <v>38</v>
      </c>
      <c r="K1063" s="853">
        <v>30</v>
      </c>
      <c r="L1063" s="850">
        <v>15</v>
      </c>
      <c r="M1063" s="853">
        <v>10</v>
      </c>
      <c r="N1063" s="851">
        <v>12</v>
      </c>
      <c r="O1063" s="852">
        <v>16</v>
      </c>
      <c r="R1063" s="133"/>
      <c r="S1063" s="133"/>
      <c r="T1063" s="133"/>
      <c r="U1063" s="133"/>
      <c r="V1063" s="133"/>
      <c r="W1063" s="133"/>
      <c r="X1063" s="133"/>
      <c r="Y1063" s="133"/>
      <c r="Z1063" s="133"/>
      <c r="AA1063" s="133"/>
      <c r="AB1063" s="133"/>
      <c r="AC1063" s="133"/>
      <c r="AD1063" s="133"/>
      <c r="AE1063" s="133"/>
      <c r="AF1063" s="133"/>
      <c r="AG1063" s="133"/>
      <c r="AH1063" s="133"/>
      <c r="AI1063" s="133"/>
      <c r="AJ1063" s="133"/>
      <c r="AK1063" s="133"/>
      <c r="AL1063" s="133"/>
      <c r="AM1063" s="133"/>
      <c r="AN1063" s="133"/>
      <c r="AO1063" s="133"/>
      <c r="AP1063" s="133"/>
      <c r="AQ1063" s="133"/>
    </row>
    <row r="1064" spans="1:43" s="1119" customFormat="1" ht="12.75" customHeight="1">
      <c r="A1064" s="882" t="s">
        <v>104</v>
      </c>
      <c r="B1064" s="850">
        <v>10</v>
      </c>
      <c r="C1064" s="853">
        <v>7</v>
      </c>
      <c r="D1064" s="850">
        <v>13</v>
      </c>
      <c r="E1064" s="852">
        <v>11</v>
      </c>
      <c r="F1064" s="851">
        <v>23</v>
      </c>
      <c r="G1064" s="853">
        <v>19</v>
      </c>
      <c r="H1064" s="850">
        <v>5</v>
      </c>
      <c r="I1064" s="853">
        <v>5</v>
      </c>
      <c r="J1064" s="850">
        <v>32</v>
      </c>
      <c r="K1064" s="853">
        <v>33</v>
      </c>
      <c r="L1064" s="850">
        <v>7</v>
      </c>
      <c r="M1064" s="853">
        <v>14</v>
      </c>
      <c r="N1064" s="851">
        <v>19</v>
      </c>
      <c r="O1064" s="852">
        <v>19</v>
      </c>
      <c r="R1064" s="133"/>
      <c r="S1064" s="133"/>
      <c r="T1064" s="133"/>
      <c r="U1064" s="133"/>
      <c r="V1064" s="133"/>
      <c r="W1064" s="133"/>
      <c r="X1064" s="133"/>
      <c r="Y1064" s="133"/>
      <c r="Z1064" s="133"/>
      <c r="AA1064" s="133"/>
      <c r="AB1064" s="133"/>
      <c r="AC1064" s="133"/>
      <c r="AD1064" s="133"/>
      <c r="AE1064" s="133"/>
      <c r="AF1064" s="133"/>
      <c r="AG1064" s="133"/>
      <c r="AH1064" s="133"/>
      <c r="AI1064" s="133"/>
      <c r="AJ1064" s="133"/>
      <c r="AK1064" s="133"/>
      <c r="AL1064" s="133"/>
      <c r="AM1064" s="133"/>
      <c r="AN1064" s="133"/>
      <c r="AO1064" s="133"/>
      <c r="AP1064" s="133"/>
      <c r="AQ1064" s="133"/>
    </row>
    <row r="1065" spans="1:43" s="1119" customFormat="1" ht="12.75" customHeight="1">
      <c r="A1065" s="882" t="s">
        <v>105</v>
      </c>
      <c r="B1065" s="850">
        <v>12</v>
      </c>
      <c r="C1065" s="853">
        <v>12</v>
      </c>
      <c r="D1065" s="850">
        <v>13</v>
      </c>
      <c r="E1065" s="852">
        <v>14</v>
      </c>
      <c r="F1065" s="851">
        <v>25</v>
      </c>
      <c r="G1065" s="853">
        <v>25</v>
      </c>
      <c r="H1065" s="850">
        <v>8</v>
      </c>
      <c r="I1065" s="853">
        <v>4</v>
      </c>
      <c r="J1065" s="850">
        <v>50</v>
      </c>
      <c r="K1065" s="853">
        <v>44</v>
      </c>
      <c r="L1065" s="850">
        <v>15</v>
      </c>
      <c r="M1065" s="853">
        <v>7</v>
      </c>
      <c r="N1065" s="851">
        <v>16</v>
      </c>
      <c r="O1065" s="852">
        <v>12</v>
      </c>
      <c r="R1065" s="133"/>
      <c r="S1065" s="133"/>
      <c r="T1065" s="133"/>
      <c r="U1065" s="133"/>
      <c r="V1065" s="133"/>
      <c r="W1065" s="133"/>
      <c r="X1065" s="133"/>
      <c r="Y1065" s="133"/>
      <c r="Z1065" s="133"/>
      <c r="AA1065" s="133"/>
      <c r="AB1065" s="133"/>
      <c r="AC1065" s="133"/>
      <c r="AD1065" s="133"/>
      <c r="AE1065" s="133"/>
      <c r="AF1065" s="133"/>
      <c r="AG1065" s="133"/>
      <c r="AH1065" s="133"/>
      <c r="AI1065" s="133"/>
      <c r="AJ1065" s="133"/>
      <c r="AK1065" s="133"/>
      <c r="AL1065" s="133"/>
      <c r="AM1065" s="133"/>
      <c r="AN1065" s="133"/>
      <c r="AO1065" s="133"/>
      <c r="AP1065" s="133"/>
      <c r="AQ1065" s="133"/>
    </row>
    <row r="1066" spans="1:43" s="1119" customFormat="1" ht="12.75" customHeight="1">
      <c r="A1066" s="882" t="s">
        <v>106</v>
      </c>
      <c r="B1066" s="850">
        <v>5</v>
      </c>
      <c r="C1066" s="853">
        <v>6</v>
      </c>
      <c r="D1066" s="850">
        <v>9</v>
      </c>
      <c r="E1066" s="852">
        <v>7</v>
      </c>
      <c r="F1066" s="851">
        <v>10</v>
      </c>
      <c r="G1066" s="853">
        <v>21</v>
      </c>
      <c r="H1066" s="850">
        <v>2</v>
      </c>
      <c r="I1066" s="853">
        <v>3</v>
      </c>
      <c r="J1066" s="850">
        <v>28</v>
      </c>
      <c r="K1066" s="853">
        <v>26</v>
      </c>
      <c r="L1066" s="850">
        <v>6</v>
      </c>
      <c r="M1066" s="853">
        <v>3</v>
      </c>
      <c r="N1066" s="851">
        <v>8</v>
      </c>
      <c r="O1066" s="852">
        <v>11</v>
      </c>
      <c r="R1066" s="133"/>
      <c r="S1066" s="133"/>
      <c r="T1066" s="133"/>
      <c r="U1066" s="133"/>
      <c r="V1066" s="133"/>
      <c r="W1066" s="133"/>
      <c r="X1066" s="133"/>
      <c r="Y1066" s="133"/>
      <c r="Z1066" s="133"/>
      <c r="AA1066" s="133"/>
      <c r="AB1066" s="133"/>
      <c r="AC1066" s="133"/>
      <c r="AD1066" s="133"/>
      <c r="AE1066" s="133"/>
      <c r="AF1066" s="133"/>
      <c r="AG1066" s="133"/>
      <c r="AH1066" s="133"/>
      <c r="AI1066" s="133"/>
      <c r="AJ1066" s="133"/>
      <c r="AK1066" s="133"/>
      <c r="AL1066" s="133"/>
      <c r="AM1066" s="133"/>
      <c r="AN1066" s="133"/>
      <c r="AO1066" s="133"/>
      <c r="AP1066" s="133"/>
      <c r="AQ1066" s="133"/>
    </row>
    <row r="1067" spans="1:43" s="1119" customFormat="1" ht="12.75" customHeight="1">
      <c r="A1067" s="882" t="s">
        <v>107</v>
      </c>
      <c r="B1067" s="850">
        <v>5</v>
      </c>
      <c r="C1067" s="853">
        <v>4</v>
      </c>
      <c r="D1067" s="850">
        <v>9</v>
      </c>
      <c r="E1067" s="852">
        <v>8</v>
      </c>
      <c r="F1067" s="851">
        <v>10</v>
      </c>
      <c r="G1067" s="853">
        <v>21</v>
      </c>
      <c r="H1067" s="850">
        <v>3</v>
      </c>
      <c r="I1067" s="853">
        <v>6</v>
      </c>
      <c r="J1067" s="850">
        <v>19</v>
      </c>
      <c r="K1067" s="853">
        <v>18</v>
      </c>
      <c r="L1067" s="850">
        <v>7</v>
      </c>
      <c r="M1067" s="853">
        <v>7</v>
      </c>
      <c r="N1067" s="851">
        <v>8</v>
      </c>
      <c r="O1067" s="852">
        <v>12</v>
      </c>
      <c r="R1067" s="133"/>
      <c r="S1067" s="133"/>
      <c r="T1067" s="133"/>
      <c r="U1067" s="133"/>
      <c r="V1067" s="133"/>
      <c r="W1067" s="133"/>
      <c r="X1067" s="133"/>
      <c r="Y1067" s="133"/>
      <c r="Z1067" s="133"/>
      <c r="AA1067" s="133"/>
      <c r="AB1067" s="133"/>
      <c r="AC1067" s="133"/>
      <c r="AD1067" s="133"/>
      <c r="AE1067" s="133"/>
      <c r="AF1067" s="133"/>
      <c r="AG1067" s="133"/>
      <c r="AH1067" s="133"/>
      <c r="AI1067" s="133"/>
      <c r="AJ1067" s="133"/>
      <c r="AK1067" s="133"/>
      <c r="AL1067" s="133"/>
      <c r="AM1067" s="133"/>
      <c r="AN1067" s="133"/>
      <c r="AO1067" s="133"/>
      <c r="AP1067" s="133"/>
      <c r="AQ1067" s="133"/>
    </row>
    <row r="1068" spans="1:43" s="1119" customFormat="1" ht="12.75" customHeight="1">
      <c r="A1068" s="882" t="s">
        <v>108</v>
      </c>
      <c r="B1068" s="850">
        <v>4</v>
      </c>
      <c r="C1068" s="853">
        <v>10</v>
      </c>
      <c r="D1068" s="850">
        <v>8</v>
      </c>
      <c r="E1068" s="852">
        <v>5</v>
      </c>
      <c r="F1068" s="851">
        <v>11</v>
      </c>
      <c r="G1068" s="853">
        <v>19</v>
      </c>
      <c r="H1068" s="850">
        <v>6</v>
      </c>
      <c r="I1068" s="853">
        <v>7</v>
      </c>
      <c r="J1068" s="850">
        <v>13</v>
      </c>
      <c r="K1068" s="853">
        <v>17</v>
      </c>
      <c r="L1068" s="850">
        <v>8</v>
      </c>
      <c r="M1068" s="853">
        <v>11</v>
      </c>
      <c r="N1068" s="851">
        <v>4</v>
      </c>
      <c r="O1068" s="852">
        <v>5</v>
      </c>
      <c r="R1068" s="133"/>
      <c r="S1068" s="133"/>
      <c r="T1068" s="133"/>
      <c r="U1068" s="133"/>
      <c r="V1068" s="133"/>
      <c r="W1068" s="133"/>
      <c r="X1068" s="133"/>
      <c r="Y1068" s="133"/>
      <c r="Z1068" s="133"/>
      <c r="AA1068" s="133"/>
      <c r="AB1068" s="133"/>
      <c r="AC1068" s="133"/>
      <c r="AD1068" s="133"/>
      <c r="AE1068" s="133"/>
      <c r="AF1068" s="133"/>
      <c r="AG1068" s="133"/>
      <c r="AH1068" s="133"/>
      <c r="AI1068" s="133"/>
      <c r="AJ1068" s="133"/>
      <c r="AK1068" s="133"/>
      <c r="AL1068" s="133"/>
      <c r="AM1068" s="133"/>
      <c r="AN1068" s="133"/>
      <c r="AO1068" s="133"/>
      <c r="AP1068" s="133"/>
      <c r="AQ1068" s="133"/>
    </row>
    <row r="1069" spans="1:43" s="1119" customFormat="1" ht="12.75" customHeight="1">
      <c r="A1069" s="882" t="s">
        <v>109</v>
      </c>
      <c r="B1069" s="850">
        <v>3</v>
      </c>
      <c r="C1069" s="853">
        <v>4</v>
      </c>
      <c r="D1069" s="850">
        <v>2</v>
      </c>
      <c r="E1069" s="852">
        <v>9</v>
      </c>
      <c r="F1069" s="851">
        <v>6</v>
      </c>
      <c r="G1069" s="853">
        <v>26</v>
      </c>
      <c r="H1069" s="850">
        <v>2</v>
      </c>
      <c r="I1069" s="853">
        <v>2</v>
      </c>
      <c r="J1069" s="850">
        <v>6</v>
      </c>
      <c r="K1069" s="853">
        <v>13</v>
      </c>
      <c r="L1069" s="850">
        <v>2</v>
      </c>
      <c r="M1069" s="853">
        <v>4</v>
      </c>
      <c r="N1069" s="851">
        <v>1</v>
      </c>
      <c r="O1069" s="852">
        <v>15</v>
      </c>
      <c r="R1069" s="133"/>
      <c r="S1069" s="133"/>
      <c r="T1069" s="133"/>
      <c r="U1069" s="133"/>
      <c r="V1069" s="133"/>
      <c r="W1069" s="133"/>
      <c r="X1069" s="133"/>
      <c r="Y1069" s="133"/>
      <c r="Z1069" s="133"/>
      <c r="AA1069" s="133"/>
      <c r="AB1069" s="133"/>
      <c r="AC1069" s="133"/>
      <c r="AD1069" s="133"/>
      <c r="AE1069" s="133"/>
      <c r="AF1069" s="133"/>
      <c r="AG1069" s="133"/>
      <c r="AH1069" s="133"/>
      <c r="AI1069" s="133"/>
      <c r="AJ1069" s="133"/>
      <c r="AK1069" s="133"/>
      <c r="AL1069" s="133"/>
      <c r="AM1069" s="133"/>
      <c r="AN1069" s="133"/>
      <c r="AO1069" s="133"/>
      <c r="AP1069" s="133"/>
      <c r="AQ1069" s="133"/>
    </row>
    <row r="1070" spans="1:43" s="1119" customFormat="1" ht="12.75" customHeight="1">
      <c r="A1070" s="882" t="s">
        <v>110</v>
      </c>
      <c r="B1070" s="850">
        <v>3</v>
      </c>
      <c r="C1070" s="853">
        <v>2</v>
      </c>
      <c r="D1070" s="850">
        <v>2</v>
      </c>
      <c r="E1070" s="852">
        <v>4</v>
      </c>
      <c r="F1070" s="851">
        <v>5</v>
      </c>
      <c r="G1070" s="853">
        <v>17</v>
      </c>
      <c r="H1070" s="850">
        <v>1</v>
      </c>
      <c r="I1070" s="853">
        <v>2</v>
      </c>
      <c r="J1070" s="850">
        <v>2</v>
      </c>
      <c r="K1070" s="853">
        <v>8</v>
      </c>
      <c r="L1070" s="850">
        <v>1</v>
      </c>
      <c r="M1070" s="853">
        <v>5</v>
      </c>
      <c r="N1070" s="851">
        <v>5</v>
      </c>
      <c r="O1070" s="852">
        <v>2</v>
      </c>
      <c r="R1070" s="133"/>
      <c r="S1070" s="133"/>
      <c r="T1070" s="133"/>
      <c r="U1070" s="133"/>
      <c r="V1070" s="133"/>
      <c r="W1070" s="133"/>
      <c r="X1070" s="133"/>
      <c r="Y1070" s="133"/>
      <c r="Z1070" s="133"/>
      <c r="AA1070" s="133"/>
      <c r="AB1070" s="133"/>
      <c r="AC1070" s="133"/>
      <c r="AD1070" s="133"/>
      <c r="AE1070" s="133"/>
      <c r="AF1070" s="133"/>
      <c r="AG1070" s="133"/>
      <c r="AH1070" s="133"/>
      <c r="AI1070" s="133"/>
      <c r="AJ1070" s="133"/>
      <c r="AK1070" s="133"/>
      <c r="AL1070" s="133"/>
      <c r="AM1070" s="133"/>
      <c r="AN1070" s="133"/>
      <c r="AO1070" s="133"/>
      <c r="AP1070" s="133"/>
      <c r="AQ1070" s="133"/>
    </row>
    <row r="1071" spans="1:43" s="1119" customFormat="1" ht="12.75" customHeight="1">
      <c r="A1071" s="882" t="s">
        <v>111</v>
      </c>
      <c r="B1071" s="850">
        <v>0</v>
      </c>
      <c r="C1071" s="853">
        <v>1</v>
      </c>
      <c r="D1071" s="850">
        <v>0</v>
      </c>
      <c r="E1071" s="852">
        <v>1</v>
      </c>
      <c r="F1071" s="851">
        <v>1</v>
      </c>
      <c r="G1071" s="853">
        <v>7</v>
      </c>
      <c r="H1071" s="850">
        <v>0</v>
      </c>
      <c r="I1071" s="853">
        <v>0</v>
      </c>
      <c r="J1071" s="850">
        <v>0</v>
      </c>
      <c r="K1071" s="853">
        <v>0</v>
      </c>
      <c r="L1071" s="850">
        <v>1</v>
      </c>
      <c r="M1071" s="853">
        <v>1</v>
      </c>
      <c r="N1071" s="851">
        <v>0</v>
      </c>
      <c r="O1071" s="852">
        <v>1</v>
      </c>
      <c r="R1071" s="133"/>
      <c r="S1071" s="133"/>
      <c r="T1071" s="133"/>
      <c r="U1071" s="133"/>
      <c r="V1071" s="133"/>
      <c r="W1071" s="133"/>
      <c r="X1071" s="133"/>
      <c r="Y1071" s="133"/>
      <c r="Z1071" s="133"/>
      <c r="AA1071" s="133"/>
      <c r="AB1071" s="133"/>
      <c r="AC1071" s="133"/>
      <c r="AD1071" s="133"/>
      <c r="AE1071" s="133"/>
      <c r="AF1071" s="133"/>
      <c r="AG1071" s="133"/>
      <c r="AH1071" s="133"/>
      <c r="AI1071" s="133"/>
      <c r="AJ1071" s="133"/>
      <c r="AK1071" s="133"/>
      <c r="AL1071" s="133"/>
      <c r="AM1071" s="133"/>
      <c r="AN1071" s="133"/>
      <c r="AO1071" s="133"/>
      <c r="AP1071" s="133"/>
      <c r="AQ1071" s="133"/>
    </row>
    <row r="1072" spans="1:43" s="1119" customFormat="1" ht="12.75" customHeight="1" thickBot="1">
      <c r="A1072" s="883" t="s">
        <v>232</v>
      </c>
      <c r="B1072" s="855">
        <v>0</v>
      </c>
      <c r="C1072" s="884">
        <v>0</v>
      </c>
      <c r="D1072" s="855">
        <v>0</v>
      </c>
      <c r="E1072" s="855">
        <v>0</v>
      </c>
      <c r="F1072" s="915">
        <v>0</v>
      </c>
      <c r="G1072" s="884">
        <v>5</v>
      </c>
      <c r="H1072" s="855">
        <v>0</v>
      </c>
      <c r="I1072" s="884">
        <v>1</v>
      </c>
      <c r="J1072" s="855">
        <v>0</v>
      </c>
      <c r="K1072" s="884">
        <v>0</v>
      </c>
      <c r="L1072" s="855">
        <v>0</v>
      </c>
      <c r="M1072" s="884">
        <v>1</v>
      </c>
      <c r="N1072" s="915">
        <v>0</v>
      </c>
      <c r="O1072" s="855">
        <v>0</v>
      </c>
      <c r="R1072" s="133"/>
      <c r="S1072" s="133"/>
      <c r="T1072" s="133"/>
      <c r="U1072" s="133"/>
      <c r="V1072" s="133"/>
      <c r="W1072" s="133"/>
      <c r="X1072" s="133"/>
      <c r="Y1072" s="133"/>
      <c r="Z1072" s="133"/>
      <c r="AA1072" s="133"/>
      <c r="AB1072" s="133"/>
      <c r="AC1072" s="133"/>
      <c r="AD1072" s="133"/>
      <c r="AE1072" s="133"/>
      <c r="AF1072" s="133"/>
      <c r="AG1072" s="133"/>
      <c r="AH1072" s="133"/>
      <c r="AI1072" s="133"/>
      <c r="AJ1072" s="133"/>
      <c r="AK1072" s="133"/>
      <c r="AL1072" s="133"/>
      <c r="AM1072" s="133"/>
      <c r="AN1072" s="133"/>
      <c r="AO1072" s="133"/>
      <c r="AP1072" s="133"/>
      <c r="AQ1072" s="133"/>
    </row>
    <row r="1073" spans="1:31" ht="16.5" customHeight="1">
      <c r="A1073" s="885"/>
      <c r="B1073" s="852"/>
      <c r="C1073" s="852"/>
      <c r="D1073" s="852"/>
      <c r="E1073" s="852"/>
      <c r="F1073" s="852"/>
      <c r="G1073" s="852"/>
      <c r="H1073" s="852"/>
      <c r="I1073" s="852"/>
      <c r="J1073" s="852"/>
      <c r="K1073" s="852"/>
      <c r="L1073" s="1118"/>
      <c r="M1073" s="886"/>
      <c r="N1073" s="1118"/>
      <c r="O1073" s="886"/>
      <c r="P1073" s="887"/>
      <c r="Q1073" s="887"/>
    </row>
    <row r="1074" spans="1:31" ht="16.5" customHeight="1" thickBot="1">
      <c r="A1074" s="885"/>
      <c r="B1074" s="852"/>
      <c r="C1074" s="852"/>
      <c r="D1074" s="852"/>
      <c r="E1074" s="852"/>
      <c r="F1074" s="852"/>
      <c r="G1074" s="852"/>
      <c r="H1074" s="852"/>
      <c r="I1074" s="852"/>
      <c r="J1074" s="852"/>
      <c r="K1074" s="852"/>
      <c r="L1074" s="1118"/>
      <c r="M1074" s="886"/>
      <c r="N1074" s="1118"/>
      <c r="O1074" s="886"/>
      <c r="P1074" s="887"/>
      <c r="Q1074" s="887"/>
    </row>
    <row r="1075" spans="1:31" s="1118" customFormat="1" ht="22.5" customHeight="1">
      <c r="A1075" s="1097" t="s">
        <v>218</v>
      </c>
      <c r="B1075" s="1120" t="s">
        <v>211</v>
      </c>
      <c r="C1075" s="1120"/>
      <c r="D1075" s="1121" t="s">
        <v>510</v>
      </c>
      <c r="E1075" s="1122"/>
      <c r="F1075" s="850"/>
      <c r="G1075" s="133"/>
      <c r="H1075" s="133"/>
      <c r="I1075" s="133"/>
      <c r="J1075" s="133"/>
      <c r="K1075" s="850"/>
      <c r="L1075" s="850"/>
      <c r="M1075" s="850"/>
      <c r="N1075" s="850"/>
      <c r="O1075" s="852"/>
      <c r="P1075" s="852"/>
      <c r="Q1075" s="850"/>
      <c r="R1075" s="850"/>
      <c r="S1075" s="850"/>
      <c r="T1075" s="850"/>
      <c r="U1075" s="850"/>
      <c r="V1075" s="850"/>
      <c r="W1075" s="850"/>
      <c r="X1075" s="850"/>
      <c r="Y1075" s="850"/>
      <c r="Z1075" s="850"/>
      <c r="AA1075" s="850"/>
      <c r="AB1075" s="850"/>
      <c r="AC1075" s="850"/>
      <c r="AD1075" s="850"/>
      <c r="AE1075" s="850"/>
    </row>
    <row r="1076" spans="1:31" s="1119" customFormat="1" ht="13.5" customHeight="1">
      <c r="A1076" s="897" t="s">
        <v>226</v>
      </c>
      <c r="B1076" s="933">
        <f>SUM(L1018:O1018)+SUM(B1047:O1047)</f>
        <v>1157</v>
      </c>
      <c r="C1076" s="933"/>
      <c r="D1076" s="1123">
        <f>H33+L62+H120+L120+D178+H207+F236+N265+B323+F381+J410+N410+H439+H468+J497+D555+B584+J612+L641+F699+D728+J757+F786+L786+H815+B844+N844+H873+J931+J989+J1018+B1076</f>
        <v>43059</v>
      </c>
      <c r="E1076" s="934"/>
      <c r="F1076" s="133"/>
      <c r="G1076" s="850"/>
      <c r="H1076" s="850"/>
      <c r="I1076" s="133"/>
      <c r="J1076" s="133"/>
      <c r="K1076" s="133"/>
      <c r="L1076" s="133"/>
      <c r="M1076" s="133"/>
      <c r="N1076" s="133"/>
      <c r="O1076" s="132"/>
      <c r="P1076" s="132"/>
      <c r="Q1076" s="133"/>
      <c r="R1076" s="133"/>
      <c r="S1076" s="133"/>
      <c r="T1076" s="133"/>
      <c r="U1076" s="133"/>
      <c r="V1076" s="133"/>
      <c r="W1076" s="133"/>
      <c r="X1076" s="133"/>
      <c r="Y1076" s="133"/>
      <c r="Z1076" s="133"/>
      <c r="AA1076" s="133"/>
      <c r="AB1076" s="133"/>
      <c r="AC1076" s="133"/>
      <c r="AD1076" s="133"/>
      <c r="AE1076" s="133"/>
    </row>
    <row r="1077" spans="1:31" s="1119" customFormat="1" ht="13.5" customHeight="1">
      <c r="A1077" s="870" t="s">
        <v>227</v>
      </c>
      <c r="B1077" s="1124">
        <f>SUM(B1081:C1101)</f>
        <v>3419</v>
      </c>
      <c r="C1077" s="1124"/>
      <c r="D1077" s="1125">
        <f>SUM(D1081:E1101)</f>
        <v>117520</v>
      </c>
      <c r="E1077" s="941"/>
      <c r="F1077" s="133"/>
      <c r="G1077" s="133"/>
      <c r="H1077" s="133"/>
      <c r="I1077" s="133"/>
      <c r="J1077" s="133"/>
      <c r="K1077" s="133"/>
      <c r="L1077" s="133"/>
      <c r="M1077" s="133"/>
      <c r="N1077" s="133"/>
      <c r="O1077" s="132"/>
      <c r="P1077" s="132"/>
      <c r="Q1077" s="133"/>
      <c r="R1077" s="133"/>
      <c r="S1077" s="133"/>
      <c r="T1077" s="133"/>
      <c r="U1077" s="133"/>
      <c r="V1077" s="133"/>
      <c r="W1077" s="133"/>
      <c r="X1077" s="133"/>
      <c r="Y1077" s="133"/>
      <c r="Z1077" s="133"/>
      <c r="AA1077" s="133"/>
      <c r="AB1077" s="133"/>
      <c r="AC1077" s="133"/>
      <c r="AD1077" s="133"/>
      <c r="AE1077" s="133"/>
    </row>
    <row r="1078" spans="1:31" s="1119" customFormat="1" ht="13.5" customHeight="1">
      <c r="A1078" s="870"/>
      <c r="B1078" s="1126" t="s">
        <v>89</v>
      </c>
      <c r="C1078" s="1127" t="s">
        <v>90</v>
      </c>
      <c r="D1078" s="1128" t="s">
        <v>89</v>
      </c>
      <c r="E1078" s="1129" t="s">
        <v>90</v>
      </c>
      <c r="F1078" s="133"/>
      <c r="G1078" s="133"/>
      <c r="H1078" s="133"/>
      <c r="I1078" s="133"/>
      <c r="J1078" s="133"/>
      <c r="K1078" s="133"/>
      <c r="L1078" s="133"/>
      <c r="M1078" s="133"/>
      <c r="N1078" s="133"/>
      <c r="O1078" s="132"/>
      <c r="P1078" s="132"/>
      <c r="Q1078" s="133"/>
      <c r="R1078" s="133"/>
      <c r="S1078" s="133"/>
      <c r="T1078" s="133"/>
      <c r="U1078" s="133"/>
      <c r="V1078" s="133"/>
      <c r="W1078" s="133"/>
      <c r="X1078" s="133"/>
      <c r="Y1078" s="133"/>
      <c r="Z1078" s="133"/>
      <c r="AA1078" s="133"/>
      <c r="AB1078" s="133"/>
      <c r="AC1078" s="133"/>
      <c r="AD1078" s="133"/>
      <c r="AE1078" s="133"/>
    </row>
    <row r="1079" spans="1:31" s="1119" customFormat="1" ht="13.5" customHeight="1">
      <c r="A1079" s="870" t="s">
        <v>421</v>
      </c>
      <c r="B1079" s="1130">
        <f t="shared" ref="B1079:C1094" si="132">L1021+N1021+B1050+D1050+F1050+H1050+J1050+L1050+N1050</f>
        <v>1404</v>
      </c>
      <c r="C1079" s="1130">
        <f t="shared" si="132"/>
        <v>1430</v>
      </c>
      <c r="D1079" s="1131">
        <f>SUM(D1085:D1101)</f>
        <v>47503</v>
      </c>
      <c r="E1079" s="1132">
        <f>SUM(E1085:E1101)</f>
        <v>48165</v>
      </c>
      <c r="F1079" s="133"/>
      <c r="G1079" s="133"/>
      <c r="H1079" s="133"/>
      <c r="I1079" s="133"/>
      <c r="J1079" s="133"/>
      <c r="K1079" s="133"/>
      <c r="L1079" s="133"/>
      <c r="M1079" s="133"/>
      <c r="N1079" s="133"/>
      <c r="O1079" s="132"/>
      <c r="P1079" s="132"/>
      <c r="Q1079" s="133"/>
      <c r="R1079" s="133"/>
      <c r="S1079" s="133"/>
      <c r="T1079" s="133"/>
      <c r="U1079" s="133"/>
      <c r="V1079" s="133"/>
      <c r="W1079" s="133"/>
      <c r="X1079" s="133"/>
      <c r="Y1079" s="133"/>
      <c r="Z1079" s="133"/>
      <c r="AA1079" s="133"/>
      <c r="AB1079" s="133"/>
      <c r="AC1079" s="133"/>
      <c r="AD1079" s="133"/>
      <c r="AE1079" s="133"/>
    </row>
    <row r="1080" spans="1:31" s="1119" customFormat="1" ht="15" customHeight="1">
      <c r="A1080" s="879" t="s">
        <v>229</v>
      </c>
      <c r="B1080" s="1133">
        <f t="shared" si="132"/>
        <v>1693</v>
      </c>
      <c r="C1080" s="1133">
        <f t="shared" si="132"/>
        <v>1726</v>
      </c>
      <c r="D1080" s="1134">
        <f>SUM(D1081:D1101)</f>
        <v>58730</v>
      </c>
      <c r="E1080" s="1135">
        <f>SUM(E1081:E1101)</f>
        <v>58790</v>
      </c>
      <c r="F1080" s="133"/>
      <c r="G1080" s="133"/>
      <c r="H1080" s="133"/>
      <c r="I1080" s="133"/>
      <c r="J1080" s="133"/>
      <c r="K1080" s="133"/>
      <c r="L1080" s="133"/>
      <c r="M1080" s="133"/>
      <c r="N1080" s="133"/>
      <c r="O1080" s="132"/>
      <c r="P1080" s="132"/>
      <c r="Q1080" s="133"/>
      <c r="R1080" s="133"/>
      <c r="S1080" s="133"/>
      <c r="T1080" s="133"/>
      <c r="U1080" s="133"/>
      <c r="V1080" s="133"/>
      <c r="W1080" s="133"/>
      <c r="X1080" s="133"/>
      <c r="Y1080" s="133"/>
      <c r="Z1080" s="133"/>
      <c r="AA1080" s="133"/>
      <c r="AB1080" s="133"/>
      <c r="AC1080" s="133"/>
      <c r="AD1080" s="133"/>
      <c r="AE1080" s="133"/>
    </row>
    <row r="1081" spans="1:31" s="1119" customFormat="1" ht="12.75" customHeight="1">
      <c r="A1081" s="882" t="s">
        <v>396</v>
      </c>
      <c r="B1081" s="1136">
        <f t="shared" si="132"/>
        <v>68</v>
      </c>
      <c r="C1081" s="1137">
        <f t="shared" si="132"/>
        <v>64</v>
      </c>
      <c r="D1081" s="1138">
        <f t="shared" ref="D1081:E1096" si="133">H38+L67+H125+L125+D183+H212+F241+N270+B328+F386+J415+N415+H444+H473+J502+D560+B589+J617+L646+F704+D733+J762+F791+L791+H820+B849+N849+H878+J936+J994+J1023+B1081</f>
        <v>2743</v>
      </c>
      <c r="E1081" s="1139">
        <f t="shared" si="133"/>
        <v>2554</v>
      </c>
      <c r="F1081" s="133"/>
      <c r="G1081" s="133"/>
      <c r="H1081" s="133"/>
      <c r="I1081" s="133"/>
      <c r="J1081" s="133"/>
      <c r="K1081" s="133"/>
      <c r="L1081" s="133"/>
      <c r="M1081" s="133"/>
      <c r="N1081" s="133"/>
      <c r="O1081" s="132"/>
      <c r="P1081" s="132"/>
      <c r="Q1081" s="133"/>
      <c r="R1081" s="133"/>
      <c r="S1081" s="133"/>
      <c r="T1081" s="133"/>
      <c r="U1081" s="133"/>
      <c r="V1081" s="133"/>
      <c r="W1081" s="133"/>
      <c r="X1081" s="133"/>
      <c r="Y1081" s="133"/>
      <c r="Z1081" s="133"/>
      <c r="AA1081" s="133"/>
      <c r="AB1081" s="133"/>
      <c r="AC1081" s="133"/>
      <c r="AD1081" s="133"/>
      <c r="AE1081" s="133"/>
    </row>
    <row r="1082" spans="1:31" s="1119" customFormat="1" ht="12.75" customHeight="1">
      <c r="A1082" s="882" t="s">
        <v>511</v>
      </c>
      <c r="B1082" s="1136">
        <f t="shared" si="132"/>
        <v>62</v>
      </c>
      <c r="C1082" s="1137">
        <f t="shared" si="132"/>
        <v>86</v>
      </c>
      <c r="D1082" s="1138">
        <f t="shared" si="133"/>
        <v>2864</v>
      </c>
      <c r="E1082" s="1139">
        <f t="shared" si="133"/>
        <v>2721</v>
      </c>
      <c r="F1082" s="133"/>
      <c r="G1082" s="133"/>
      <c r="H1082" s="133"/>
      <c r="I1082" s="133"/>
      <c r="J1082" s="133"/>
      <c r="K1082" s="133"/>
      <c r="L1082" s="133"/>
      <c r="M1082" s="133"/>
      <c r="N1082" s="133"/>
      <c r="O1082" s="132"/>
      <c r="P1082" s="132"/>
      <c r="Q1082" s="133"/>
      <c r="R1082" s="133"/>
      <c r="S1082" s="133"/>
      <c r="T1082" s="133"/>
      <c r="U1082" s="133"/>
      <c r="V1082" s="133"/>
      <c r="W1082" s="133"/>
      <c r="X1082" s="133"/>
      <c r="Y1082" s="133"/>
      <c r="Z1082" s="133"/>
      <c r="AA1082" s="133"/>
      <c r="AB1082" s="133"/>
      <c r="AC1082" s="133"/>
      <c r="AD1082" s="133"/>
      <c r="AE1082" s="133"/>
    </row>
    <row r="1083" spans="1:31" s="1119" customFormat="1" ht="12.75" customHeight="1">
      <c r="A1083" s="882" t="s">
        <v>93</v>
      </c>
      <c r="B1083" s="1136">
        <f t="shared" si="132"/>
        <v>71</v>
      </c>
      <c r="C1083" s="1137">
        <f t="shared" si="132"/>
        <v>70</v>
      </c>
      <c r="D1083" s="1138">
        <f t="shared" si="133"/>
        <v>2883</v>
      </c>
      <c r="E1083" s="1139">
        <f t="shared" si="133"/>
        <v>2664</v>
      </c>
      <c r="F1083" s="133"/>
      <c r="G1083" s="133"/>
      <c r="H1083" s="133"/>
      <c r="I1083" s="133"/>
      <c r="J1083" s="133"/>
      <c r="K1083" s="133"/>
      <c r="L1083" s="133"/>
      <c r="M1083" s="133"/>
      <c r="N1083" s="133"/>
      <c r="O1083" s="132"/>
      <c r="P1083" s="132"/>
      <c r="Q1083" s="133"/>
      <c r="R1083" s="133"/>
      <c r="S1083" s="133"/>
      <c r="T1083" s="133"/>
      <c r="U1083" s="133"/>
      <c r="V1083" s="133"/>
      <c r="W1083" s="133"/>
      <c r="X1083" s="133"/>
      <c r="Y1083" s="133"/>
      <c r="Z1083" s="133"/>
      <c r="AA1083" s="133"/>
      <c r="AB1083" s="133"/>
      <c r="AC1083" s="133"/>
      <c r="AD1083" s="133"/>
      <c r="AE1083" s="133"/>
    </row>
    <row r="1084" spans="1:31" s="1119" customFormat="1" ht="12.75" customHeight="1">
      <c r="A1084" s="882" t="s">
        <v>94</v>
      </c>
      <c r="B1084" s="1136">
        <f t="shared" si="132"/>
        <v>88</v>
      </c>
      <c r="C1084" s="1137">
        <f t="shared" si="132"/>
        <v>76</v>
      </c>
      <c r="D1084" s="1138">
        <f t="shared" si="133"/>
        <v>2737</v>
      </c>
      <c r="E1084" s="1139">
        <f t="shared" si="133"/>
        <v>2686</v>
      </c>
      <c r="F1084" s="133"/>
      <c r="G1084" s="133"/>
      <c r="H1084" s="133"/>
      <c r="I1084" s="133"/>
      <c r="J1084" s="133"/>
      <c r="K1084" s="133"/>
      <c r="L1084" s="133"/>
      <c r="M1084" s="133"/>
      <c r="N1084" s="133"/>
      <c r="O1084" s="132"/>
      <c r="P1084" s="132"/>
      <c r="Q1084" s="133"/>
      <c r="R1084" s="133"/>
      <c r="S1084" s="133"/>
      <c r="T1084" s="133"/>
      <c r="U1084" s="133"/>
      <c r="V1084" s="133"/>
      <c r="W1084" s="133"/>
      <c r="X1084" s="133"/>
      <c r="Y1084" s="133"/>
      <c r="Z1084" s="133"/>
      <c r="AA1084" s="133"/>
      <c r="AB1084" s="133"/>
      <c r="AC1084" s="133"/>
      <c r="AD1084" s="133"/>
      <c r="AE1084" s="133"/>
    </row>
    <row r="1085" spans="1:31" s="1119" customFormat="1" ht="12.75" customHeight="1">
      <c r="A1085" s="882" t="s">
        <v>95</v>
      </c>
      <c r="B1085" s="1136">
        <f t="shared" si="132"/>
        <v>75</v>
      </c>
      <c r="C1085" s="1137">
        <f t="shared" si="132"/>
        <v>66</v>
      </c>
      <c r="D1085" s="1138">
        <f t="shared" si="133"/>
        <v>2778</v>
      </c>
      <c r="E1085" s="1139">
        <f t="shared" si="133"/>
        <v>2748</v>
      </c>
      <c r="F1085" s="133"/>
      <c r="G1085" s="133"/>
      <c r="H1085" s="133"/>
      <c r="I1085" s="133"/>
      <c r="J1085" s="133"/>
      <c r="K1085" s="133"/>
      <c r="L1085" s="133"/>
      <c r="M1085" s="133"/>
      <c r="N1085" s="133"/>
      <c r="O1085" s="132"/>
      <c r="P1085" s="132"/>
      <c r="Q1085" s="133"/>
      <c r="R1085" s="133"/>
      <c r="S1085" s="133"/>
      <c r="T1085" s="133"/>
      <c r="U1085" s="133"/>
      <c r="V1085" s="133"/>
      <c r="W1085" s="133"/>
      <c r="X1085" s="133"/>
      <c r="Y1085" s="133"/>
      <c r="Z1085" s="133"/>
      <c r="AA1085" s="133"/>
      <c r="AB1085" s="133"/>
      <c r="AC1085" s="133"/>
      <c r="AD1085" s="133"/>
      <c r="AE1085" s="133"/>
    </row>
    <row r="1086" spans="1:31" s="1119" customFormat="1" ht="12.75" customHeight="1">
      <c r="A1086" s="882" t="s">
        <v>96</v>
      </c>
      <c r="B1086" s="1136">
        <f t="shared" si="132"/>
        <v>96</v>
      </c>
      <c r="C1086" s="1137">
        <f t="shared" si="132"/>
        <v>89</v>
      </c>
      <c r="D1086" s="1138">
        <f t="shared" si="133"/>
        <v>3419</v>
      </c>
      <c r="E1086" s="1139">
        <f t="shared" si="133"/>
        <v>2926</v>
      </c>
      <c r="F1086" s="133"/>
      <c r="G1086" s="133"/>
      <c r="H1086" s="133"/>
      <c r="I1086" s="133"/>
      <c r="J1086" s="133"/>
      <c r="K1086" s="133"/>
      <c r="L1086" s="133"/>
      <c r="M1086" s="133"/>
      <c r="N1086" s="133"/>
      <c r="O1086" s="132"/>
      <c r="P1086" s="132"/>
      <c r="Q1086" s="133"/>
      <c r="R1086" s="133"/>
      <c r="S1086" s="133"/>
      <c r="T1086" s="133"/>
      <c r="U1086" s="133"/>
      <c r="V1086" s="133"/>
      <c r="W1086" s="133"/>
      <c r="X1086" s="133"/>
      <c r="Y1086" s="133"/>
      <c r="Z1086" s="133"/>
      <c r="AA1086" s="133"/>
      <c r="AB1086" s="133"/>
      <c r="AC1086" s="133"/>
      <c r="AD1086" s="133"/>
      <c r="AE1086" s="133"/>
    </row>
    <row r="1087" spans="1:31" s="1119" customFormat="1" ht="12.75" customHeight="1">
      <c r="A1087" s="882" t="s">
        <v>97</v>
      </c>
      <c r="B1087" s="1136">
        <f t="shared" si="132"/>
        <v>95</v>
      </c>
      <c r="C1087" s="1137">
        <f t="shared" si="132"/>
        <v>88</v>
      </c>
      <c r="D1087" s="1138">
        <f t="shared" si="133"/>
        <v>3841</v>
      </c>
      <c r="E1087" s="1139">
        <f t="shared" si="133"/>
        <v>3532</v>
      </c>
      <c r="F1087" s="133"/>
      <c r="G1087" s="133"/>
      <c r="H1087" s="133"/>
      <c r="I1087" s="133"/>
      <c r="J1087" s="133"/>
      <c r="K1087" s="133"/>
      <c r="L1087" s="133"/>
      <c r="M1087" s="133"/>
      <c r="N1087" s="133"/>
      <c r="O1087" s="132"/>
      <c r="P1087" s="132"/>
      <c r="Q1087" s="133"/>
      <c r="R1087" s="133"/>
      <c r="S1087" s="133"/>
      <c r="T1087" s="133"/>
      <c r="U1087" s="133"/>
      <c r="V1087" s="133"/>
      <c r="W1087" s="133"/>
      <c r="X1087" s="133"/>
      <c r="Y1087" s="133"/>
      <c r="Z1087" s="133"/>
      <c r="AA1087" s="133"/>
      <c r="AB1087" s="133"/>
      <c r="AC1087" s="133"/>
      <c r="AD1087" s="133"/>
      <c r="AE1087" s="133"/>
    </row>
    <row r="1088" spans="1:31" s="1119" customFormat="1" ht="12.75" customHeight="1">
      <c r="A1088" s="882" t="s">
        <v>99</v>
      </c>
      <c r="B1088" s="1136">
        <f t="shared" si="132"/>
        <v>96</v>
      </c>
      <c r="C1088" s="1137">
        <f t="shared" si="132"/>
        <v>97</v>
      </c>
      <c r="D1088" s="1138">
        <f t="shared" si="133"/>
        <v>4189</v>
      </c>
      <c r="E1088" s="1139">
        <f t="shared" si="133"/>
        <v>3754</v>
      </c>
      <c r="F1088" s="133"/>
      <c r="G1088" s="133"/>
      <c r="H1088" s="133"/>
      <c r="I1088" s="133"/>
      <c r="J1088" s="133"/>
      <c r="K1088" s="133"/>
      <c r="L1088" s="133"/>
      <c r="M1088" s="133"/>
      <c r="N1088" s="133"/>
      <c r="O1088" s="132"/>
      <c r="P1088" s="132"/>
      <c r="Q1088" s="133"/>
      <c r="R1088" s="133"/>
      <c r="S1088" s="133"/>
      <c r="T1088" s="133"/>
      <c r="U1088" s="133"/>
      <c r="V1088" s="133"/>
      <c r="W1088" s="133"/>
      <c r="X1088" s="133"/>
      <c r="Y1088" s="133"/>
      <c r="Z1088" s="133"/>
      <c r="AA1088" s="133"/>
      <c r="AB1088" s="133"/>
      <c r="AC1088" s="133"/>
      <c r="AD1088" s="133"/>
      <c r="AE1088" s="133"/>
    </row>
    <row r="1089" spans="1:43" s="1119" customFormat="1" ht="12.75" customHeight="1">
      <c r="A1089" s="882" t="s">
        <v>100</v>
      </c>
      <c r="B1089" s="1136">
        <f t="shared" si="132"/>
        <v>129</v>
      </c>
      <c r="C1089" s="1137">
        <f t="shared" si="132"/>
        <v>91</v>
      </c>
      <c r="D1089" s="1138">
        <f t="shared" si="133"/>
        <v>4497</v>
      </c>
      <c r="E1089" s="1139">
        <f t="shared" si="133"/>
        <v>4003</v>
      </c>
      <c r="F1089" s="133"/>
      <c r="G1089" s="133"/>
      <c r="H1089" s="133"/>
      <c r="I1089" s="133"/>
      <c r="J1089" s="133"/>
      <c r="K1089" s="133"/>
      <c r="L1089" s="133"/>
      <c r="M1089" s="133"/>
      <c r="N1089" s="133"/>
      <c r="O1089" s="132"/>
      <c r="P1089" s="132"/>
      <c r="Q1089" s="133"/>
      <c r="R1089" s="133"/>
      <c r="S1089" s="133"/>
      <c r="T1089" s="133"/>
      <c r="U1089" s="133"/>
      <c r="V1089" s="133"/>
      <c r="W1089" s="133"/>
      <c r="X1089" s="133"/>
      <c r="Y1089" s="133"/>
      <c r="Z1089" s="133"/>
      <c r="AA1089" s="133"/>
      <c r="AB1089" s="133"/>
      <c r="AC1089" s="133"/>
      <c r="AD1089" s="133"/>
      <c r="AE1089" s="133"/>
    </row>
    <row r="1090" spans="1:43" s="1119" customFormat="1" ht="12.75" customHeight="1">
      <c r="A1090" s="882" t="s">
        <v>101</v>
      </c>
      <c r="B1090" s="1136">
        <f t="shared" si="132"/>
        <v>94</v>
      </c>
      <c r="C1090" s="1137">
        <f t="shared" si="132"/>
        <v>88</v>
      </c>
      <c r="D1090" s="1138">
        <f t="shared" si="133"/>
        <v>3770</v>
      </c>
      <c r="E1090" s="1139">
        <f t="shared" si="133"/>
        <v>3553</v>
      </c>
      <c r="F1090" s="133"/>
      <c r="G1090" s="133"/>
      <c r="H1090" s="133"/>
      <c r="I1090" s="133"/>
      <c r="J1090" s="133"/>
      <c r="K1090" s="133"/>
      <c r="L1090" s="133"/>
      <c r="M1090" s="133"/>
      <c r="N1090" s="133"/>
      <c r="O1090" s="132"/>
      <c r="P1090" s="132"/>
      <c r="Q1090" s="133"/>
      <c r="R1090" s="133"/>
      <c r="S1090" s="133"/>
      <c r="T1090" s="133"/>
      <c r="U1090" s="133"/>
      <c r="V1090" s="133"/>
      <c r="W1090" s="133"/>
      <c r="X1090" s="133"/>
      <c r="Y1090" s="133"/>
      <c r="Z1090" s="133"/>
      <c r="AA1090" s="133"/>
      <c r="AB1090" s="133"/>
      <c r="AC1090" s="133"/>
      <c r="AD1090" s="133"/>
      <c r="AE1090" s="133"/>
    </row>
    <row r="1091" spans="1:43" s="1119" customFormat="1" ht="12.75" customHeight="1">
      <c r="A1091" s="882" t="s">
        <v>102</v>
      </c>
      <c r="B1091" s="1136">
        <f t="shared" si="132"/>
        <v>116</v>
      </c>
      <c r="C1091" s="1137">
        <f t="shared" si="132"/>
        <v>102</v>
      </c>
      <c r="D1091" s="1138">
        <f t="shared" si="133"/>
        <v>3602</v>
      </c>
      <c r="E1091" s="1139">
        <f t="shared" si="133"/>
        <v>3472</v>
      </c>
      <c r="F1091" s="133"/>
      <c r="G1091" s="133"/>
      <c r="H1091" s="133"/>
      <c r="I1091" s="133"/>
      <c r="J1091" s="133"/>
      <c r="K1091" s="133"/>
      <c r="L1091" s="133"/>
      <c r="M1091" s="133"/>
      <c r="N1091" s="133"/>
      <c r="O1091" s="132"/>
      <c r="P1091" s="132"/>
      <c r="Q1091" s="133"/>
      <c r="R1091" s="133"/>
      <c r="S1091" s="133"/>
      <c r="T1091" s="133"/>
      <c r="U1091" s="133"/>
      <c r="V1091" s="133"/>
      <c r="W1091" s="133"/>
      <c r="X1091" s="133"/>
      <c r="Y1091" s="133"/>
      <c r="Z1091" s="133"/>
      <c r="AA1091" s="133"/>
      <c r="AB1091" s="133"/>
      <c r="AC1091" s="133"/>
      <c r="AD1091" s="133"/>
      <c r="AE1091" s="133"/>
    </row>
    <row r="1092" spans="1:43" s="1119" customFormat="1" ht="12.75" customHeight="1">
      <c r="A1092" s="882" t="s">
        <v>103</v>
      </c>
      <c r="B1092" s="1136">
        <f t="shared" si="132"/>
        <v>117</v>
      </c>
      <c r="C1092" s="1137">
        <f t="shared" si="132"/>
        <v>115</v>
      </c>
      <c r="D1092" s="1138">
        <f t="shared" si="133"/>
        <v>3762</v>
      </c>
      <c r="E1092" s="1139">
        <f t="shared" si="133"/>
        <v>3786</v>
      </c>
      <c r="F1092" s="133"/>
      <c r="G1092" s="133"/>
      <c r="H1092" s="133"/>
      <c r="I1092" s="133"/>
      <c r="J1092" s="133"/>
      <c r="K1092" s="133"/>
      <c r="L1092" s="133"/>
      <c r="M1092" s="133"/>
      <c r="N1092" s="133"/>
      <c r="O1092" s="132"/>
      <c r="P1092" s="132"/>
      <c r="Q1092" s="133"/>
      <c r="R1092" s="133"/>
      <c r="S1092" s="133"/>
      <c r="T1092" s="133"/>
      <c r="U1092" s="133"/>
      <c r="V1092" s="133"/>
      <c r="W1092" s="133"/>
      <c r="X1092" s="133"/>
      <c r="Y1092" s="133"/>
      <c r="Z1092" s="133"/>
      <c r="AA1092" s="133"/>
      <c r="AB1092" s="133"/>
      <c r="AC1092" s="133"/>
      <c r="AD1092" s="133"/>
      <c r="AE1092" s="133"/>
    </row>
    <row r="1093" spans="1:43" s="1119" customFormat="1" ht="12.75" customHeight="1">
      <c r="A1093" s="882" t="s">
        <v>104</v>
      </c>
      <c r="B1093" s="1136">
        <f t="shared" si="132"/>
        <v>132</v>
      </c>
      <c r="C1093" s="1137">
        <f t="shared" si="132"/>
        <v>127</v>
      </c>
      <c r="D1093" s="1138">
        <f t="shared" si="133"/>
        <v>4369</v>
      </c>
      <c r="E1093" s="1139">
        <f t="shared" si="133"/>
        <v>4136</v>
      </c>
      <c r="F1093" s="133"/>
      <c r="G1093" s="133"/>
      <c r="H1093" s="133"/>
      <c r="I1093" s="133"/>
      <c r="J1093" s="133"/>
      <c r="K1093" s="133"/>
      <c r="L1093" s="133"/>
      <c r="M1093" s="133"/>
      <c r="N1093" s="133"/>
      <c r="O1093" s="132"/>
      <c r="P1093" s="132"/>
      <c r="Q1093" s="133"/>
      <c r="R1093" s="133"/>
      <c r="S1093" s="133"/>
      <c r="T1093" s="133"/>
      <c r="U1093" s="133"/>
      <c r="V1093" s="133"/>
      <c r="W1093" s="133"/>
      <c r="X1093" s="133"/>
      <c r="Y1093" s="133"/>
      <c r="Z1093" s="133"/>
      <c r="AA1093" s="133"/>
      <c r="AB1093" s="133"/>
      <c r="AC1093" s="133"/>
      <c r="AD1093" s="133"/>
      <c r="AE1093" s="133"/>
    </row>
    <row r="1094" spans="1:43" s="1119" customFormat="1" ht="12.75" customHeight="1">
      <c r="A1094" s="882" t="s">
        <v>105</v>
      </c>
      <c r="B1094" s="1136">
        <f t="shared" si="132"/>
        <v>166</v>
      </c>
      <c r="C1094" s="1137">
        <f t="shared" si="132"/>
        <v>145</v>
      </c>
      <c r="D1094" s="1138">
        <f t="shared" si="133"/>
        <v>4677</v>
      </c>
      <c r="E1094" s="1139">
        <f t="shared" si="133"/>
        <v>4378</v>
      </c>
      <c r="F1094" s="133"/>
      <c r="G1094" s="133"/>
      <c r="H1094" s="133"/>
      <c r="I1094" s="133"/>
      <c r="J1094" s="133"/>
      <c r="K1094" s="133"/>
      <c r="L1094" s="133"/>
      <c r="M1094" s="133"/>
      <c r="N1094" s="133"/>
      <c r="O1094" s="132"/>
      <c r="P1094" s="132"/>
      <c r="Q1094" s="133"/>
      <c r="R1094" s="133"/>
      <c r="S1094" s="133"/>
      <c r="T1094" s="133"/>
      <c r="U1094" s="133"/>
      <c r="V1094" s="133"/>
      <c r="W1094" s="133"/>
      <c r="X1094" s="133"/>
      <c r="Y1094" s="133"/>
      <c r="Z1094" s="133"/>
      <c r="AA1094" s="133"/>
      <c r="AB1094" s="133"/>
      <c r="AC1094" s="133"/>
      <c r="AD1094" s="133"/>
      <c r="AE1094" s="133"/>
    </row>
    <row r="1095" spans="1:43" s="1119" customFormat="1" ht="12.75" customHeight="1">
      <c r="A1095" s="882" t="s">
        <v>106</v>
      </c>
      <c r="B1095" s="1136">
        <f t="shared" ref="B1095:C1101" si="134">L1037+N1037+B1066+D1066+F1066+H1066+J1066+L1066+N1066</f>
        <v>88</v>
      </c>
      <c r="C1095" s="1137">
        <f t="shared" si="134"/>
        <v>102</v>
      </c>
      <c r="D1095" s="1138">
        <f t="shared" si="133"/>
        <v>2812</v>
      </c>
      <c r="E1095" s="1139">
        <f t="shared" si="133"/>
        <v>2961</v>
      </c>
      <c r="F1095" s="133"/>
      <c r="G1095" s="133"/>
      <c r="H1095" s="133"/>
      <c r="I1095" s="133"/>
      <c r="J1095" s="133"/>
      <c r="K1095" s="133"/>
      <c r="L1095" s="133"/>
      <c r="M1095" s="133"/>
      <c r="N1095" s="133"/>
      <c r="O1095" s="132"/>
      <c r="P1095" s="132"/>
      <c r="Q1095" s="133"/>
      <c r="R1095" s="133"/>
      <c r="S1095" s="133"/>
      <c r="T1095" s="133"/>
      <c r="U1095" s="133"/>
      <c r="V1095" s="133"/>
      <c r="W1095" s="133"/>
      <c r="X1095" s="133"/>
      <c r="Y1095" s="133"/>
      <c r="Z1095" s="133"/>
      <c r="AA1095" s="133"/>
      <c r="AB1095" s="133"/>
      <c r="AC1095" s="133"/>
      <c r="AD1095" s="133"/>
      <c r="AE1095" s="133"/>
    </row>
    <row r="1096" spans="1:43" s="1119" customFormat="1" ht="12.75" customHeight="1">
      <c r="A1096" s="882" t="s">
        <v>107</v>
      </c>
      <c r="B1096" s="1136">
        <f t="shared" si="134"/>
        <v>80</v>
      </c>
      <c r="C1096" s="1137">
        <f t="shared" si="134"/>
        <v>86</v>
      </c>
      <c r="D1096" s="1138">
        <f t="shared" si="133"/>
        <v>2306</v>
      </c>
      <c r="E1096" s="1139">
        <f t="shared" si="133"/>
        <v>2812</v>
      </c>
      <c r="F1096" s="133"/>
      <c r="G1096" s="133"/>
      <c r="H1096" s="133"/>
      <c r="I1096" s="133"/>
      <c r="J1096" s="133"/>
      <c r="K1096" s="133"/>
      <c r="L1096" s="133"/>
      <c r="M1096" s="133"/>
      <c r="N1096" s="133"/>
      <c r="O1096" s="132"/>
      <c r="P1096" s="132"/>
      <c r="Q1096" s="133"/>
      <c r="R1096" s="133"/>
      <c r="S1096" s="133"/>
      <c r="T1096" s="133"/>
      <c r="U1096" s="133"/>
      <c r="V1096" s="133"/>
      <c r="W1096" s="133"/>
      <c r="X1096" s="133"/>
      <c r="Y1096" s="133"/>
      <c r="Z1096" s="133"/>
      <c r="AA1096" s="133"/>
      <c r="AB1096" s="133"/>
      <c r="AC1096" s="133"/>
      <c r="AD1096" s="133"/>
      <c r="AE1096" s="133"/>
    </row>
    <row r="1097" spans="1:43" s="1119" customFormat="1" ht="12.75" customHeight="1">
      <c r="A1097" s="882" t="s">
        <v>108</v>
      </c>
      <c r="B1097" s="1136">
        <f t="shared" si="134"/>
        <v>67</v>
      </c>
      <c r="C1097" s="1137">
        <f t="shared" si="134"/>
        <v>88</v>
      </c>
      <c r="D1097" s="1138">
        <f t="shared" ref="D1097:E1101" si="135">H54+L83+H141+L141+D199+H228+F257+N286+B344+F402+J431+N431+H460+H489+J518+D576+B605+J633+L662+F720+D749+J778+F807+L807+H836+B865+N865+H894+J952+J1010+J1039+B1097</f>
        <v>1862</v>
      </c>
      <c r="E1097" s="1139">
        <f t="shared" si="135"/>
        <v>2579</v>
      </c>
      <c r="F1097" s="133"/>
      <c r="G1097" s="133"/>
      <c r="H1097" s="133"/>
      <c r="I1097" s="133"/>
      <c r="J1097" s="133"/>
      <c r="K1097" s="133"/>
      <c r="L1097" s="133"/>
      <c r="M1097" s="133"/>
      <c r="N1097" s="133"/>
      <c r="O1097" s="132"/>
      <c r="P1097" s="132"/>
      <c r="Q1097" s="133"/>
      <c r="R1097" s="133"/>
      <c r="S1097" s="133"/>
      <c r="T1097" s="133"/>
      <c r="U1097" s="133"/>
      <c r="V1097" s="133"/>
      <c r="W1097" s="133"/>
      <c r="X1097" s="133"/>
      <c r="Y1097" s="133"/>
      <c r="Z1097" s="133"/>
      <c r="AA1097" s="133"/>
      <c r="AB1097" s="133"/>
      <c r="AC1097" s="133"/>
      <c r="AD1097" s="133"/>
      <c r="AE1097" s="133"/>
    </row>
    <row r="1098" spans="1:43" s="1119" customFormat="1" ht="12.75" customHeight="1">
      <c r="A1098" s="882" t="s">
        <v>109</v>
      </c>
      <c r="B1098" s="1136">
        <f t="shared" si="134"/>
        <v>26</v>
      </c>
      <c r="C1098" s="1137">
        <f t="shared" si="134"/>
        <v>82</v>
      </c>
      <c r="D1098" s="1138">
        <f t="shared" si="135"/>
        <v>1133</v>
      </c>
      <c r="E1098" s="1139">
        <f t="shared" si="135"/>
        <v>2086</v>
      </c>
      <c r="F1098" s="133"/>
      <c r="G1098" s="133"/>
      <c r="H1098" s="133"/>
      <c r="I1098" s="133"/>
      <c r="J1098" s="133"/>
      <c r="K1098" s="133"/>
      <c r="L1098" s="133"/>
      <c r="M1098" s="133"/>
      <c r="N1098" s="133"/>
      <c r="O1098" s="132"/>
      <c r="P1098" s="132"/>
      <c r="Q1098" s="133"/>
      <c r="R1098" s="133"/>
      <c r="S1098" s="133"/>
      <c r="T1098" s="133"/>
      <c r="U1098" s="133"/>
      <c r="V1098" s="133"/>
      <c r="W1098" s="133"/>
      <c r="X1098" s="133"/>
      <c r="Y1098" s="133"/>
      <c r="Z1098" s="133"/>
      <c r="AA1098" s="133"/>
      <c r="AB1098" s="133"/>
      <c r="AC1098" s="133"/>
      <c r="AD1098" s="133"/>
      <c r="AE1098" s="133"/>
    </row>
    <row r="1099" spans="1:43" s="1119" customFormat="1" ht="12.75" customHeight="1">
      <c r="A1099" s="882" t="s">
        <v>110</v>
      </c>
      <c r="B1099" s="1136">
        <f t="shared" si="134"/>
        <v>22</v>
      </c>
      <c r="C1099" s="1137">
        <f t="shared" si="134"/>
        <v>44</v>
      </c>
      <c r="D1099" s="1138">
        <f t="shared" si="135"/>
        <v>416</v>
      </c>
      <c r="E1099" s="1139">
        <f t="shared" si="135"/>
        <v>1072</v>
      </c>
      <c r="F1099" s="133"/>
      <c r="G1099" s="133"/>
      <c r="H1099" s="133"/>
      <c r="I1099" s="133"/>
      <c r="J1099" s="133"/>
      <c r="K1099" s="133"/>
      <c r="L1099" s="133"/>
      <c r="M1099" s="133"/>
      <c r="N1099" s="133"/>
      <c r="O1099" s="132"/>
      <c r="P1099" s="132"/>
      <c r="Q1099" s="133"/>
      <c r="R1099" s="133"/>
      <c r="S1099" s="133"/>
      <c r="T1099" s="133"/>
      <c r="U1099" s="133"/>
      <c r="V1099" s="133"/>
      <c r="W1099" s="133"/>
      <c r="X1099" s="133"/>
      <c r="Y1099" s="133"/>
      <c r="Z1099" s="133"/>
      <c r="AA1099" s="133"/>
      <c r="AB1099" s="133"/>
      <c r="AC1099" s="133"/>
      <c r="AD1099" s="133"/>
      <c r="AE1099" s="133"/>
    </row>
    <row r="1100" spans="1:43" s="1119" customFormat="1" ht="12.75" customHeight="1">
      <c r="A1100" s="882" t="s">
        <v>111</v>
      </c>
      <c r="B1100" s="1136">
        <f t="shared" si="134"/>
        <v>5</v>
      </c>
      <c r="C1100" s="1137">
        <f t="shared" si="134"/>
        <v>13</v>
      </c>
      <c r="D1100" s="1138">
        <f t="shared" si="135"/>
        <v>66</v>
      </c>
      <c r="E1100" s="1139">
        <f t="shared" si="135"/>
        <v>315</v>
      </c>
      <c r="F1100" s="133"/>
      <c r="G1100" s="133"/>
      <c r="H1100" s="133"/>
      <c r="I1100" s="133"/>
      <c r="J1100" s="133"/>
      <c r="K1100" s="133"/>
      <c r="L1100" s="133"/>
      <c r="M1100" s="133"/>
      <c r="N1100" s="133"/>
      <c r="O1100" s="132"/>
      <c r="P1100" s="132"/>
      <c r="Q1100" s="133"/>
      <c r="R1100" s="133"/>
      <c r="S1100" s="133"/>
      <c r="T1100" s="133"/>
      <c r="U1100" s="133"/>
      <c r="V1100" s="133"/>
      <c r="W1100" s="133"/>
      <c r="X1100" s="133"/>
      <c r="Y1100" s="133"/>
      <c r="Z1100" s="133"/>
      <c r="AA1100" s="133"/>
      <c r="AB1100" s="133"/>
      <c r="AC1100" s="133"/>
      <c r="AD1100" s="133"/>
      <c r="AE1100" s="133"/>
    </row>
    <row r="1101" spans="1:43" s="1119" customFormat="1" ht="12.75" customHeight="1" thickBot="1">
      <c r="A1101" s="883" t="s">
        <v>232</v>
      </c>
      <c r="B1101" s="1140">
        <f t="shared" si="134"/>
        <v>0</v>
      </c>
      <c r="C1101" s="1140">
        <f t="shared" si="134"/>
        <v>7</v>
      </c>
      <c r="D1101" s="1141">
        <f t="shared" si="135"/>
        <v>4</v>
      </c>
      <c r="E1101" s="1142">
        <f t="shared" si="135"/>
        <v>52</v>
      </c>
      <c r="F1101" s="133"/>
      <c r="G1101" s="133"/>
      <c r="H1101" s="133"/>
      <c r="I1101" s="133"/>
      <c r="J1101" s="133"/>
      <c r="K1101" s="133"/>
      <c r="L1101" s="133"/>
      <c r="M1101" s="133"/>
      <c r="N1101" s="133"/>
      <c r="O1101" s="132"/>
      <c r="P1101" s="132"/>
      <c r="Q1101" s="133"/>
      <c r="R1101" s="133"/>
      <c r="S1101" s="133"/>
      <c r="T1101" s="133"/>
      <c r="U1101" s="133"/>
      <c r="V1101" s="133"/>
      <c r="W1101" s="133"/>
      <c r="X1101" s="133"/>
      <c r="Y1101" s="133"/>
      <c r="Z1101" s="133"/>
      <c r="AA1101" s="133"/>
      <c r="AB1101" s="133"/>
      <c r="AC1101" s="133"/>
      <c r="AD1101" s="133"/>
      <c r="AE1101" s="133"/>
    </row>
    <row r="1102" spans="1:43" ht="9.9499999999999993" customHeight="1">
      <c r="A1102" s="885"/>
      <c r="B1102" s="852"/>
      <c r="C1102" s="852"/>
      <c r="D1102" s="852"/>
      <c r="E1102" s="852"/>
      <c r="F1102" s="852"/>
      <c r="G1102" s="852"/>
      <c r="H1102" s="852"/>
      <c r="I1102" s="852"/>
      <c r="J1102" s="852"/>
      <c r="K1102" s="852"/>
      <c r="L1102" s="1118"/>
      <c r="M1102" s="886"/>
      <c r="N1102" s="1118"/>
      <c r="O1102" s="886"/>
      <c r="P1102" s="887"/>
      <c r="Q1102" s="887"/>
    </row>
    <row r="1103" spans="1:43" ht="14.65" customHeight="1">
      <c r="A1103" s="1143" t="s">
        <v>512</v>
      </c>
      <c r="B1103" s="850"/>
      <c r="C1103" s="850"/>
      <c r="D1103" s="850"/>
      <c r="E1103" s="852"/>
      <c r="F1103" s="852"/>
      <c r="G1103" s="852"/>
      <c r="H1103" s="852"/>
      <c r="I1103" s="852"/>
      <c r="J1103" s="852"/>
      <c r="K1103" s="852"/>
      <c r="L1103" s="852"/>
      <c r="M1103" s="852"/>
      <c r="N1103" s="852"/>
      <c r="O1103" s="852"/>
    </row>
    <row r="1104" spans="1:43" ht="14.65" customHeight="1">
      <c r="E1104" s="132"/>
      <c r="F1104" s="132"/>
      <c r="H1104" s="132"/>
      <c r="I1104" s="132"/>
      <c r="J1104" s="132"/>
      <c r="K1104" s="132"/>
      <c r="L1104" s="132"/>
      <c r="M1104" s="132"/>
      <c r="N1104" s="132"/>
      <c r="AE1104" s="850"/>
      <c r="AF1104" s="850"/>
      <c r="AG1104" s="850"/>
      <c r="AH1104" s="850"/>
      <c r="AI1104" s="1118"/>
      <c r="AJ1104" s="1118"/>
      <c r="AK1104" s="1118"/>
      <c r="AL1104" s="1118"/>
      <c r="AM1104" s="1118"/>
      <c r="AN1104" s="1118"/>
      <c r="AO1104" s="1118"/>
      <c r="AP1104" s="1118"/>
      <c r="AQ1104" s="1118"/>
    </row>
    <row r="1105" spans="5:43" ht="14.65" customHeight="1">
      <c r="E1105" s="132"/>
      <c r="F1105" s="132"/>
      <c r="H1105" s="132"/>
      <c r="I1105" s="132"/>
      <c r="J1105" s="132"/>
      <c r="K1105" s="132"/>
      <c r="L1105" s="132"/>
      <c r="M1105" s="132"/>
      <c r="N1105" s="132"/>
      <c r="R1105" s="850"/>
      <c r="S1105" s="850"/>
      <c r="T1105" s="850"/>
      <c r="U1105" s="850"/>
      <c r="V1105" s="850"/>
      <c r="W1105" s="850"/>
      <c r="X1105" s="850"/>
      <c r="Y1105" s="850"/>
      <c r="Z1105" s="850"/>
      <c r="AA1105" s="850"/>
      <c r="AB1105" s="850"/>
      <c r="AC1105" s="850"/>
      <c r="AD1105" s="850"/>
      <c r="AI1105" s="1119"/>
      <c r="AJ1105" s="1119"/>
      <c r="AK1105" s="1119"/>
      <c r="AL1105" s="1119"/>
      <c r="AM1105" s="1119"/>
      <c r="AN1105" s="1119"/>
      <c r="AO1105" s="1119"/>
      <c r="AP1105" s="1119"/>
      <c r="AQ1105" s="1119"/>
    </row>
    <row r="1106" spans="5:43" ht="14.65" customHeight="1">
      <c r="E1106" s="132"/>
      <c r="F1106" s="132"/>
      <c r="H1106" s="132"/>
      <c r="I1106" s="132"/>
      <c r="J1106" s="132"/>
      <c r="K1106" s="132"/>
      <c r="L1106" s="132"/>
      <c r="M1106" s="132"/>
      <c r="N1106" s="132"/>
      <c r="AI1106" s="1119"/>
      <c r="AJ1106" s="1119"/>
      <c r="AK1106" s="1119"/>
      <c r="AL1106" s="1119"/>
      <c r="AM1106" s="1119"/>
      <c r="AN1106" s="1119"/>
      <c r="AO1106" s="1119"/>
      <c r="AP1106" s="1119"/>
      <c r="AQ1106" s="1119"/>
    </row>
    <row r="1107" spans="5:43" ht="14.65" customHeight="1">
      <c r="E1107" s="132"/>
      <c r="F1107" s="132"/>
      <c r="H1107" s="132"/>
      <c r="I1107" s="132"/>
      <c r="J1107" s="132"/>
      <c r="K1107" s="132"/>
      <c r="L1107" s="132"/>
      <c r="M1107" s="132"/>
      <c r="N1107" s="132"/>
      <c r="AI1107" s="1119"/>
      <c r="AJ1107" s="1119"/>
      <c r="AK1107" s="1119"/>
      <c r="AL1107" s="1119"/>
      <c r="AM1107" s="1119"/>
      <c r="AN1107" s="1119"/>
      <c r="AO1107" s="1119"/>
      <c r="AP1107" s="1119"/>
      <c r="AQ1107" s="1119"/>
    </row>
    <row r="1108" spans="5:43" ht="14.65" customHeight="1">
      <c r="F1108" s="132"/>
      <c r="H1108" s="132"/>
      <c r="I1108" s="132"/>
      <c r="J1108" s="132"/>
      <c r="K1108" s="132"/>
      <c r="L1108" s="132"/>
      <c r="M1108" s="132"/>
      <c r="N1108" s="132"/>
      <c r="AI1108" s="1119"/>
      <c r="AJ1108" s="1119"/>
      <c r="AK1108" s="1119"/>
      <c r="AL1108" s="1119"/>
      <c r="AM1108" s="1119"/>
      <c r="AN1108" s="1119"/>
      <c r="AO1108" s="1119"/>
      <c r="AP1108" s="1119"/>
      <c r="AQ1108" s="1119"/>
    </row>
    <row r="1109" spans="5:43" ht="14.65" customHeight="1">
      <c r="F1109" s="132"/>
      <c r="H1109" s="132"/>
      <c r="I1109" s="132"/>
      <c r="J1109" s="132"/>
      <c r="K1109" s="132"/>
      <c r="L1109" s="132"/>
      <c r="M1109" s="132"/>
      <c r="N1109" s="132"/>
      <c r="AI1109" s="1119"/>
      <c r="AJ1109" s="1119"/>
      <c r="AK1109" s="1119"/>
      <c r="AL1109" s="1119"/>
      <c r="AM1109" s="1119"/>
      <c r="AN1109" s="1119"/>
      <c r="AO1109" s="1119"/>
      <c r="AP1109" s="1119"/>
      <c r="AQ1109" s="1119"/>
    </row>
    <row r="1110" spans="5:43" ht="14.65" customHeight="1">
      <c r="F1110" s="132"/>
      <c r="H1110" s="132"/>
      <c r="I1110" s="132"/>
      <c r="J1110" s="132"/>
      <c r="K1110" s="132"/>
      <c r="L1110" s="132"/>
      <c r="M1110" s="132"/>
      <c r="N1110" s="132"/>
      <c r="AI1110" s="1119"/>
      <c r="AJ1110" s="1119"/>
      <c r="AK1110" s="1119"/>
      <c r="AL1110" s="1119"/>
      <c r="AM1110" s="1119"/>
      <c r="AN1110" s="1119"/>
      <c r="AO1110" s="1119"/>
      <c r="AP1110" s="1119"/>
      <c r="AQ1110" s="1119"/>
    </row>
    <row r="1111" spans="5:43" ht="14.65" customHeight="1">
      <c r="F1111" s="132"/>
      <c r="H1111" s="132"/>
      <c r="I1111" s="132"/>
      <c r="J1111" s="132"/>
      <c r="K1111" s="132"/>
      <c r="L1111" s="132"/>
      <c r="M1111" s="132"/>
      <c r="N1111" s="132"/>
      <c r="AI1111" s="1119"/>
      <c r="AJ1111" s="1119"/>
      <c r="AK1111" s="1119"/>
      <c r="AL1111" s="1119"/>
      <c r="AM1111" s="1119"/>
      <c r="AN1111" s="1119"/>
      <c r="AO1111" s="1119"/>
      <c r="AP1111" s="1119"/>
      <c r="AQ1111" s="1119"/>
    </row>
    <row r="1112" spans="5:43" ht="14.65" customHeight="1">
      <c r="F1112" s="132"/>
      <c r="H1112" s="132"/>
      <c r="I1112" s="132"/>
      <c r="J1112" s="132"/>
      <c r="K1112" s="132"/>
      <c r="L1112" s="132"/>
      <c r="M1112" s="132"/>
      <c r="N1112" s="132"/>
      <c r="AI1112" s="1119"/>
      <c r="AJ1112" s="1119"/>
      <c r="AK1112" s="1119"/>
      <c r="AL1112" s="1119"/>
      <c r="AM1112" s="1119"/>
      <c r="AN1112" s="1119"/>
      <c r="AO1112" s="1119"/>
      <c r="AP1112" s="1119"/>
      <c r="AQ1112" s="1119"/>
    </row>
    <row r="1113" spans="5:43" ht="14.65" customHeight="1">
      <c r="F1113" s="132"/>
      <c r="H1113" s="132"/>
      <c r="I1113" s="132"/>
      <c r="J1113" s="132"/>
      <c r="K1113" s="132"/>
      <c r="L1113" s="132"/>
      <c r="M1113" s="132"/>
      <c r="N1113" s="132"/>
      <c r="AI1113" s="1119"/>
      <c r="AJ1113" s="1119"/>
      <c r="AK1113" s="1119"/>
      <c r="AL1113" s="1119"/>
      <c r="AM1113" s="1119"/>
      <c r="AN1113" s="1119"/>
      <c r="AO1113" s="1119"/>
      <c r="AP1113" s="1119"/>
      <c r="AQ1113" s="1119"/>
    </row>
    <row r="1114" spans="5:43" ht="14.65" customHeight="1">
      <c r="F1114" s="132"/>
      <c r="H1114" s="132"/>
      <c r="I1114" s="132"/>
      <c r="J1114" s="132"/>
      <c r="K1114" s="132"/>
      <c r="L1114" s="132"/>
      <c r="M1114" s="132"/>
      <c r="N1114" s="132"/>
      <c r="AI1114" s="1119"/>
      <c r="AJ1114" s="1119"/>
      <c r="AK1114" s="1119"/>
      <c r="AL1114" s="1119"/>
      <c r="AM1114" s="1119"/>
      <c r="AN1114" s="1119"/>
      <c r="AO1114" s="1119"/>
      <c r="AP1114" s="1119"/>
      <c r="AQ1114" s="1119"/>
    </row>
    <row r="1115" spans="5:43" ht="14.65" customHeight="1">
      <c r="F1115" s="132"/>
      <c r="H1115" s="132"/>
      <c r="I1115" s="132"/>
      <c r="J1115" s="132"/>
      <c r="K1115" s="132"/>
      <c r="L1115" s="132"/>
      <c r="M1115" s="132"/>
      <c r="N1115" s="132"/>
      <c r="AI1115" s="1119"/>
      <c r="AJ1115" s="1119"/>
      <c r="AK1115" s="1119"/>
      <c r="AL1115" s="1119"/>
      <c r="AM1115" s="1119"/>
      <c r="AN1115" s="1119"/>
      <c r="AO1115" s="1119"/>
      <c r="AP1115" s="1119"/>
      <c r="AQ1115" s="1119"/>
    </row>
    <row r="1116" spans="5:43" ht="14.65" customHeight="1">
      <c r="F1116" s="132"/>
      <c r="H1116" s="132"/>
      <c r="I1116" s="132"/>
      <c r="J1116" s="132"/>
      <c r="K1116" s="132"/>
      <c r="L1116" s="132"/>
      <c r="M1116" s="132"/>
      <c r="N1116" s="132"/>
      <c r="AI1116" s="1119"/>
      <c r="AJ1116" s="1119"/>
      <c r="AK1116" s="1119"/>
      <c r="AL1116" s="1119"/>
      <c r="AM1116" s="1119"/>
      <c r="AN1116" s="1119"/>
      <c r="AO1116" s="1119"/>
      <c r="AP1116" s="1119"/>
      <c r="AQ1116" s="1119"/>
    </row>
    <row r="1117" spans="5:43" ht="14.65" customHeight="1">
      <c r="F1117" s="132"/>
      <c r="H1117" s="132"/>
      <c r="I1117" s="132"/>
      <c r="J1117" s="132"/>
      <c r="K1117" s="132"/>
      <c r="L1117" s="132"/>
      <c r="M1117" s="132"/>
      <c r="N1117" s="132"/>
      <c r="AI1117" s="1119"/>
      <c r="AJ1117" s="1119"/>
      <c r="AK1117" s="1119"/>
      <c r="AL1117" s="1119"/>
      <c r="AM1117" s="1119"/>
      <c r="AN1117" s="1119"/>
      <c r="AO1117" s="1119"/>
      <c r="AP1117" s="1119"/>
      <c r="AQ1117" s="1119"/>
    </row>
    <row r="1118" spans="5:43" ht="14.65" customHeight="1">
      <c r="F1118" s="132"/>
      <c r="H1118" s="132"/>
      <c r="I1118" s="132"/>
      <c r="J1118" s="132"/>
      <c r="K1118" s="132"/>
      <c r="L1118" s="132"/>
      <c r="M1118" s="132"/>
      <c r="N1118" s="132"/>
      <c r="AI1118" s="1119"/>
      <c r="AJ1118" s="1119"/>
      <c r="AK1118" s="1119"/>
      <c r="AL1118" s="1119"/>
      <c r="AM1118" s="1119"/>
      <c r="AN1118" s="1119"/>
      <c r="AO1118" s="1119"/>
      <c r="AP1118" s="1119"/>
      <c r="AQ1118" s="1119"/>
    </row>
    <row r="1119" spans="5:43" ht="14.65" customHeight="1">
      <c r="F1119" s="132"/>
      <c r="H1119" s="132"/>
      <c r="I1119" s="132"/>
      <c r="J1119" s="132"/>
      <c r="K1119" s="132"/>
      <c r="L1119" s="132"/>
      <c r="M1119" s="132"/>
      <c r="N1119" s="132"/>
      <c r="AI1119" s="1119"/>
      <c r="AJ1119" s="1119"/>
      <c r="AK1119" s="1119"/>
      <c r="AL1119" s="1119"/>
      <c r="AM1119" s="1119"/>
      <c r="AN1119" s="1119"/>
      <c r="AO1119" s="1119"/>
      <c r="AP1119" s="1119"/>
      <c r="AQ1119" s="1119"/>
    </row>
    <row r="1120" spans="5:43" ht="14.65" customHeight="1">
      <c r="F1120" s="132"/>
      <c r="H1120" s="132"/>
      <c r="I1120" s="132"/>
      <c r="J1120" s="132"/>
      <c r="K1120" s="132"/>
      <c r="L1120" s="132"/>
      <c r="M1120" s="132"/>
      <c r="N1120" s="132"/>
      <c r="AI1120" s="1119"/>
      <c r="AJ1120" s="1119"/>
      <c r="AK1120" s="1119"/>
      <c r="AL1120" s="1119"/>
      <c r="AM1120" s="1119"/>
      <c r="AN1120" s="1119"/>
      <c r="AO1120" s="1119"/>
      <c r="AP1120" s="1119"/>
      <c r="AQ1120" s="1119"/>
    </row>
    <row r="1121" spans="6:43" ht="14.65" customHeight="1">
      <c r="F1121" s="132"/>
      <c r="H1121" s="132"/>
      <c r="I1121" s="132"/>
      <c r="J1121" s="132"/>
      <c r="K1121" s="132"/>
      <c r="L1121" s="132"/>
      <c r="M1121" s="132"/>
      <c r="N1121" s="132"/>
      <c r="AI1121" s="1119"/>
      <c r="AJ1121" s="1119"/>
      <c r="AK1121" s="1119"/>
      <c r="AL1121" s="1119"/>
      <c r="AM1121" s="1119"/>
      <c r="AN1121" s="1119"/>
      <c r="AO1121" s="1119"/>
      <c r="AP1121" s="1119"/>
      <c r="AQ1121" s="1119"/>
    </row>
    <row r="1122" spans="6:43" ht="14.65" customHeight="1">
      <c r="F1122" s="132"/>
      <c r="H1122" s="132"/>
      <c r="I1122" s="132"/>
      <c r="J1122" s="132"/>
      <c r="K1122" s="132"/>
      <c r="L1122" s="132"/>
      <c r="M1122" s="132"/>
      <c r="N1122" s="132"/>
      <c r="AI1122" s="1119"/>
      <c r="AJ1122" s="1119"/>
      <c r="AK1122" s="1119"/>
      <c r="AL1122" s="1119"/>
      <c r="AM1122" s="1119"/>
      <c r="AN1122" s="1119"/>
      <c r="AO1122" s="1119"/>
      <c r="AP1122" s="1119"/>
      <c r="AQ1122" s="1119"/>
    </row>
    <row r="1123" spans="6:43" ht="14.65" customHeight="1">
      <c r="F1123" s="132"/>
      <c r="H1123" s="132"/>
      <c r="I1123" s="132"/>
      <c r="J1123" s="132"/>
      <c r="K1123" s="132"/>
      <c r="L1123" s="132"/>
      <c r="M1123" s="132"/>
      <c r="N1123" s="132"/>
      <c r="AI1123" s="1119"/>
      <c r="AJ1123" s="1119"/>
      <c r="AK1123" s="1119"/>
      <c r="AL1123" s="1119"/>
      <c r="AM1123" s="1119"/>
      <c r="AN1123" s="1119"/>
      <c r="AO1123" s="1119"/>
      <c r="AP1123" s="1119"/>
      <c r="AQ1123" s="1119"/>
    </row>
    <row r="1124" spans="6:43" ht="14.65" customHeight="1">
      <c r="F1124" s="132"/>
      <c r="H1124" s="132"/>
      <c r="I1124" s="132"/>
      <c r="J1124" s="132"/>
      <c r="K1124" s="132"/>
      <c r="L1124" s="132"/>
      <c r="M1124" s="132"/>
      <c r="N1124" s="132"/>
      <c r="AI1124" s="1119"/>
      <c r="AJ1124" s="1119"/>
      <c r="AK1124" s="1119"/>
      <c r="AL1124" s="1119"/>
      <c r="AM1124" s="1119"/>
      <c r="AN1124" s="1119"/>
      <c r="AO1124" s="1119"/>
      <c r="AP1124" s="1119"/>
      <c r="AQ1124" s="1119"/>
    </row>
    <row r="1125" spans="6:43" ht="14.65" customHeight="1">
      <c r="F1125" s="132"/>
      <c r="H1125" s="132"/>
      <c r="I1125" s="132"/>
      <c r="J1125" s="132"/>
      <c r="K1125" s="132"/>
      <c r="L1125" s="132"/>
      <c r="M1125" s="132"/>
      <c r="N1125" s="132"/>
      <c r="AI1125" s="1119"/>
      <c r="AJ1125" s="1119"/>
      <c r="AK1125" s="1119"/>
      <c r="AL1125" s="1119"/>
      <c r="AM1125" s="1119"/>
      <c r="AN1125" s="1119"/>
      <c r="AO1125" s="1119"/>
      <c r="AP1125" s="1119"/>
      <c r="AQ1125" s="1119"/>
    </row>
    <row r="1126" spans="6:43" ht="14.65" customHeight="1">
      <c r="F1126" s="132"/>
      <c r="H1126" s="132"/>
      <c r="I1126" s="132"/>
      <c r="J1126" s="132"/>
      <c r="K1126" s="132"/>
      <c r="L1126" s="132"/>
      <c r="M1126" s="132"/>
      <c r="N1126" s="132"/>
      <c r="AI1126" s="1119"/>
      <c r="AJ1126" s="1119"/>
      <c r="AK1126" s="1119"/>
      <c r="AL1126" s="1119"/>
      <c r="AM1126" s="1119"/>
      <c r="AN1126" s="1119"/>
      <c r="AO1126" s="1119"/>
      <c r="AP1126" s="1119"/>
      <c r="AQ1126" s="1119"/>
    </row>
    <row r="1127" spans="6:43" ht="14.65" customHeight="1">
      <c r="F1127" s="132"/>
      <c r="H1127" s="132"/>
      <c r="I1127" s="132"/>
      <c r="J1127" s="132"/>
      <c r="K1127" s="132"/>
      <c r="L1127" s="132"/>
      <c r="M1127" s="132"/>
      <c r="N1127" s="132"/>
      <c r="AI1127" s="1119"/>
      <c r="AJ1127" s="1119"/>
      <c r="AK1127" s="1119"/>
      <c r="AL1127" s="1119"/>
      <c r="AM1127" s="1119"/>
      <c r="AN1127" s="1119"/>
      <c r="AO1127" s="1119"/>
      <c r="AP1127" s="1119"/>
      <c r="AQ1127" s="1119"/>
    </row>
    <row r="1128" spans="6:43" ht="14.65" customHeight="1">
      <c r="F1128" s="132"/>
      <c r="H1128" s="132"/>
      <c r="I1128" s="132"/>
      <c r="J1128" s="132"/>
      <c r="K1128" s="132"/>
      <c r="L1128" s="132"/>
      <c r="M1128" s="132"/>
      <c r="N1128" s="132"/>
      <c r="AI1128" s="1119"/>
      <c r="AJ1128" s="1119"/>
      <c r="AK1128" s="1119"/>
      <c r="AL1128" s="1119"/>
      <c r="AM1128" s="1119"/>
      <c r="AN1128" s="1119"/>
      <c r="AO1128" s="1119"/>
      <c r="AP1128" s="1119"/>
      <c r="AQ1128" s="1119"/>
    </row>
    <row r="1129" spans="6:43" ht="14.65" customHeight="1">
      <c r="F1129" s="132"/>
      <c r="H1129" s="132"/>
      <c r="I1129" s="132"/>
      <c r="J1129" s="132"/>
      <c r="K1129" s="132"/>
      <c r="L1129" s="132"/>
      <c r="M1129" s="132"/>
      <c r="N1129" s="132"/>
      <c r="AI1129" s="1119"/>
      <c r="AJ1129" s="1119"/>
      <c r="AK1129" s="1119"/>
      <c r="AL1129" s="1119"/>
      <c r="AM1129" s="1119"/>
      <c r="AN1129" s="1119"/>
      <c r="AO1129" s="1119"/>
      <c r="AP1129" s="1119"/>
      <c r="AQ1129" s="1119"/>
    </row>
    <row r="1130" spans="6:43" ht="14.65" customHeight="1">
      <c r="F1130" s="132"/>
      <c r="H1130" s="132"/>
      <c r="I1130" s="132"/>
      <c r="J1130" s="132"/>
      <c r="K1130" s="132"/>
      <c r="L1130" s="132"/>
      <c r="M1130" s="132"/>
      <c r="N1130" s="132"/>
      <c r="AI1130" s="1119"/>
      <c r="AJ1130" s="1119"/>
      <c r="AK1130" s="1119"/>
      <c r="AL1130" s="1119"/>
      <c r="AM1130" s="1119"/>
      <c r="AN1130" s="1119"/>
      <c r="AO1130" s="1119"/>
      <c r="AP1130" s="1119"/>
      <c r="AQ1130" s="1119"/>
    </row>
    <row r="1131" spans="6:43" ht="14.65" customHeight="1">
      <c r="F1131" s="132"/>
      <c r="H1131" s="132"/>
      <c r="I1131" s="132"/>
      <c r="J1131" s="132"/>
      <c r="K1131" s="132"/>
      <c r="L1131" s="132"/>
      <c r="M1131" s="132"/>
      <c r="N1131" s="132"/>
    </row>
    <row r="1132" spans="6:43" ht="14.65" customHeight="1">
      <c r="F1132" s="132"/>
      <c r="H1132" s="132"/>
      <c r="I1132" s="132"/>
      <c r="J1132" s="132"/>
      <c r="K1132" s="132"/>
      <c r="L1132" s="132"/>
      <c r="M1132" s="132"/>
      <c r="N1132" s="132"/>
    </row>
    <row r="1133" spans="6:43" ht="14.65" customHeight="1">
      <c r="F1133" s="132"/>
      <c r="H1133" s="132"/>
      <c r="I1133" s="132"/>
      <c r="J1133" s="132"/>
      <c r="K1133" s="132"/>
      <c r="L1133" s="132"/>
      <c r="M1133" s="132"/>
      <c r="N1133" s="132"/>
      <c r="AE1133" s="1118"/>
      <c r="AF1133" s="1118"/>
      <c r="AG1133" s="1118"/>
      <c r="AH1133" s="1118"/>
    </row>
    <row r="1134" spans="6:43" ht="14.65" customHeight="1">
      <c r="F1134" s="132"/>
      <c r="H1134" s="132"/>
      <c r="I1134" s="132"/>
      <c r="J1134" s="132"/>
      <c r="K1134" s="132"/>
      <c r="L1134" s="132"/>
      <c r="M1134" s="132"/>
      <c r="N1134" s="132"/>
      <c r="R1134" s="850"/>
      <c r="S1134" s="850"/>
      <c r="T1134" s="850"/>
      <c r="U1134" s="850"/>
      <c r="V1134" s="850"/>
      <c r="W1134" s="850"/>
      <c r="X1134" s="850"/>
      <c r="Y1134" s="850"/>
      <c r="Z1134" s="850"/>
      <c r="AA1134" s="850"/>
      <c r="AB1134" s="850"/>
      <c r="AC1134" s="850"/>
      <c r="AD1134" s="850"/>
      <c r="AE1134" s="1119"/>
      <c r="AF1134" s="1119"/>
      <c r="AG1134" s="1119"/>
      <c r="AH1134" s="1119"/>
    </row>
    <row r="1135" spans="6:43" ht="14.65" customHeight="1">
      <c r="F1135" s="132"/>
      <c r="H1135" s="132"/>
      <c r="I1135" s="132"/>
      <c r="J1135" s="132"/>
      <c r="K1135" s="132"/>
      <c r="L1135" s="132"/>
      <c r="M1135" s="132"/>
      <c r="N1135" s="132"/>
      <c r="AE1135" s="1119"/>
      <c r="AF1135" s="1119"/>
      <c r="AG1135" s="1119"/>
      <c r="AH1135" s="1119"/>
    </row>
    <row r="1136" spans="6:43" ht="14.65" customHeight="1">
      <c r="F1136" s="132"/>
      <c r="H1136" s="132"/>
      <c r="I1136" s="132"/>
      <c r="J1136" s="132"/>
      <c r="K1136" s="132"/>
      <c r="L1136" s="132"/>
      <c r="M1136" s="132"/>
      <c r="N1136" s="132"/>
      <c r="AE1136" s="1119"/>
      <c r="AF1136" s="1119"/>
      <c r="AG1136" s="1119"/>
      <c r="AH1136" s="1119"/>
    </row>
    <row r="1137" spans="6:34" ht="14.65" customHeight="1">
      <c r="F1137" s="132"/>
      <c r="H1137" s="132"/>
      <c r="I1137" s="132"/>
      <c r="J1137" s="132"/>
      <c r="K1137" s="132"/>
      <c r="L1137" s="132"/>
      <c r="M1137" s="132"/>
      <c r="N1137" s="132"/>
      <c r="AE1137" s="1119"/>
      <c r="AF1137" s="1119"/>
      <c r="AG1137" s="1119"/>
      <c r="AH1137" s="1119"/>
    </row>
    <row r="1138" spans="6:34" ht="14.65" customHeight="1">
      <c r="F1138" s="132"/>
      <c r="H1138" s="132"/>
      <c r="I1138" s="132"/>
      <c r="J1138" s="132"/>
      <c r="K1138" s="132"/>
      <c r="L1138" s="132"/>
      <c r="M1138" s="132"/>
      <c r="N1138" s="132"/>
      <c r="AE1138" s="1119"/>
      <c r="AF1138" s="1119"/>
      <c r="AG1138" s="1119"/>
      <c r="AH1138" s="1119"/>
    </row>
    <row r="1139" spans="6:34" ht="14.65" customHeight="1">
      <c r="F1139" s="132"/>
      <c r="H1139" s="132"/>
      <c r="I1139" s="132"/>
      <c r="J1139" s="132"/>
      <c r="K1139" s="132"/>
      <c r="L1139" s="132"/>
      <c r="M1139" s="132"/>
      <c r="N1139" s="132"/>
      <c r="AE1139" s="1119"/>
      <c r="AF1139" s="1119"/>
      <c r="AG1139" s="1119"/>
      <c r="AH1139" s="1119"/>
    </row>
    <row r="1140" spans="6:34" ht="14.65" customHeight="1">
      <c r="F1140" s="132"/>
      <c r="H1140" s="132"/>
      <c r="I1140" s="132"/>
      <c r="J1140" s="132"/>
      <c r="K1140" s="132"/>
      <c r="L1140" s="132"/>
      <c r="M1140" s="132"/>
      <c r="N1140" s="132"/>
      <c r="AE1140" s="1119"/>
      <c r="AF1140" s="1119"/>
      <c r="AG1140" s="1119"/>
      <c r="AH1140" s="1119"/>
    </row>
    <row r="1141" spans="6:34" ht="14.65" customHeight="1">
      <c r="F1141" s="132"/>
      <c r="H1141" s="132"/>
      <c r="I1141" s="132"/>
      <c r="J1141" s="132"/>
      <c r="K1141" s="132"/>
      <c r="L1141" s="132"/>
      <c r="M1141" s="132"/>
      <c r="N1141" s="132"/>
      <c r="AE1141" s="1119"/>
      <c r="AF1141" s="1119"/>
      <c r="AG1141" s="1119"/>
      <c r="AH1141" s="1119"/>
    </row>
    <row r="1142" spans="6:34" ht="14.65" customHeight="1">
      <c r="F1142" s="132"/>
      <c r="H1142" s="132"/>
      <c r="I1142" s="132"/>
      <c r="J1142" s="132"/>
      <c r="K1142" s="132"/>
      <c r="L1142" s="132"/>
      <c r="M1142" s="132"/>
      <c r="N1142" s="132"/>
      <c r="AE1142" s="1119"/>
      <c r="AF1142" s="1119"/>
      <c r="AG1142" s="1119"/>
      <c r="AH1142" s="1119"/>
    </row>
    <row r="1143" spans="6:34" ht="14.65" customHeight="1">
      <c r="F1143" s="132"/>
      <c r="H1143" s="132"/>
      <c r="I1143" s="132"/>
      <c r="J1143" s="132"/>
      <c r="K1143" s="132"/>
      <c r="L1143" s="132"/>
      <c r="M1143" s="132"/>
      <c r="N1143" s="132"/>
      <c r="AE1143" s="1119"/>
      <c r="AF1143" s="1119"/>
      <c r="AG1143" s="1119"/>
      <c r="AH1143" s="1119"/>
    </row>
    <row r="1144" spans="6:34" ht="14.65" customHeight="1">
      <c r="F1144" s="132"/>
      <c r="H1144" s="132"/>
      <c r="I1144" s="132"/>
      <c r="J1144" s="132"/>
      <c r="K1144" s="132"/>
      <c r="L1144" s="132"/>
      <c r="M1144" s="132"/>
      <c r="N1144" s="132"/>
      <c r="AE1144" s="1119"/>
      <c r="AF1144" s="1119"/>
      <c r="AG1144" s="1119"/>
      <c r="AH1144" s="1119"/>
    </row>
    <row r="1145" spans="6:34" ht="14.65" customHeight="1">
      <c r="F1145" s="132"/>
      <c r="H1145" s="132"/>
      <c r="I1145" s="132"/>
      <c r="J1145" s="132"/>
      <c r="K1145" s="132"/>
      <c r="L1145" s="132"/>
      <c r="M1145" s="132"/>
      <c r="N1145" s="132"/>
      <c r="AE1145" s="1119"/>
      <c r="AF1145" s="1119"/>
      <c r="AG1145" s="1119"/>
      <c r="AH1145" s="1119"/>
    </row>
    <row r="1146" spans="6:34" ht="14.65" customHeight="1">
      <c r="F1146" s="132"/>
      <c r="H1146" s="132"/>
      <c r="I1146" s="132"/>
      <c r="J1146" s="132"/>
      <c r="K1146" s="132"/>
      <c r="L1146" s="132"/>
      <c r="M1146" s="132"/>
      <c r="N1146" s="132"/>
      <c r="AE1146" s="1119"/>
      <c r="AF1146" s="1119"/>
      <c r="AG1146" s="1119"/>
      <c r="AH1146" s="1119"/>
    </row>
    <row r="1147" spans="6:34" ht="14.65" customHeight="1">
      <c r="F1147" s="132"/>
      <c r="H1147" s="132"/>
      <c r="I1147" s="132"/>
      <c r="J1147" s="132"/>
      <c r="K1147" s="132"/>
      <c r="L1147" s="132"/>
      <c r="M1147" s="132"/>
      <c r="N1147" s="132"/>
      <c r="AE1147" s="1119"/>
      <c r="AF1147" s="1119"/>
      <c r="AG1147" s="1119"/>
      <c r="AH1147" s="1119"/>
    </row>
    <row r="1148" spans="6:34" ht="14.65" customHeight="1">
      <c r="F1148" s="132"/>
      <c r="H1148" s="132"/>
      <c r="I1148" s="132"/>
      <c r="J1148" s="132"/>
      <c r="K1148" s="132"/>
      <c r="L1148" s="132"/>
      <c r="M1148" s="132"/>
      <c r="N1148" s="132"/>
      <c r="AE1148" s="1119"/>
      <c r="AF1148" s="1119"/>
      <c r="AG1148" s="1119"/>
      <c r="AH1148" s="1119"/>
    </row>
    <row r="1149" spans="6:34" ht="14.65" customHeight="1">
      <c r="F1149" s="132"/>
      <c r="H1149" s="132"/>
      <c r="I1149" s="132"/>
      <c r="J1149" s="132"/>
      <c r="K1149" s="132"/>
      <c r="L1149" s="132"/>
      <c r="M1149" s="132"/>
      <c r="N1149" s="132"/>
      <c r="AE1149" s="1119"/>
      <c r="AF1149" s="1119"/>
      <c r="AG1149" s="1119"/>
      <c r="AH1149" s="1119"/>
    </row>
    <row r="1150" spans="6:34" ht="14.65" customHeight="1">
      <c r="F1150" s="132"/>
      <c r="H1150" s="132"/>
      <c r="I1150" s="132"/>
      <c r="J1150" s="132"/>
      <c r="K1150" s="132"/>
      <c r="L1150" s="132"/>
      <c r="M1150" s="132"/>
      <c r="N1150" s="132"/>
      <c r="AE1150" s="1119"/>
      <c r="AF1150" s="1119"/>
      <c r="AG1150" s="1119"/>
      <c r="AH1150" s="1119"/>
    </row>
    <row r="1151" spans="6:34" ht="14.65" customHeight="1">
      <c r="F1151" s="132"/>
      <c r="H1151" s="132"/>
      <c r="I1151" s="132"/>
      <c r="J1151" s="132"/>
      <c r="K1151" s="132"/>
      <c r="L1151" s="132"/>
      <c r="M1151" s="132"/>
      <c r="N1151" s="132"/>
      <c r="AE1151" s="1119"/>
      <c r="AF1151" s="1119"/>
      <c r="AG1151" s="1119"/>
      <c r="AH1151" s="1119"/>
    </row>
    <row r="1152" spans="6:34" ht="14.65" customHeight="1">
      <c r="F1152" s="132"/>
      <c r="H1152" s="132"/>
      <c r="I1152" s="132"/>
      <c r="J1152" s="132"/>
      <c r="K1152" s="132"/>
      <c r="L1152" s="132"/>
      <c r="M1152" s="132"/>
      <c r="N1152" s="132"/>
      <c r="AE1152" s="1119"/>
      <c r="AF1152" s="1119"/>
      <c r="AG1152" s="1119"/>
      <c r="AH1152" s="1119"/>
    </row>
    <row r="1153" spans="6:34" ht="14.65" customHeight="1">
      <c r="F1153" s="132"/>
      <c r="H1153" s="132"/>
      <c r="I1153" s="132"/>
      <c r="J1153" s="132"/>
      <c r="K1153" s="132"/>
      <c r="L1153" s="132"/>
      <c r="M1153" s="132"/>
      <c r="N1153" s="132"/>
      <c r="AE1153" s="1119"/>
      <c r="AF1153" s="1119"/>
      <c r="AG1153" s="1119"/>
      <c r="AH1153" s="1119"/>
    </row>
    <row r="1154" spans="6:34" ht="14.65" customHeight="1">
      <c r="F1154" s="132"/>
      <c r="H1154" s="132"/>
      <c r="I1154" s="132"/>
      <c r="J1154" s="132"/>
      <c r="K1154" s="132"/>
      <c r="L1154" s="132"/>
      <c r="M1154" s="132"/>
      <c r="N1154" s="132"/>
      <c r="AE1154" s="1119"/>
      <c r="AF1154" s="1119"/>
      <c r="AG1154" s="1119"/>
      <c r="AH1154" s="1119"/>
    </row>
    <row r="1155" spans="6:34" ht="14.65" customHeight="1">
      <c r="F1155" s="132"/>
      <c r="H1155" s="132"/>
      <c r="I1155" s="132"/>
      <c r="J1155" s="132"/>
      <c r="K1155" s="132"/>
      <c r="L1155" s="132"/>
      <c r="M1155" s="132"/>
      <c r="N1155" s="132"/>
      <c r="AE1155" s="1119"/>
      <c r="AF1155" s="1119"/>
      <c r="AG1155" s="1119"/>
      <c r="AH1155" s="1119"/>
    </row>
    <row r="1156" spans="6:34" ht="14.65" customHeight="1">
      <c r="F1156" s="132"/>
      <c r="H1156" s="132"/>
      <c r="I1156" s="132"/>
      <c r="J1156" s="132"/>
      <c r="K1156" s="132"/>
      <c r="L1156" s="132"/>
      <c r="M1156" s="132"/>
      <c r="N1156" s="132"/>
      <c r="AE1156" s="1119"/>
      <c r="AF1156" s="1119"/>
      <c r="AG1156" s="1119"/>
      <c r="AH1156" s="1119"/>
    </row>
    <row r="1157" spans="6:34" ht="14.65" customHeight="1">
      <c r="F1157" s="132"/>
      <c r="H1157" s="132"/>
      <c r="I1157" s="132"/>
      <c r="J1157" s="132"/>
      <c r="K1157" s="132"/>
      <c r="L1157" s="132"/>
      <c r="M1157" s="132"/>
      <c r="N1157" s="132"/>
      <c r="AE1157" s="1119"/>
      <c r="AF1157" s="1119"/>
      <c r="AG1157" s="1119"/>
      <c r="AH1157" s="1119"/>
    </row>
    <row r="1158" spans="6:34" ht="14.65" customHeight="1">
      <c r="F1158" s="132"/>
      <c r="H1158" s="132"/>
      <c r="I1158" s="132"/>
      <c r="J1158" s="132"/>
      <c r="K1158" s="132"/>
      <c r="L1158" s="132"/>
      <c r="M1158" s="132"/>
      <c r="N1158" s="132"/>
      <c r="AE1158" s="1119"/>
      <c r="AF1158" s="1119"/>
      <c r="AG1158" s="1119"/>
      <c r="AH1158" s="1119"/>
    </row>
    <row r="1159" spans="6:34" ht="14.65" customHeight="1">
      <c r="F1159" s="132"/>
      <c r="H1159" s="132"/>
      <c r="I1159" s="132"/>
      <c r="J1159" s="132"/>
      <c r="K1159" s="132"/>
      <c r="L1159" s="132"/>
      <c r="M1159" s="132"/>
      <c r="N1159" s="132"/>
      <c r="AE1159" s="1119"/>
      <c r="AF1159" s="1119"/>
      <c r="AG1159" s="1119"/>
      <c r="AH1159" s="1119"/>
    </row>
    <row r="1160" spans="6:34" ht="14.65" customHeight="1">
      <c r="F1160" s="132"/>
      <c r="H1160" s="132"/>
      <c r="I1160" s="132"/>
      <c r="J1160" s="132"/>
      <c r="K1160" s="132"/>
      <c r="L1160" s="132"/>
      <c r="M1160" s="132"/>
      <c r="N1160" s="132"/>
    </row>
    <row r="1161" spans="6:34" ht="14.65" customHeight="1">
      <c r="F1161" s="132"/>
      <c r="H1161" s="132"/>
      <c r="I1161" s="132"/>
      <c r="J1161" s="132"/>
      <c r="K1161" s="132"/>
      <c r="L1161" s="132"/>
      <c r="M1161" s="132"/>
      <c r="N1161" s="132"/>
    </row>
    <row r="1162" spans="6:34" ht="14.65" customHeight="1">
      <c r="F1162" s="132"/>
      <c r="H1162" s="132"/>
      <c r="I1162" s="132"/>
      <c r="J1162" s="132"/>
      <c r="K1162" s="132"/>
      <c r="L1162" s="132"/>
      <c r="M1162" s="132"/>
      <c r="N1162" s="132"/>
    </row>
    <row r="1163" spans="6:34" ht="14.65" customHeight="1">
      <c r="F1163" s="132"/>
      <c r="H1163" s="132"/>
      <c r="I1163" s="132"/>
      <c r="J1163" s="132"/>
      <c r="K1163" s="132"/>
      <c r="L1163" s="132"/>
      <c r="M1163" s="132"/>
      <c r="N1163" s="132"/>
      <c r="R1163" s="850"/>
      <c r="S1163" s="850"/>
      <c r="T1163" s="850"/>
      <c r="U1163" s="850"/>
      <c r="V1163" s="850"/>
      <c r="W1163" s="850"/>
      <c r="X1163" s="850"/>
      <c r="Y1163" s="850"/>
      <c r="Z1163" s="850"/>
      <c r="AA1163" s="850"/>
      <c r="AB1163" s="850"/>
      <c r="AC1163" s="850"/>
      <c r="AD1163" s="850"/>
    </row>
    <row r="1164" spans="6:34" ht="14.65" customHeight="1">
      <c r="F1164" s="132"/>
      <c r="H1164" s="132"/>
      <c r="I1164" s="132"/>
      <c r="J1164" s="132"/>
      <c r="K1164" s="132"/>
      <c r="L1164" s="132"/>
      <c r="M1164" s="132"/>
      <c r="N1164" s="132"/>
    </row>
    <row r="1165" spans="6:34" ht="14.65" customHeight="1">
      <c r="F1165" s="132"/>
      <c r="H1165" s="132"/>
      <c r="I1165" s="132"/>
      <c r="J1165" s="132"/>
      <c r="K1165" s="132"/>
      <c r="L1165" s="132"/>
      <c r="M1165" s="132"/>
      <c r="N1165" s="132"/>
    </row>
    <row r="1166" spans="6:34" ht="14.65" customHeight="1">
      <c r="F1166" s="132"/>
      <c r="H1166" s="132"/>
      <c r="I1166" s="132"/>
      <c r="J1166" s="132"/>
      <c r="K1166" s="132"/>
      <c r="L1166" s="132"/>
      <c r="M1166" s="132"/>
      <c r="N1166" s="132"/>
    </row>
    <row r="1167" spans="6:34" ht="14.65" customHeight="1">
      <c r="F1167" s="132"/>
      <c r="H1167" s="132"/>
      <c r="I1167" s="132"/>
      <c r="J1167" s="132"/>
      <c r="K1167" s="132"/>
      <c r="L1167" s="132"/>
      <c r="M1167" s="132"/>
      <c r="N1167" s="132"/>
    </row>
    <row r="1168" spans="6:34" ht="14.65" customHeight="1">
      <c r="F1168" s="132"/>
      <c r="H1168" s="132"/>
      <c r="I1168" s="132"/>
      <c r="J1168" s="132"/>
      <c r="K1168" s="132"/>
      <c r="L1168" s="132"/>
      <c r="M1168" s="132"/>
      <c r="N1168" s="132"/>
    </row>
    <row r="1169" spans="6:14" ht="14.65" customHeight="1">
      <c r="F1169" s="132"/>
      <c r="H1169" s="132"/>
      <c r="I1169" s="132"/>
      <c r="J1169" s="132"/>
      <c r="K1169" s="132"/>
      <c r="L1169" s="132"/>
      <c r="M1169" s="132"/>
      <c r="N1169" s="132"/>
    </row>
    <row r="1170" spans="6:14" ht="14.65" customHeight="1">
      <c r="F1170" s="132"/>
      <c r="H1170" s="132"/>
      <c r="I1170" s="132"/>
      <c r="J1170" s="132"/>
      <c r="K1170" s="132"/>
      <c r="L1170" s="132"/>
      <c r="M1170" s="132"/>
      <c r="N1170" s="132"/>
    </row>
    <row r="1171" spans="6:14" ht="14.65" customHeight="1">
      <c r="F1171" s="132"/>
      <c r="H1171" s="132"/>
      <c r="I1171" s="132"/>
      <c r="J1171" s="132"/>
      <c r="K1171" s="132"/>
      <c r="L1171" s="132"/>
      <c r="M1171" s="132"/>
      <c r="N1171" s="132"/>
    </row>
    <row r="1172" spans="6:14" ht="14.65" customHeight="1">
      <c r="F1172" s="132"/>
      <c r="H1172" s="132"/>
      <c r="I1172" s="132"/>
      <c r="J1172" s="132"/>
      <c r="K1172" s="132"/>
      <c r="L1172" s="132"/>
      <c r="M1172" s="132"/>
      <c r="N1172" s="132"/>
    </row>
    <row r="1173" spans="6:14" ht="14.65" customHeight="1">
      <c r="F1173" s="132"/>
      <c r="H1173" s="132"/>
      <c r="I1173" s="132"/>
      <c r="J1173" s="132"/>
      <c r="K1173" s="132"/>
      <c r="L1173" s="132"/>
      <c r="M1173" s="132"/>
      <c r="N1173" s="132"/>
    </row>
    <row r="1174" spans="6:14" ht="14.65" customHeight="1">
      <c r="F1174" s="132"/>
      <c r="H1174" s="132"/>
      <c r="I1174" s="132"/>
      <c r="J1174" s="132"/>
      <c r="K1174" s="132"/>
      <c r="L1174" s="132"/>
      <c r="M1174" s="132"/>
      <c r="N1174" s="132"/>
    </row>
    <row r="1175" spans="6:14" ht="14.65" customHeight="1">
      <c r="F1175" s="132"/>
      <c r="H1175" s="132"/>
      <c r="I1175" s="132"/>
      <c r="J1175" s="132"/>
      <c r="K1175" s="132"/>
      <c r="L1175" s="132"/>
      <c r="M1175" s="132"/>
      <c r="N1175" s="132"/>
    </row>
    <row r="1176" spans="6:14" ht="14.65" customHeight="1">
      <c r="F1176" s="132"/>
      <c r="H1176" s="132"/>
      <c r="I1176" s="132"/>
      <c r="J1176" s="132"/>
      <c r="K1176" s="132"/>
      <c r="L1176" s="132"/>
      <c r="M1176" s="132"/>
      <c r="N1176" s="132"/>
    </row>
    <row r="1177" spans="6:14" ht="14.65" customHeight="1">
      <c r="F1177" s="132"/>
      <c r="H1177" s="132"/>
      <c r="I1177" s="132"/>
      <c r="J1177" s="132"/>
      <c r="K1177" s="132"/>
      <c r="L1177" s="132"/>
      <c r="M1177" s="132"/>
      <c r="N1177" s="132"/>
    </row>
    <row r="1178" spans="6:14" ht="14.65" customHeight="1">
      <c r="F1178" s="132"/>
      <c r="H1178" s="132"/>
      <c r="I1178" s="132"/>
      <c r="J1178" s="132"/>
      <c r="K1178" s="132"/>
      <c r="L1178" s="132"/>
      <c r="M1178" s="132"/>
      <c r="N1178" s="132"/>
    </row>
    <row r="1179" spans="6:14" ht="14.65" customHeight="1">
      <c r="F1179" s="132"/>
      <c r="H1179" s="132"/>
      <c r="I1179" s="132"/>
      <c r="J1179" s="132"/>
      <c r="K1179" s="132"/>
      <c r="L1179" s="132"/>
      <c r="M1179" s="132"/>
      <c r="N1179" s="132"/>
    </row>
    <row r="1180" spans="6:14" ht="14.65" customHeight="1">
      <c r="F1180" s="132"/>
      <c r="H1180" s="132"/>
      <c r="I1180" s="132"/>
      <c r="J1180" s="132"/>
      <c r="K1180" s="132"/>
      <c r="L1180" s="132"/>
      <c r="M1180" s="132"/>
      <c r="N1180" s="132"/>
    </row>
    <row r="1181" spans="6:14" ht="14.65" customHeight="1">
      <c r="F1181" s="132"/>
      <c r="H1181" s="132"/>
      <c r="I1181" s="132"/>
      <c r="J1181" s="132"/>
      <c r="K1181" s="132"/>
      <c r="L1181" s="132"/>
      <c r="M1181" s="132"/>
      <c r="N1181" s="132"/>
    </row>
    <row r="1182" spans="6:14" ht="14.65" customHeight="1">
      <c r="F1182" s="132"/>
      <c r="H1182" s="132"/>
      <c r="I1182" s="132"/>
      <c r="J1182" s="132"/>
      <c r="K1182" s="132"/>
      <c r="L1182" s="132"/>
      <c r="M1182" s="132"/>
      <c r="N1182" s="132"/>
    </row>
    <row r="1183" spans="6:14" ht="14.65" customHeight="1">
      <c r="F1183" s="132"/>
      <c r="H1183" s="132"/>
      <c r="I1183" s="132"/>
      <c r="J1183" s="132"/>
      <c r="K1183" s="132"/>
      <c r="L1183" s="132"/>
      <c r="M1183" s="132"/>
      <c r="N1183" s="132"/>
    </row>
    <row r="1184" spans="6:14" ht="14.65" customHeight="1">
      <c r="F1184" s="132"/>
      <c r="H1184" s="132"/>
      <c r="I1184" s="132"/>
      <c r="J1184" s="132"/>
      <c r="K1184" s="132"/>
      <c r="L1184" s="132"/>
      <c r="M1184" s="132"/>
      <c r="N1184" s="132"/>
    </row>
    <row r="1185" spans="6:30" ht="14.65" customHeight="1">
      <c r="F1185" s="132"/>
      <c r="H1185" s="132"/>
      <c r="I1185" s="132"/>
      <c r="J1185" s="132"/>
      <c r="K1185" s="132"/>
      <c r="L1185" s="132"/>
      <c r="M1185" s="132"/>
      <c r="N1185" s="132"/>
    </row>
    <row r="1186" spans="6:30" ht="14.65" customHeight="1">
      <c r="F1186" s="132"/>
      <c r="H1186" s="132"/>
      <c r="I1186" s="132"/>
      <c r="J1186" s="132"/>
      <c r="K1186" s="132"/>
      <c r="L1186" s="132"/>
      <c r="M1186" s="132"/>
      <c r="N1186" s="132"/>
    </row>
    <row r="1187" spans="6:30" ht="14.65" customHeight="1">
      <c r="F1187" s="132"/>
      <c r="H1187" s="132"/>
      <c r="I1187" s="132"/>
      <c r="J1187" s="132"/>
      <c r="K1187" s="132"/>
      <c r="L1187" s="132"/>
      <c r="M1187" s="132"/>
      <c r="N1187" s="132"/>
    </row>
    <row r="1188" spans="6:30" ht="14.65" customHeight="1">
      <c r="F1188" s="132"/>
      <c r="H1188" s="132"/>
      <c r="I1188" s="132"/>
      <c r="J1188" s="132"/>
      <c r="K1188" s="132"/>
      <c r="L1188" s="132"/>
      <c r="M1188" s="132"/>
      <c r="N1188" s="132"/>
    </row>
    <row r="1189" spans="6:30" ht="14.65" customHeight="1">
      <c r="F1189" s="132"/>
      <c r="H1189" s="132"/>
      <c r="I1189" s="132"/>
      <c r="J1189" s="132"/>
      <c r="K1189" s="132"/>
      <c r="L1189" s="132"/>
      <c r="M1189" s="132"/>
      <c r="N1189" s="132"/>
    </row>
    <row r="1190" spans="6:30" ht="14.65" customHeight="1">
      <c r="F1190" s="132"/>
      <c r="H1190" s="132"/>
      <c r="I1190" s="132"/>
      <c r="J1190" s="132"/>
      <c r="K1190" s="132"/>
      <c r="L1190" s="132"/>
      <c r="M1190" s="132"/>
      <c r="N1190" s="132"/>
    </row>
    <row r="1191" spans="6:30" ht="14.65" customHeight="1">
      <c r="F1191" s="132"/>
      <c r="H1191" s="132"/>
      <c r="I1191" s="132"/>
      <c r="J1191" s="132"/>
      <c r="K1191" s="132"/>
      <c r="L1191" s="132"/>
      <c r="M1191" s="132"/>
      <c r="N1191" s="132"/>
    </row>
    <row r="1192" spans="6:30" ht="14.65" customHeight="1">
      <c r="F1192" s="132"/>
      <c r="H1192" s="132"/>
      <c r="I1192" s="132"/>
      <c r="J1192" s="132"/>
      <c r="K1192" s="132"/>
      <c r="L1192" s="132"/>
      <c r="M1192" s="132"/>
      <c r="N1192" s="132"/>
      <c r="R1192" s="850"/>
      <c r="S1192" s="850"/>
      <c r="T1192" s="850"/>
      <c r="U1192" s="850"/>
      <c r="V1192" s="850"/>
      <c r="W1192" s="850"/>
      <c r="X1192" s="850"/>
      <c r="Y1192" s="850"/>
      <c r="Z1192" s="850"/>
      <c r="AA1192" s="850"/>
      <c r="AB1192" s="850"/>
      <c r="AC1192" s="1118"/>
      <c r="AD1192" s="1118"/>
    </row>
    <row r="1193" spans="6:30" ht="14.65" customHeight="1">
      <c r="F1193" s="132"/>
      <c r="H1193" s="132"/>
      <c r="I1193" s="132"/>
      <c r="J1193" s="132"/>
      <c r="K1193" s="132"/>
      <c r="L1193" s="132"/>
      <c r="M1193" s="132"/>
      <c r="N1193" s="132"/>
      <c r="AC1193" s="1119"/>
      <c r="AD1193" s="1119"/>
    </row>
    <row r="1194" spans="6:30" ht="14.65" customHeight="1">
      <c r="F1194" s="132"/>
      <c r="H1194" s="132"/>
      <c r="I1194" s="132"/>
      <c r="J1194" s="132"/>
      <c r="K1194" s="132"/>
      <c r="L1194" s="132"/>
      <c r="M1194" s="132"/>
      <c r="N1194" s="132"/>
      <c r="AC1194" s="1119"/>
      <c r="AD1194" s="1119"/>
    </row>
    <row r="1195" spans="6:30" ht="14.65" customHeight="1">
      <c r="F1195" s="132"/>
      <c r="H1195" s="132"/>
      <c r="I1195" s="132"/>
      <c r="J1195" s="132"/>
      <c r="K1195" s="132"/>
      <c r="L1195" s="132"/>
      <c r="M1195" s="132"/>
      <c r="N1195" s="132"/>
      <c r="AC1195" s="1119"/>
      <c r="AD1195" s="1119"/>
    </row>
    <row r="1196" spans="6:30" ht="14.65" customHeight="1">
      <c r="F1196" s="132"/>
      <c r="H1196" s="132"/>
      <c r="I1196" s="132"/>
      <c r="J1196" s="132"/>
      <c r="K1196" s="132"/>
      <c r="L1196" s="132"/>
      <c r="M1196" s="132"/>
      <c r="N1196" s="132"/>
      <c r="AC1196" s="1119"/>
      <c r="AD1196" s="1119"/>
    </row>
    <row r="1197" spans="6:30" ht="14.65" customHeight="1">
      <c r="F1197" s="132"/>
      <c r="H1197" s="132"/>
      <c r="I1197" s="132"/>
      <c r="J1197" s="132"/>
      <c r="K1197" s="132"/>
      <c r="L1197" s="132"/>
      <c r="M1197" s="132"/>
      <c r="N1197" s="132"/>
      <c r="AC1197" s="1119"/>
      <c r="AD1197" s="1119"/>
    </row>
    <row r="1198" spans="6:30" ht="14.65" customHeight="1">
      <c r="F1198" s="132"/>
      <c r="H1198" s="132"/>
      <c r="I1198" s="132"/>
      <c r="J1198" s="132"/>
      <c r="K1198" s="132"/>
      <c r="L1198" s="132"/>
      <c r="M1198" s="132"/>
      <c r="N1198" s="132"/>
      <c r="AC1198" s="1119"/>
      <c r="AD1198" s="1119"/>
    </row>
    <row r="1199" spans="6:30" ht="14.65" customHeight="1">
      <c r="F1199" s="132"/>
      <c r="H1199" s="132"/>
      <c r="I1199" s="132"/>
      <c r="J1199" s="132"/>
      <c r="K1199" s="132"/>
      <c r="L1199" s="132"/>
      <c r="M1199" s="132"/>
      <c r="N1199" s="132"/>
      <c r="AC1199" s="1119"/>
      <c r="AD1199" s="1119"/>
    </row>
    <row r="1200" spans="6:30" ht="14.65" customHeight="1">
      <c r="F1200" s="132"/>
      <c r="H1200" s="132"/>
      <c r="I1200" s="132"/>
      <c r="J1200" s="132"/>
      <c r="K1200" s="132"/>
      <c r="L1200" s="132"/>
      <c r="M1200" s="132"/>
      <c r="N1200" s="132"/>
      <c r="AC1200" s="1119"/>
      <c r="AD1200" s="1119"/>
    </row>
    <row r="1201" spans="6:30" ht="14.65" customHeight="1">
      <c r="F1201" s="132"/>
      <c r="H1201" s="132"/>
      <c r="I1201" s="132"/>
      <c r="J1201" s="132"/>
      <c r="K1201" s="132"/>
      <c r="L1201" s="132"/>
      <c r="M1201" s="132"/>
      <c r="N1201" s="132"/>
      <c r="AC1201" s="1119"/>
      <c r="AD1201" s="1119"/>
    </row>
    <row r="1202" spans="6:30" ht="14.65" customHeight="1">
      <c r="F1202" s="132"/>
      <c r="H1202" s="132"/>
      <c r="I1202" s="132"/>
      <c r="J1202" s="132"/>
      <c r="K1202" s="132"/>
      <c r="L1202" s="132"/>
      <c r="M1202" s="132"/>
      <c r="N1202" s="132"/>
      <c r="AC1202" s="1119"/>
      <c r="AD1202" s="1119"/>
    </row>
    <row r="1203" spans="6:30" ht="14.65" customHeight="1">
      <c r="F1203" s="132"/>
      <c r="H1203" s="132"/>
      <c r="I1203" s="132"/>
      <c r="J1203" s="132"/>
      <c r="K1203" s="132"/>
      <c r="L1203" s="132"/>
      <c r="M1203" s="132"/>
      <c r="N1203" s="132"/>
      <c r="AC1203" s="1119"/>
      <c r="AD1203" s="1119"/>
    </row>
    <row r="1204" spans="6:30" ht="14.65" customHeight="1">
      <c r="F1204" s="132"/>
      <c r="H1204" s="132"/>
      <c r="I1204" s="132"/>
      <c r="J1204" s="132"/>
      <c r="K1204" s="132"/>
      <c r="L1204" s="132"/>
      <c r="M1204" s="132"/>
      <c r="N1204" s="132"/>
      <c r="AC1204" s="1119"/>
      <c r="AD1204" s="1119"/>
    </row>
    <row r="1205" spans="6:30" ht="14.65" customHeight="1">
      <c r="F1205" s="132"/>
      <c r="H1205" s="132"/>
      <c r="I1205" s="132"/>
      <c r="J1205" s="132"/>
      <c r="K1205" s="132"/>
      <c r="L1205" s="132"/>
      <c r="M1205" s="132"/>
      <c r="N1205" s="132"/>
      <c r="AC1205" s="1119"/>
      <c r="AD1205" s="1119"/>
    </row>
    <row r="1206" spans="6:30" ht="14.65" customHeight="1">
      <c r="F1206" s="132"/>
      <c r="H1206" s="132"/>
      <c r="I1206" s="132"/>
      <c r="J1206" s="132"/>
      <c r="K1206" s="132"/>
      <c r="L1206" s="132"/>
      <c r="M1206" s="132"/>
      <c r="N1206" s="132"/>
      <c r="AC1206" s="1119"/>
      <c r="AD1206" s="1119"/>
    </row>
    <row r="1207" spans="6:30" ht="14.65" customHeight="1">
      <c r="F1207" s="132"/>
      <c r="H1207" s="132"/>
      <c r="I1207" s="132"/>
      <c r="J1207" s="132"/>
      <c r="K1207" s="132"/>
      <c r="L1207" s="132"/>
      <c r="M1207" s="132"/>
      <c r="N1207" s="132"/>
      <c r="AC1207" s="1119"/>
      <c r="AD1207" s="1119"/>
    </row>
    <row r="1208" spans="6:30" ht="14.65" customHeight="1">
      <c r="F1208" s="132"/>
      <c r="H1208" s="132"/>
      <c r="I1208" s="132"/>
      <c r="J1208" s="132"/>
      <c r="K1208" s="132"/>
      <c r="L1208" s="132"/>
      <c r="M1208" s="132"/>
      <c r="N1208" s="132"/>
      <c r="AC1208" s="1119"/>
      <c r="AD1208" s="1119"/>
    </row>
    <row r="1209" spans="6:30" ht="14.65" customHeight="1">
      <c r="F1209" s="132"/>
      <c r="H1209" s="132"/>
      <c r="I1209" s="132"/>
      <c r="J1209" s="132"/>
      <c r="K1209" s="132"/>
      <c r="L1209" s="132"/>
      <c r="M1209" s="132"/>
      <c r="N1209" s="132"/>
      <c r="AC1209" s="1119"/>
      <c r="AD1209" s="1119"/>
    </row>
    <row r="1210" spans="6:30" ht="14.65" customHeight="1">
      <c r="F1210" s="132"/>
      <c r="H1210" s="132"/>
      <c r="I1210" s="132"/>
      <c r="J1210" s="132"/>
      <c r="K1210" s="132"/>
      <c r="L1210" s="132"/>
      <c r="M1210" s="132"/>
      <c r="N1210" s="132"/>
      <c r="AC1210" s="1119"/>
      <c r="AD1210" s="1119"/>
    </row>
    <row r="1211" spans="6:30" ht="14.65" customHeight="1">
      <c r="F1211" s="132"/>
      <c r="H1211" s="132"/>
      <c r="I1211" s="132"/>
      <c r="J1211" s="132"/>
      <c r="K1211" s="132"/>
      <c r="L1211" s="132"/>
      <c r="M1211" s="132"/>
      <c r="N1211" s="132"/>
      <c r="AC1211" s="1119"/>
      <c r="AD1211" s="1119"/>
    </row>
    <row r="1212" spans="6:30" ht="14.65" customHeight="1">
      <c r="F1212" s="132"/>
      <c r="H1212" s="132"/>
      <c r="I1212" s="132"/>
      <c r="J1212" s="132"/>
      <c r="K1212" s="132"/>
      <c r="L1212" s="132"/>
      <c r="M1212" s="132"/>
      <c r="N1212" s="132"/>
      <c r="AC1212" s="1119"/>
      <c r="AD1212" s="1119"/>
    </row>
    <row r="1213" spans="6:30" ht="14.65" customHeight="1">
      <c r="F1213" s="132"/>
      <c r="H1213" s="132"/>
      <c r="I1213" s="132"/>
      <c r="J1213" s="132"/>
      <c r="K1213" s="132"/>
      <c r="L1213" s="132"/>
      <c r="M1213" s="132"/>
      <c r="N1213" s="132"/>
      <c r="AC1213" s="1119"/>
      <c r="AD1213" s="1119"/>
    </row>
    <row r="1214" spans="6:30" ht="14.65" customHeight="1">
      <c r="F1214" s="132"/>
      <c r="H1214" s="132"/>
      <c r="I1214" s="132"/>
      <c r="J1214" s="132"/>
      <c r="K1214" s="132"/>
      <c r="L1214" s="132"/>
      <c r="M1214" s="132"/>
      <c r="N1214" s="132"/>
      <c r="AC1214" s="1119"/>
      <c r="AD1214" s="1119"/>
    </row>
    <row r="1215" spans="6:30" ht="14.65" customHeight="1">
      <c r="F1215" s="132"/>
      <c r="H1215" s="132"/>
      <c r="I1215" s="132"/>
      <c r="J1215" s="132"/>
      <c r="K1215" s="132"/>
      <c r="L1215" s="132"/>
      <c r="M1215" s="132"/>
      <c r="N1215" s="132"/>
      <c r="AC1215" s="1119"/>
      <c r="AD1215" s="1119"/>
    </row>
    <row r="1216" spans="6:30" ht="14.65" customHeight="1">
      <c r="F1216" s="132"/>
      <c r="H1216" s="132"/>
      <c r="I1216" s="132"/>
      <c r="J1216" s="132"/>
      <c r="K1216" s="132"/>
      <c r="L1216" s="132"/>
      <c r="M1216" s="132"/>
      <c r="N1216" s="132"/>
      <c r="AC1216" s="1119"/>
      <c r="AD1216" s="1119"/>
    </row>
    <row r="1217" spans="6:30" ht="14.65" customHeight="1">
      <c r="F1217" s="132"/>
      <c r="H1217" s="132"/>
      <c r="I1217" s="132"/>
      <c r="J1217" s="132"/>
      <c r="K1217" s="132"/>
      <c r="L1217" s="132"/>
      <c r="M1217" s="132"/>
      <c r="N1217" s="132"/>
      <c r="AC1217" s="1119"/>
      <c r="AD1217" s="1119"/>
    </row>
    <row r="1218" spans="6:30" ht="14.65" customHeight="1">
      <c r="F1218" s="132"/>
      <c r="H1218" s="132"/>
      <c r="I1218" s="132"/>
      <c r="J1218" s="132"/>
      <c r="K1218" s="132"/>
      <c r="L1218" s="132"/>
      <c r="M1218" s="132"/>
      <c r="N1218" s="132"/>
      <c r="AC1218" s="1119"/>
      <c r="AD1218" s="1119"/>
    </row>
    <row r="1219" spans="6:30" ht="14.65" customHeight="1">
      <c r="F1219" s="132"/>
      <c r="H1219" s="132"/>
      <c r="I1219" s="132"/>
      <c r="J1219" s="132"/>
      <c r="K1219" s="132"/>
      <c r="L1219" s="132"/>
      <c r="M1219" s="132"/>
      <c r="N1219" s="132"/>
    </row>
    <row r="1220" spans="6:30" ht="14.65" customHeight="1">
      <c r="F1220" s="132"/>
      <c r="H1220" s="132"/>
      <c r="I1220" s="132"/>
      <c r="J1220" s="132"/>
      <c r="K1220" s="132"/>
      <c r="L1220" s="132"/>
      <c r="M1220" s="132"/>
      <c r="N1220" s="132"/>
    </row>
    <row r="1221" spans="6:30" ht="14.65" customHeight="1">
      <c r="F1221" s="132"/>
      <c r="H1221" s="132"/>
      <c r="I1221" s="132"/>
      <c r="J1221" s="132"/>
      <c r="K1221" s="132"/>
      <c r="L1221" s="132"/>
      <c r="M1221" s="132"/>
      <c r="N1221" s="132"/>
      <c r="R1221" s="1118"/>
      <c r="S1221" s="1118"/>
      <c r="T1221" s="1118"/>
      <c r="U1221" s="1118"/>
      <c r="V1221" s="1118"/>
      <c r="W1221" s="1118"/>
      <c r="X1221" s="1118"/>
      <c r="Y1221" s="1118"/>
      <c r="Z1221" s="1118"/>
      <c r="AA1221" s="1118"/>
      <c r="AB1221" s="1118"/>
    </row>
    <row r="1222" spans="6:30" ht="14.65" customHeight="1">
      <c r="F1222" s="132"/>
      <c r="H1222" s="132"/>
      <c r="I1222" s="132"/>
      <c r="J1222" s="132"/>
      <c r="K1222" s="132"/>
      <c r="L1222" s="132"/>
      <c r="M1222" s="132"/>
      <c r="N1222" s="132"/>
      <c r="R1222" s="1119"/>
      <c r="S1222" s="1119"/>
      <c r="T1222" s="1119"/>
      <c r="U1222" s="1119"/>
      <c r="V1222" s="1119"/>
      <c r="W1222" s="1119"/>
      <c r="X1222" s="1119"/>
      <c r="Y1222" s="1119"/>
      <c r="Z1222" s="1119"/>
      <c r="AA1222" s="1119"/>
      <c r="AB1222" s="1119"/>
    </row>
    <row r="1223" spans="6:30" ht="14.65" customHeight="1">
      <c r="F1223" s="132"/>
      <c r="H1223" s="132"/>
      <c r="I1223" s="132"/>
      <c r="J1223" s="132"/>
      <c r="K1223" s="132"/>
      <c r="L1223" s="132"/>
      <c r="M1223" s="132"/>
      <c r="N1223" s="132"/>
      <c r="R1223" s="1119"/>
      <c r="S1223" s="1119"/>
      <c r="T1223" s="1119"/>
      <c r="U1223" s="1119"/>
      <c r="V1223" s="1119"/>
      <c r="W1223" s="1119"/>
      <c r="X1223" s="1119"/>
      <c r="Y1223" s="1119"/>
      <c r="Z1223" s="1119"/>
      <c r="AA1223" s="1119"/>
      <c r="AB1223" s="1119"/>
    </row>
    <row r="1224" spans="6:30" ht="14.65" customHeight="1">
      <c r="F1224" s="132"/>
      <c r="H1224" s="132"/>
      <c r="I1224" s="132"/>
      <c r="J1224" s="132"/>
      <c r="K1224" s="132"/>
      <c r="L1224" s="132"/>
      <c r="M1224" s="132"/>
      <c r="N1224" s="132"/>
      <c r="R1224" s="1119"/>
      <c r="S1224" s="1119"/>
      <c r="T1224" s="1119"/>
      <c r="U1224" s="1119"/>
      <c r="V1224" s="1119"/>
      <c r="W1224" s="1119"/>
      <c r="X1224" s="1119"/>
      <c r="Y1224" s="1119"/>
      <c r="Z1224" s="1119"/>
      <c r="AA1224" s="1119"/>
      <c r="AB1224" s="1119"/>
    </row>
    <row r="1225" spans="6:30" ht="14.65" customHeight="1">
      <c r="F1225" s="132"/>
      <c r="H1225" s="132"/>
      <c r="I1225" s="132"/>
      <c r="J1225" s="132"/>
      <c r="K1225" s="132"/>
      <c r="L1225" s="132"/>
      <c r="M1225" s="132"/>
      <c r="N1225" s="132"/>
      <c r="R1225" s="1119"/>
      <c r="S1225" s="1119"/>
      <c r="T1225" s="1119"/>
      <c r="U1225" s="1119"/>
      <c r="V1225" s="1119"/>
      <c r="W1225" s="1119"/>
      <c r="X1225" s="1119"/>
      <c r="Y1225" s="1119"/>
      <c r="Z1225" s="1119"/>
      <c r="AA1225" s="1119"/>
      <c r="AB1225" s="1119"/>
    </row>
    <row r="1226" spans="6:30" ht="14.65" customHeight="1">
      <c r="F1226" s="132"/>
      <c r="H1226" s="132"/>
      <c r="I1226" s="132"/>
      <c r="J1226" s="132"/>
      <c r="K1226" s="132"/>
      <c r="L1226" s="132"/>
      <c r="M1226" s="132"/>
      <c r="N1226" s="132"/>
      <c r="R1226" s="1119"/>
      <c r="S1226" s="1119"/>
      <c r="T1226" s="1119"/>
      <c r="U1226" s="1119"/>
      <c r="V1226" s="1119"/>
      <c r="W1226" s="1119"/>
      <c r="X1226" s="1119"/>
      <c r="Y1226" s="1119"/>
      <c r="Z1226" s="1119"/>
      <c r="AA1226" s="1119"/>
      <c r="AB1226" s="1119"/>
    </row>
    <row r="1227" spans="6:30" ht="14.65" customHeight="1">
      <c r="F1227" s="132"/>
      <c r="H1227" s="132"/>
      <c r="I1227" s="132"/>
      <c r="J1227" s="132"/>
      <c r="K1227" s="132"/>
      <c r="L1227" s="132"/>
      <c r="M1227" s="132"/>
      <c r="N1227" s="132"/>
      <c r="R1227" s="1119"/>
      <c r="S1227" s="1119"/>
      <c r="T1227" s="1119"/>
      <c r="U1227" s="1119"/>
      <c r="V1227" s="1119"/>
      <c r="W1227" s="1119"/>
      <c r="X1227" s="1119"/>
      <c r="Y1227" s="1119"/>
      <c r="Z1227" s="1119"/>
      <c r="AA1227" s="1119"/>
      <c r="AB1227" s="1119"/>
    </row>
    <row r="1228" spans="6:30" ht="14.65" customHeight="1">
      <c r="F1228" s="132"/>
      <c r="H1228" s="132"/>
      <c r="I1228" s="132"/>
      <c r="J1228" s="132"/>
      <c r="K1228" s="132"/>
      <c r="L1228" s="132"/>
      <c r="M1228" s="132"/>
      <c r="N1228" s="132"/>
      <c r="R1228" s="1119"/>
      <c r="S1228" s="1119"/>
      <c r="T1228" s="1119"/>
      <c r="U1228" s="1119"/>
      <c r="V1228" s="1119"/>
      <c r="W1228" s="1119"/>
      <c r="X1228" s="1119"/>
      <c r="Y1228" s="1119"/>
      <c r="Z1228" s="1119"/>
      <c r="AA1228" s="1119"/>
      <c r="AB1228" s="1119"/>
    </row>
    <row r="1229" spans="6:30" ht="14.65" customHeight="1">
      <c r="F1229" s="132"/>
      <c r="H1229" s="132"/>
      <c r="I1229" s="132"/>
      <c r="J1229" s="132"/>
      <c r="K1229" s="132"/>
      <c r="L1229" s="132"/>
      <c r="M1229" s="132"/>
      <c r="N1229" s="132"/>
      <c r="R1229" s="1119"/>
      <c r="S1229" s="1119"/>
      <c r="T1229" s="1119"/>
      <c r="U1229" s="1119"/>
      <c r="V1229" s="1119"/>
      <c r="W1229" s="1119"/>
      <c r="X1229" s="1119"/>
      <c r="Y1229" s="1119"/>
      <c r="Z1229" s="1119"/>
      <c r="AA1229" s="1119"/>
      <c r="AB1229" s="1119"/>
    </row>
    <row r="1230" spans="6:30" ht="14.65" customHeight="1">
      <c r="F1230" s="132"/>
      <c r="H1230" s="132"/>
      <c r="I1230" s="132"/>
      <c r="J1230" s="132"/>
      <c r="K1230" s="132"/>
      <c r="L1230" s="132"/>
      <c r="M1230" s="132"/>
      <c r="N1230" s="132"/>
      <c r="R1230" s="1119"/>
      <c r="S1230" s="1119"/>
      <c r="T1230" s="1119"/>
      <c r="U1230" s="1119"/>
      <c r="V1230" s="1119"/>
      <c r="W1230" s="1119"/>
      <c r="X1230" s="1119"/>
      <c r="Y1230" s="1119"/>
      <c r="Z1230" s="1119"/>
      <c r="AA1230" s="1119"/>
      <c r="AB1230" s="1119"/>
    </row>
    <row r="1231" spans="6:30" ht="14.65" customHeight="1">
      <c r="F1231" s="132"/>
      <c r="H1231" s="132"/>
      <c r="I1231" s="132"/>
      <c r="J1231" s="132"/>
      <c r="K1231" s="132"/>
      <c r="L1231" s="132"/>
      <c r="M1231" s="132"/>
      <c r="N1231" s="132"/>
      <c r="R1231" s="1119"/>
      <c r="S1231" s="1119"/>
      <c r="T1231" s="1119"/>
      <c r="U1231" s="1119"/>
      <c r="V1231" s="1119"/>
      <c r="W1231" s="1119"/>
      <c r="X1231" s="1119"/>
      <c r="Y1231" s="1119"/>
      <c r="Z1231" s="1119"/>
      <c r="AA1231" s="1119"/>
      <c r="AB1231" s="1119"/>
    </row>
    <row r="1232" spans="6:30" ht="14.65" customHeight="1">
      <c r="F1232" s="132"/>
      <c r="H1232" s="132"/>
      <c r="I1232" s="132"/>
      <c r="J1232" s="132"/>
      <c r="K1232" s="132"/>
      <c r="L1232" s="132"/>
      <c r="M1232" s="132"/>
      <c r="N1232" s="132"/>
      <c r="R1232" s="1119"/>
      <c r="S1232" s="1119"/>
      <c r="T1232" s="1119"/>
      <c r="U1232" s="1119"/>
      <c r="V1232" s="1119"/>
      <c r="W1232" s="1119"/>
      <c r="X1232" s="1119"/>
      <c r="Y1232" s="1119"/>
      <c r="Z1232" s="1119"/>
      <c r="AA1232" s="1119"/>
      <c r="AB1232" s="1119"/>
    </row>
    <row r="1233" spans="6:28" ht="14.65" customHeight="1">
      <c r="F1233" s="132"/>
      <c r="H1233" s="132"/>
      <c r="I1233" s="132"/>
      <c r="J1233" s="132"/>
      <c r="K1233" s="132"/>
      <c r="L1233" s="132"/>
      <c r="M1233" s="132"/>
      <c r="N1233" s="132"/>
      <c r="R1233" s="1119"/>
      <c r="S1233" s="1119"/>
      <c r="T1233" s="1119"/>
      <c r="U1233" s="1119"/>
      <c r="V1233" s="1119"/>
      <c r="W1233" s="1119"/>
      <c r="X1233" s="1119"/>
      <c r="Y1233" s="1119"/>
      <c r="Z1233" s="1119"/>
      <c r="AA1233" s="1119"/>
      <c r="AB1233" s="1119"/>
    </row>
    <row r="1234" spans="6:28" ht="14.65" customHeight="1">
      <c r="F1234" s="132"/>
      <c r="H1234" s="132"/>
      <c r="I1234" s="132"/>
      <c r="J1234" s="132"/>
      <c r="K1234" s="132"/>
      <c r="L1234" s="132"/>
      <c r="M1234" s="132"/>
      <c r="N1234" s="132"/>
      <c r="R1234" s="1119"/>
      <c r="S1234" s="1119"/>
      <c r="T1234" s="1119"/>
      <c r="U1234" s="1119"/>
      <c r="V1234" s="1119"/>
      <c r="W1234" s="1119"/>
      <c r="X1234" s="1119"/>
      <c r="Y1234" s="1119"/>
      <c r="Z1234" s="1119"/>
      <c r="AA1234" s="1119"/>
      <c r="AB1234" s="1119"/>
    </row>
    <row r="1235" spans="6:28" ht="14.65" customHeight="1">
      <c r="F1235" s="132"/>
      <c r="H1235" s="132"/>
      <c r="I1235" s="132"/>
      <c r="J1235" s="132"/>
      <c r="K1235" s="132"/>
      <c r="L1235" s="132"/>
      <c r="M1235" s="132"/>
      <c r="N1235" s="132"/>
      <c r="R1235" s="1119"/>
      <c r="S1235" s="1119"/>
      <c r="T1235" s="1119"/>
      <c r="U1235" s="1119"/>
      <c r="V1235" s="1119"/>
      <c r="W1235" s="1119"/>
      <c r="X1235" s="1119"/>
      <c r="Y1235" s="1119"/>
      <c r="Z1235" s="1119"/>
      <c r="AA1235" s="1119"/>
      <c r="AB1235" s="1119"/>
    </row>
    <row r="1236" spans="6:28" ht="14.65" customHeight="1">
      <c r="F1236" s="132"/>
      <c r="H1236" s="132"/>
      <c r="I1236" s="132"/>
      <c r="J1236" s="132"/>
      <c r="K1236" s="132"/>
      <c r="L1236" s="132"/>
      <c r="M1236" s="132"/>
      <c r="N1236" s="132"/>
      <c r="R1236" s="1119"/>
      <c r="S1236" s="1119"/>
      <c r="T1236" s="1119"/>
      <c r="U1236" s="1119"/>
      <c r="V1236" s="1119"/>
      <c r="W1236" s="1119"/>
      <c r="X1236" s="1119"/>
      <c r="Y1236" s="1119"/>
      <c r="Z1236" s="1119"/>
      <c r="AA1236" s="1119"/>
      <c r="AB1236" s="1119"/>
    </row>
    <row r="1237" spans="6:28" ht="14.65" customHeight="1">
      <c r="F1237" s="132"/>
      <c r="H1237" s="132"/>
      <c r="I1237" s="132"/>
      <c r="J1237" s="132"/>
      <c r="K1237" s="132"/>
      <c r="L1237" s="132"/>
      <c r="M1237" s="132"/>
      <c r="N1237" s="132"/>
      <c r="R1237" s="1119"/>
      <c r="S1237" s="1119"/>
      <c r="T1237" s="1119"/>
      <c r="U1237" s="1119"/>
      <c r="V1237" s="1119"/>
      <c r="W1237" s="1119"/>
      <c r="X1237" s="1119"/>
      <c r="Y1237" s="1119"/>
      <c r="Z1237" s="1119"/>
      <c r="AA1237" s="1119"/>
      <c r="AB1237" s="1119"/>
    </row>
    <row r="1238" spans="6:28" ht="14.65" customHeight="1">
      <c r="F1238" s="132"/>
      <c r="H1238" s="132"/>
      <c r="I1238" s="132"/>
      <c r="J1238" s="132"/>
      <c r="K1238" s="132"/>
      <c r="L1238" s="132"/>
      <c r="M1238" s="132"/>
      <c r="N1238" s="132"/>
      <c r="R1238" s="1119"/>
      <c r="S1238" s="1119"/>
      <c r="T1238" s="1119"/>
      <c r="U1238" s="1119"/>
      <c r="V1238" s="1119"/>
      <c r="W1238" s="1119"/>
      <c r="X1238" s="1119"/>
      <c r="Y1238" s="1119"/>
      <c r="Z1238" s="1119"/>
      <c r="AA1238" s="1119"/>
      <c r="AB1238" s="1119"/>
    </row>
    <row r="1239" spans="6:28" ht="14.65" customHeight="1">
      <c r="F1239" s="132"/>
      <c r="H1239" s="132"/>
      <c r="I1239" s="132"/>
      <c r="J1239" s="132"/>
      <c r="K1239" s="132"/>
      <c r="L1239" s="132"/>
      <c r="M1239" s="132"/>
      <c r="N1239" s="132"/>
      <c r="R1239" s="1119"/>
      <c r="S1239" s="1119"/>
      <c r="T1239" s="1119"/>
      <c r="U1239" s="1119"/>
      <c r="V1239" s="1119"/>
      <c r="W1239" s="1119"/>
      <c r="X1239" s="1119"/>
      <c r="Y1239" s="1119"/>
      <c r="Z1239" s="1119"/>
      <c r="AA1239" s="1119"/>
      <c r="AB1239" s="1119"/>
    </row>
    <row r="1240" spans="6:28" ht="14.65" customHeight="1">
      <c r="F1240" s="132"/>
      <c r="H1240" s="132"/>
      <c r="I1240" s="132"/>
      <c r="J1240" s="132"/>
      <c r="K1240" s="132"/>
      <c r="L1240" s="132"/>
      <c r="M1240" s="132"/>
      <c r="N1240" s="132"/>
      <c r="R1240" s="1119"/>
      <c r="S1240" s="1119"/>
      <c r="T1240" s="1119"/>
      <c r="U1240" s="1119"/>
      <c r="V1240" s="1119"/>
      <c r="W1240" s="1119"/>
      <c r="X1240" s="1119"/>
      <c r="Y1240" s="1119"/>
      <c r="Z1240" s="1119"/>
      <c r="AA1240" s="1119"/>
      <c r="AB1240" s="1119"/>
    </row>
    <row r="1241" spans="6:28" ht="14.65" customHeight="1">
      <c r="F1241" s="132"/>
      <c r="H1241" s="132"/>
      <c r="I1241" s="132"/>
      <c r="J1241" s="132"/>
      <c r="K1241" s="132"/>
      <c r="L1241" s="132"/>
      <c r="M1241" s="132"/>
      <c r="N1241" s="132"/>
      <c r="R1241" s="1119"/>
      <c r="S1241" s="1119"/>
      <c r="T1241" s="1119"/>
      <c r="U1241" s="1119"/>
      <c r="V1241" s="1119"/>
      <c r="W1241" s="1119"/>
      <c r="X1241" s="1119"/>
      <c r="Y1241" s="1119"/>
      <c r="Z1241" s="1119"/>
      <c r="AA1241" s="1119"/>
      <c r="AB1241" s="1119"/>
    </row>
    <row r="1242" spans="6:28" ht="14.65" customHeight="1">
      <c r="F1242" s="132"/>
      <c r="H1242" s="132"/>
      <c r="I1242" s="132"/>
      <c r="J1242" s="132"/>
      <c r="K1242" s="132"/>
      <c r="L1242" s="132"/>
      <c r="M1242" s="132"/>
      <c r="N1242" s="132"/>
      <c r="R1242" s="1119"/>
      <c r="S1242" s="1119"/>
      <c r="T1242" s="1119"/>
      <c r="U1242" s="1119"/>
      <c r="V1242" s="1119"/>
      <c r="W1242" s="1119"/>
      <c r="X1242" s="1119"/>
      <c r="Y1242" s="1119"/>
      <c r="Z1242" s="1119"/>
      <c r="AA1242" s="1119"/>
      <c r="AB1242" s="1119"/>
    </row>
    <row r="1243" spans="6:28" ht="14.65" customHeight="1">
      <c r="F1243" s="132"/>
      <c r="H1243" s="132"/>
      <c r="I1243" s="132"/>
      <c r="J1243" s="132"/>
      <c r="K1243" s="132"/>
      <c r="L1243" s="132"/>
      <c r="M1243" s="132"/>
      <c r="N1243" s="132"/>
      <c r="R1243" s="1119"/>
      <c r="S1243" s="1119"/>
      <c r="T1243" s="1119"/>
      <c r="U1243" s="1119"/>
      <c r="V1243" s="1119"/>
      <c r="W1243" s="1119"/>
      <c r="X1243" s="1119"/>
      <c r="Y1243" s="1119"/>
      <c r="Z1243" s="1119"/>
      <c r="AA1243" s="1119"/>
      <c r="AB1243" s="1119"/>
    </row>
    <row r="1244" spans="6:28" ht="14.65" customHeight="1">
      <c r="F1244" s="132"/>
      <c r="H1244" s="132"/>
      <c r="I1244" s="132"/>
      <c r="J1244" s="132"/>
      <c r="K1244" s="132"/>
      <c r="L1244" s="132"/>
      <c r="M1244" s="132"/>
      <c r="N1244" s="132"/>
      <c r="R1244" s="1119"/>
      <c r="S1244" s="1119"/>
      <c r="T1244" s="1119"/>
      <c r="U1244" s="1119"/>
      <c r="V1244" s="1119"/>
      <c r="W1244" s="1119"/>
      <c r="X1244" s="1119"/>
      <c r="Y1244" s="1119"/>
      <c r="Z1244" s="1119"/>
      <c r="AA1244" s="1119"/>
      <c r="AB1244" s="1119"/>
    </row>
    <row r="1245" spans="6:28" ht="14.65" customHeight="1">
      <c r="F1245" s="132"/>
      <c r="H1245" s="132"/>
      <c r="I1245" s="132"/>
      <c r="J1245" s="132"/>
      <c r="K1245" s="132"/>
      <c r="L1245" s="132"/>
      <c r="M1245" s="132"/>
      <c r="N1245" s="132"/>
      <c r="R1245" s="1119"/>
      <c r="S1245" s="1119"/>
      <c r="T1245" s="1119"/>
      <c r="U1245" s="1119"/>
      <c r="V1245" s="1119"/>
      <c r="W1245" s="1119"/>
      <c r="X1245" s="1119"/>
      <c r="Y1245" s="1119"/>
      <c r="Z1245" s="1119"/>
      <c r="AA1245" s="1119"/>
      <c r="AB1245" s="1119"/>
    </row>
    <row r="1246" spans="6:28" ht="14.65" customHeight="1">
      <c r="F1246" s="132"/>
      <c r="H1246" s="132"/>
      <c r="I1246" s="132"/>
      <c r="J1246" s="132"/>
      <c r="K1246" s="132"/>
      <c r="L1246" s="132"/>
      <c r="M1246" s="132"/>
      <c r="N1246" s="132"/>
      <c r="R1246" s="1119"/>
      <c r="S1246" s="1119"/>
      <c r="T1246" s="1119"/>
      <c r="U1246" s="1119"/>
      <c r="V1246" s="1119"/>
      <c r="W1246" s="1119"/>
      <c r="X1246" s="1119"/>
      <c r="Y1246" s="1119"/>
      <c r="Z1246" s="1119"/>
      <c r="AA1246" s="1119"/>
      <c r="AB1246" s="1119"/>
    </row>
    <row r="1247" spans="6:28" ht="14.65" customHeight="1">
      <c r="F1247" s="132"/>
      <c r="H1247" s="132"/>
      <c r="I1247" s="132"/>
      <c r="J1247" s="132"/>
      <c r="K1247" s="132"/>
      <c r="L1247" s="132"/>
      <c r="M1247" s="132"/>
      <c r="N1247" s="132"/>
      <c r="R1247" s="1119"/>
      <c r="S1247" s="1119"/>
      <c r="T1247" s="1119"/>
      <c r="U1247" s="1119"/>
      <c r="V1247" s="1119"/>
      <c r="W1247" s="1119"/>
      <c r="X1247" s="1119"/>
      <c r="Y1247" s="1119"/>
      <c r="Z1247" s="1119"/>
      <c r="AA1247" s="1119"/>
      <c r="AB1247" s="1119"/>
    </row>
    <row r="1248" spans="6:28" ht="14.65" customHeight="1">
      <c r="F1248" s="132"/>
      <c r="H1248" s="132"/>
      <c r="I1248" s="132"/>
      <c r="J1248" s="132"/>
      <c r="K1248" s="132"/>
      <c r="L1248" s="132"/>
      <c r="M1248" s="132"/>
      <c r="N1248" s="132"/>
    </row>
    <row r="1249" spans="6:14" ht="14.65" customHeight="1">
      <c r="F1249" s="132"/>
      <c r="H1249" s="132"/>
      <c r="I1249" s="132"/>
      <c r="J1249" s="132"/>
      <c r="K1249" s="132"/>
      <c r="L1249" s="132"/>
      <c r="M1249" s="132"/>
      <c r="N1249" s="132"/>
    </row>
    <row r="1250" spans="6:14" ht="14.65" customHeight="1">
      <c r="F1250" s="132"/>
      <c r="H1250" s="132"/>
      <c r="I1250" s="132"/>
      <c r="J1250" s="132"/>
      <c r="K1250" s="132"/>
      <c r="L1250" s="132"/>
      <c r="M1250" s="132"/>
      <c r="N1250" s="132"/>
    </row>
    <row r="1251" spans="6:14" ht="14.65" customHeight="1">
      <c r="F1251" s="132"/>
      <c r="H1251" s="132"/>
      <c r="I1251" s="132"/>
      <c r="J1251" s="132"/>
      <c r="K1251" s="132"/>
      <c r="L1251" s="132"/>
      <c r="M1251" s="132"/>
      <c r="N1251" s="132"/>
    </row>
    <row r="1252" spans="6:14" ht="14.65" customHeight="1">
      <c r="F1252" s="132"/>
      <c r="H1252" s="132"/>
      <c r="I1252" s="132"/>
      <c r="J1252" s="132"/>
      <c r="K1252" s="132"/>
      <c r="L1252" s="132"/>
      <c r="M1252" s="132"/>
      <c r="N1252" s="132"/>
    </row>
    <row r="1253" spans="6:14" ht="14.65" customHeight="1">
      <c r="F1253" s="132"/>
      <c r="H1253" s="132"/>
      <c r="I1253" s="132"/>
      <c r="J1253" s="132"/>
      <c r="K1253" s="132"/>
      <c r="L1253" s="132"/>
      <c r="M1253" s="132"/>
      <c r="N1253" s="132"/>
    </row>
    <row r="1254" spans="6:14" ht="14.65" customHeight="1">
      <c r="F1254" s="132"/>
      <c r="H1254" s="132"/>
      <c r="I1254" s="132"/>
      <c r="J1254" s="132"/>
      <c r="K1254" s="132"/>
      <c r="L1254" s="132"/>
      <c r="M1254" s="132"/>
      <c r="N1254" s="132"/>
    </row>
    <row r="1255" spans="6:14" ht="14.65" customHeight="1">
      <c r="F1255" s="132"/>
      <c r="H1255" s="132"/>
      <c r="I1255" s="132"/>
      <c r="J1255" s="132"/>
      <c r="K1255" s="132"/>
      <c r="L1255" s="132"/>
      <c r="M1255" s="132"/>
      <c r="N1255" s="132"/>
    </row>
    <row r="1256" spans="6:14" ht="14.65" customHeight="1">
      <c r="F1256" s="132"/>
      <c r="H1256" s="132"/>
      <c r="I1256" s="132"/>
      <c r="J1256" s="132"/>
      <c r="K1256" s="132"/>
      <c r="L1256" s="132"/>
      <c r="M1256" s="132"/>
      <c r="N1256" s="132"/>
    </row>
    <row r="1257" spans="6:14" ht="14.65" customHeight="1">
      <c r="F1257" s="132"/>
      <c r="H1257" s="132"/>
      <c r="I1257" s="132"/>
      <c r="J1257" s="132"/>
      <c r="K1257" s="132"/>
      <c r="L1257" s="132"/>
      <c r="M1257" s="132"/>
      <c r="N1257" s="132"/>
    </row>
    <row r="1258" spans="6:14" ht="14.65" customHeight="1">
      <c r="F1258" s="132"/>
      <c r="H1258" s="132"/>
      <c r="I1258" s="132"/>
      <c r="J1258" s="132"/>
      <c r="K1258" s="132"/>
      <c r="L1258" s="132"/>
      <c r="M1258" s="132"/>
      <c r="N1258" s="132"/>
    </row>
    <row r="1259" spans="6:14" ht="14.65" customHeight="1">
      <c r="F1259" s="132"/>
      <c r="H1259" s="132"/>
      <c r="I1259" s="132"/>
      <c r="J1259" s="132"/>
      <c r="K1259" s="132"/>
      <c r="L1259" s="132"/>
      <c r="M1259" s="132"/>
      <c r="N1259" s="132"/>
    </row>
    <row r="1260" spans="6:14" ht="14.65" customHeight="1">
      <c r="F1260" s="132"/>
      <c r="H1260" s="132"/>
      <c r="I1260" s="132"/>
      <c r="J1260" s="132"/>
      <c r="K1260" s="132"/>
      <c r="L1260" s="132"/>
      <c r="M1260" s="132"/>
      <c r="N1260" s="132"/>
    </row>
    <row r="1261" spans="6:14" ht="14.65" customHeight="1">
      <c r="F1261" s="132"/>
      <c r="H1261" s="132"/>
      <c r="I1261" s="132"/>
      <c r="J1261" s="132"/>
      <c r="K1261" s="132"/>
      <c r="L1261" s="132"/>
      <c r="M1261" s="132"/>
      <c r="N1261" s="132"/>
    </row>
    <row r="1262" spans="6:14" ht="14.65" customHeight="1">
      <c r="F1262" s="132"/>
      <c r="H1262" s="132"/>
      <c r="I1262" s="132"/>
      <c r="J1262" s="132"/>
      <c r="K1262" s="132"/>
      <c r="L1262" s="132"/>
      <c r="M1262" s="132"/>
      <c r="N1262" s="132"/>
    </row>
    <row r="1263" spans="6:14" ht="14.65" customHeight="1">
      <c r="F1263" s="132"/>
      <c r="H1263" s="132"/>
      <c r="I1263" s="132"/>
      <c r="J1263" s="132"/>
      <c r="K1263" s="132"/>
      <c r="L1263" s="132"/>
      <c r="M1263" s="132"/>
      <c r="N1263" s="132"/>
    </row>
    <row r="1264" spans="6:14" ht="14.65" customHeight="1">
      <c r="F1264" s="132"/>
      <c r="H1264" s="132"/>
      <c r="I1264" s="132"/>
      <c r="J1264" s="132"/>
      <c r="K1264" s="132"/>
      <c r="L1264" s="132"/>
      <c r="M1264" s="132"/>
      <c r="N1264" s="132"/>
    </row>
    <row r="1265" spans="6:14" ht="14.65" customHeight="1">
      <c r="F1265" s="132"/>
      <c r="H1265" s="132"/>
      <c r="I1265" s="132"/>
      <c r="J1265" s="132"/>
      <c r="K1265" s="132"/>
      <c r="L1265" s="132"/>
      <c r="M1265" s="132"/>
      <c r="N1265" s="132"/>
    </row>
    <row r="1266" spans="6:14" ht="14.65" customHeight="1">
      <c r="F1266" s="132"/>
      <c r="H1266" s="132"/>
      <c r="I1266" s="132"/>
      <c r="J1266" s="132"/>
      <c r="K1266" s="132"/>
      <c r="L1266" s="132"/>
      <c r="M1266" s="132"/>
      <c r="N1266" s="132"/>
    </row>
    <row r="1267" spans="6:14" ht="14.65" customHeight="1">
      <c r="F1267" s="132"/>
      <c r="H1267" s="132"/>
      <c r="I1267" s="132"/>
      <c r="J1267" s="132"/>
      <c r="K1267" s="132"/>
      <c r="L1267" s="132"/>
      <c r="M1267" s="132"/>
      <c r="N1267" s="132"/>
    </row>
    <row r="1268" spans="6:14" ht="14.65" customHeight="1">
      <c r="F1268" s="132"/>
      <c r="H1268" s="132"/>
      <c r="I1268" s="132"/>
      <c r="J1268" s="132"/>
      <c r="K1268" s="132"/>
      <c r="L1268" s="132"/>
      <c r="M1268" s="132"/>
      <c r="N1268" s="132"/>
    </row>
    <row r="1269" spans="6:14" ht="14.65" customHeight="1">
      <c r="F1269" s="132"/>
      <c r="H1269" s="132"/>
      <c r="I1269" s="132"/>
      <c r="J1269" s="132"/>
      <c r="K1269" s="132"/>
      <c r="L1269" s="132"/>
      <c r="M1269" s="132"/>
      <c r="N1269" s="132"/>
    </row>
    <row r="1270" spans="6:14" ht="14.65" customHeight="1">
      <c r="F1270" s="132"/>
      <c r="H1270" s="132"/>
      <c r="I1270" s="132"/>
      <c r="J1270" s="132"/>
      <c r="K1270" s="132"/>
      <c r="L1270" s="132"/>
      <c r="M1270" s="132"/>
      <c r="N1270" s="132"/>
    </row>
    <row r="1271" spans="6:14" ht="14.65" customHeight="1">
      <c r="F1271" s="132"/>
      <c r="H1271" s="132"/>
      <c r="I1271" s="132"/>
      <c r="J1271" s="132"/>
      <c r="K1271" s="132"/>
      <c r="L1271" s="132"/>
      <c r="M1271" s="132"/>
      <c r="N1271" s="132"/>
    </row>
    <row r="1272" spans="6:14" ht="14.65" customHeight="1">
      <c r="F1272" s="132"/>
      <c r="H1272" s="132"/>
      <c r="I1272" s="132"/>
      <c r="J1272" s="132"/>
      <c r="K1272" s="132"/>
      <c r="L1272" s="132"/>
      <c r="M1272" s="132"/>
      <c r="N1272" s="132"/>
    </row>
    <row r="1273" spans="6:14" ht="14.65" customHeight="1">
      <c r="F1273" s="132"/>
      <c r="H1273" s="132"/>
      <c r="I1273" s="132"/>
      <c r="J1273" s="132"/>
      <c r="K1273" s="132"/>
      <c r="L1273" s="132"/>
      <c r="M1273" s="132"/>
      <c r="N1273" s="132"/>
    </row>
    <row r="1274" spans="6:14" ht="14.65" customHeight="1">
      <c r="F1274" s="132"/>
      <c r="H1274" s="132"/>
      <c r="I1274" s="132"/>
      <c r="J1274" s="132"/>
      <c r="K1274" s="132"/>
      <c r="L1274" s="132"/>
      <c r="M1274" s="132"/>
      <c r="N1274" s="132"/>
    </row>
    <row r="1275" spans="6:14" ht="14.65" customHeight="1">
      <c r="F1275" s="132"/>
      <c r="H1275" s="132"/>
      <c r="I1275" s="132"/>
      <c r="J1275" s="132"/>
      <c r="K1275" s="132"/>
      <c r="L1275" s="132"/>
      <c r="M1275" s="132"/>
      <c r="N1275" s="132"/>
    </row>
    <row r="1276" spans="6:14" ht="14.65" customHeight="1">
      <c r="F1276" s="132"/>
      <c r="H1276" s="132"/>
      <c r="I1276" s="132"/>
      <c r="J1276" s="132"/>
      <c r="K1276" s="132"/>
      <c r="L1276" s="132"/>
      <c r="M1276" s="132"/>
      <c r="N1276" s="132"/>
    </row>
    <row r="1277" spans="6:14" ht="14.65" customHeight="1">
      <c r="F1277" s="132"/>
      <c r="H1277" s="132"/>
      <c r="I1277" s="132"/>
      <c r="J1277" s="132"/>
      <c r="K1277" s="132"/>
      <c r="L1277" s="132"/>
      <c r="M1277" s="132"/>
      <c r="N1277" s="132"/>
    </row>
    <row r="1278" spans="6:14" ht="14.65" customHeight="1">
      <c r="F1278" s="132"/>
      <c r="H1278" s="132"/>
      <c r="I1278" s="132"/>
      <c r="J1278" s="132"/>
      <c r="K1278" s="132"/>
      <c r="L1278" s="132"/>
      <c r="M1278" s="132"/>
      <c r="N1278" s="132"/>
    </row>
    <row r="1279" spans="6:14" ht="14.65" customHeight="1">
      <c r="F1279" s="132"/>
      <c r="H1279" s="132"/>
      <c r="I1279" s="132"/>
      <c r="J1279" s="132"/>
      <c r="K1279" s="132"/>
      <c r="L1279" s="132"/>
      <c r="M1279" s="132"/>
      <c r="N1279" s="132"/>
    </row>
    <row r="1280" spans="6:14" ht="14.65" customHeight="1">
      <c r="F1280" s="132"/>
      <c r="H1280" s="132"/>
      <c r="I1280" s="132"/>
      <c r="J1280" s="132"/>
      <c r="K1280" s="132"/>
      <c r="L1280" s="132"/>
      <c r="M1280" s="132"/>
      <c r="N1280" s="132"/>
    </row>
    <row r="1281" spans="6:14" ht="14.65" customHeight="1">
      <c r="F1281" s="132"/>
      <c r="H1281" s="132"/>
      <c r="I1281" s="132"/>
      <c r="J1281" s="132"/>
      <c r="K1281" s="132"/>
      <c r="L1281" s="132"/>
      <c r="M1281" s="132"/>
      <c r="N1281" s="132"/>
    </row>
    <row r="1282" spans="6:14" ht="14.65" customHeight="1">
      <c r="F1282" s="132"/>
      <c r="H1282" s="132"/>
      <c r="I1282" s="132"/>
      <c r="J1282" s="132"/>
      <c r="K1282" s="132"/>
      <c r="L1282" s="132"/>
      <c r="M1282" s="132"/>
      <c r="N1282" s="132"/>
    </row>
    <row r="1283" spans="6:14" ht="14.65" customHeight="1">
      <c r="F1283" s="132"/>
      <c r="H1283" s="132"/>
      <c r="I1283" s="132"/>
      <c r="J1283" s="132"/>
      <c r="K1283" s="132"/>
      <c r="L1283" s="132"/>
      <c r="M1283" s="132"/>
      <c r="N1283" s="132"/>
    </row>
    <row r="1284" spans="6:14" ht="14.65" customHeight="1">
      <c r="F1284" s="132"/>
      <c r="H1284" s="132"/>
      <c r="I1284" s="132"/>
      <c r="J1284" s="132"/>
      <c r="K1284" s="132"/>
      <c r="L1284" s="132"/>
      <c r="M1284" s="132"/>
      <c r="N1284" s="132"/>
    </row>
    <row r="1285" spans="6:14" ht="14.65" customHeight="1">
      <c r="F1285" s="132"/>
      <c r="H1285" s="132"/>
      <c r="I1285" s="132"/>
      <c r="J1285" s="132"/>
      <c r="K1285" s="132"/>
      <c r="L1285" s="132"/>
      <c r="M1285" s="132"/>
      <c r="N1285" s="132"/>
    </row>
    <row r="1286" spans="6:14" ht="14.65" customHeight="1">
      <c r="F1286" s="132"/>
      <c r="H1286" s="132"/>
      <c r="I1286" s="132"/>
      <c r="J1286" s="132"/>
      <c r="K1286" s="132"/>
      <c r="L1286" s="132"/>
      <c r="M1286" s="132"/>
      <c r="N1286" s="132"/>
    </row>
    <row r="1287" spans="6:14" ht="14.65" customHeight="1">
      <c r="F1287" s="132"/>
      <c r="H1287" s="132"/>
      <c r="I1287" s="132"/>
      <c r="J1287" s="132"/>
      <c r="K1287" s="132"/>
      <c r="L1287" s="132"/>
      <c r="M1287" s="132"/>
      <c r="N1287" s="132"/>
    </row>
    <row r="1288" spans="6:14" ht="14.65" customHeight="1">
      <c r="F1288" s="132"/>
      <c r="H1288" s="132"/>
      <c r="I1288" s="132"/>
      <c r="J1288" s="132"/>
      <c r="K1288" s="132"/>
      <c r="L1288" s="132"/>
      <c r="M1288" s="132"/>
      <c r="N1288" s="132"/>
    </row>
    <row r="1289" spans="6:14" ht="14.65" customHeight="1">
      <c r="F1289" s="132"/>
      <c r="H1289" s="132"/>
      <c r="I1289" s="132"/>
      <c r="J1289" s="132"/>
      <c r="K1289" s="132"/>
      <c r="L1289" s="132"/>
      <c r="M1289" s="132"/>
      <c r="N1289" s="132"/>
    </row>
    <row r="1290" spans="6:14" ht="14.65" customHeight="1">
      <c r="F1290" s="132"/>
      <c r="H1290" s="132"/>
      <c r="I1290" s="132"/>
      <c r="J1290" s="132"/>
      <c r="K1290" s="132"/>
      <c r="L1290" s="132"/>
      <c r="M1290" s="132"/>
      <c r="N1290" s="132"/>
    </row>
    <row r="1291" spans="6:14" ht="14.65" customHeight="1">
      <c r="F1291" s="132"/>
      <c r="H1291" s="132"/>
      <c r="I1291" s="132"/>
      <c r="J1291" s="132"/>
      <c r="K1291" s="132"/>
      <c r="L1291" s="132"/>
      <c r="M1291" s="132"/>
      <c r="N1291" s="132"/>
    </row>
    <row r="1292" spans="6:14" ht="14.65" customHeight="1">
      <c r="F1292" s="132"/>
      <c r="H1292" s="132"/>
      <c r="I1292" s="132"/>
      <c r="J1292" s="132"/>
      <c r="K1292" s="132"/>
      <c r="L1292" s="132"/>
      <c r="M1292" s="132"/>
      <c r="N1292" s="132"/>
    </row>
    <row r="1293" spans="6:14" ht="14.65" customHeight="1">
      <c r="F1293" s="132"/>
      <c r="H1293" s="132"/>
      <c r="I1293" s="132"/>
      <c r="J1293" s="132"/>
      <c r="K1293" s="132"/>
      <c r="L1293" s="132"/>
      <c r="M1293" s="132"/>
      <c r="N1293" s="132"/>
    </row>
    <row r="1294" spans="6:14" ht="14.65" customHeight="1">
      <c r="F1294" s="132"/>
      <c r="H1294" s="132"/>
      <c r="I1294" s="132"/>
      <c r="J1294" s="132"/>
      <c r="K1294" s="132"/>
      <c r="L1294" s="132"/>
      <c r="M1294" s="132"/>
      <c r="N1294" s="132"/>
    </row>
    <row r="1295" spans="6:14" ht="14.65" customHeight="1">
      <c r="F1295" s="132"/>
      <c r="H1295" s="132"/>
      <c r="I1295" s="132"/>
      <c r="J1295" s="132"/>
      <c r="K1295" s="132"/>
      <c r="L1295" s="132"/>
      <c r="M1295" s="132"/>
      <c r="N1295" s="132"/>
    </row>
    <row r="1296" spans="6:14" ht="14.65" customHeight="1">
      <c r="F1296" s="132"/>
      <c r="H1296" s="132"/>
      <c r="I1296" s="132"/>
      <c r="J1296" s="132"/>
      <c r="K1296" s="132"/>
      <c r="L1296" s="132"/>
      <c r="M1296" s="132"/>
      <c r="N1296" s="132"/>
    </row>
    <row r="1297" spans="6:14" ht="14.65" customHeight="1">
      <c r="F1297" s="132"/>
      <c r="H1297" s="132"/>
      <c r="I1297" s="132"/>
      <c r="J1297" s="132"/>
      <c r="K1297" s="132"/>
      <c r="L1297" s="132"/>
      <c r="M1297" s="132"/>
      <c r="N1297" s="132"/>
    </row>
    <row r="1298" spans="6:14" ht="14.65" customHeight="1">
      <c r="F1298" s="132"/>
      <c r="H1298" s="132"/>
      <c r="I1298" s="132"/>
      <c r="J1298" s="132"/>
      <c r="K1298" s="132"/>
      <c r="L1298" s="132"/>
      <c r="M1298" s="132"/>
      <c r="N1298" s="132"/>
    </row>
    <row r="1299" spans="6:14" ht="14.65" customHeight="1">
      <c r="F1299" s="132"/>
      <c r="H1299" s="132"/>
      <c r="I1299" s="132"/>
      <c r="J1299" s="132"/>
      <c r="K1299" s="132"/>
      <c r="L1299" s="132"/>
      <c r="M1299" s="132"/>
      <c r="N1299" s="132"/>
    </row>
    <row r="1300" spans="6:14" ht="14.65" customHeight="1">
      <c r="F1300" s="132"/>
      <c r="H1300" s="132"/>
      <c r="I1300" s="132"/>
      <c r="J1300" s="132"/>
      <c r="K1300" s="132"/>
      <c r="L1300" s="132"/>
      <c r="M1300" s="132"/>
      <c r="N1300" s="132"/>
    </row>
    <row r="1301" spans="6:14" ht="14.65" customHeight="1">
      <c r="F1301" s="132"/>
      <c r="H1301" s="132"/>
      <c r="I1301" s="132"/>
      <c r="J1301" s="132"/>
      <c r="K1301" s="132"/>
      <c r="L1301" s="132"/>
      <c r="M1301" s="132"/>
      <c r="N1301" s="132"/>
    </row>
    <row r="1302" spans="6:14" ht="14.65" customHeight="1">
      <c r="F1302" s="132"/>
      <c r="H1302" s="132"/>
      <c r="I1302" s="132"/>
      <c r="J1302" s="132"/>
      <c r="K1302" s="132"/>
      <c r="L1302" s="132"/>
      <c r="M1302" s="132"/>
      <c r="N1302" s="132"/>
    </row>
    <row r="1303" spans="6:14" ht="14.65" customHeight="1">
      <c r="F1303" s="132"/>
      <c r="H1303" s="132"/>
      <c r="I1303" s="132"/>
      <c r="J1303" s="132"/>
      <c r="K1303" s="132"/>
      <c r="L1303" s="132"/>
      <c r="M1303" s="132"/>
      <c r="N1303" s="132"/>
    </row>
    <row r="1304" spans="6:14" ht="14.65" customHeight="1">
      <c r="F1304" s="132"/>
      <c r="H1304" s="132"/>
      <c r="I1304" s="132"/>
      <c r="J1304" s="132"/>
      <c r="K1304" s="132"/>
      <c r="L1304" s="132"/>
      <c r="M1304" s="132"/>
      <c r="N1304" s="132"/>
    </row>
    <row r="1305" spans="6:14" ht="14.65" customHeight="1">
      <c r="F1305" s="132"/>
      <c r="H1305" s="132"/>
      <c r="I1305" s="132"/>
      <c r="J1305" s="132"/>
      <c r="K1305" s="132"/>
      <c r="L1305" s="132"/>
      <c r="M1305" s="132"/>
      <c r="N1305" s="132"/>
    </row>
    <row r="1306" spans="6:14" ht="14.65" customHeight="1">
      <c r="F1306" s="132"/>
      <c r="H1306" s="132"/>
      <c r="I1306" s="132"/>
      <c r="J1306" s="132"/>
      <c r="K1306" s="132"/>
      <c r="L1306" s="132"/>
      <c r="M1306" s="132"/>
      <c r="N1306" s="132"/>
    </row>
    <row r="1307" spans="6:14" ht="14.65" customHeight="1">
      <c r="F1307" s="132"/>
      <c r="H1307" s="132"/>
      <c r="I1307" s="132"/>
      <c r="J1307" s="132"/>
      <c r="K1307" s="132"/>
      <c r="L1307" s="132"/>
      <c r="M1307" s="132"/>
      <c r="N1307" s="132"/>
    </row>
    <row r="1308" spans="6:14" ht="14.65" customHeight="1">
      <c r="F1308" s="132"/>
      <c r="H1308" s="132"/>
      <c r="I1308" s="132"/>
      <c r="J1308" s="132"/>
      <c r="K1308" s="132"/>
      <c r="L1308" s="132"/>
      <c r="M1308" s="132"/>
      <c r="N1308" s="132"/>
    </row>
    <row r="1309" spans="6:14" ht="14.65" customHeight="1">
      <c r="F1309" s="132"/>
      <c r="H1309" s="132"/>
      <c r="I1309" s="132"/>
      <c r="J1309" s="132"/>
      <c r="K1309" s="132"/>
      <c r="L1309" s="132"/>
      <c r="M1309" s="132"/>
      <c r="N1309" s="132"/>
    </row>
    <row r="1310" spans="6:14" ht="14.65" customHeight="1">
      <c r="F1310" s="132"/>
      <c r="H1310" s="132"/>
      <c r="I1310" s="132"/>
      <c r="J1310" s="132"/>
      <c r="K1310" s="132"/>
      <c r="L1310" s="132"/>
      <c r="M1310" s="132"/>
      <c r="N1310" s="132"/>
    </row>
    <row r="1311" spans="6:14" ht="14.65" customHeight="1">
      <c r="F1311" s="132"/>
      <c r="H1311" s="132"/>
      <c r="I1311" s="132"/>
      <c r="J1311" s="132"/>
      <c r="K1311" s="132"/>
      <c r="L1311" s="132"/>
      <c r="M1311" s="132"/>
      <c r="N1311" s="132"/>
    </row>
    <row r="1312" spans="6:14" ht="14.65" customHeight="1">
      <c r="F1312" s="132"/>
      <c r="H1312" s="132"/>
      <c r="I1312" s="132"/>
      <c r="J1312" s="132"/>
      <c r="K1312" s="132"/>
      <c r="L1312" s="132"/>
      <c r="M1312" s="132"/>
      <c r="N1312" s="132"/>
    </row>
    <row r="1313" spans="6:14" ht="14.65" customHeight="1">
      <c r="F1313" s="132"/>
      <c r="H1313" s="132"/>
      <c r="I1313" s="132"/>
      <c r="J1313" s="132"/>
      <c r="K1313" s="132"/>
      <c r="L1313" s="132"/>
      <c r="M1313" s="132"/>
      <c r="N1313" s="132"/>
    </row>
    <row r="1314" spans="6:14" ht="14.65" customHeight="1">
      <c r="F1314" s="132"/>
      <c r="H1314" s="132"/>
      <c r="I1314" s="132"/>
      <c r="J1314" s="132"/>
      <c r="K1314" s="132"/>
      <c r="L1314" s="132"/>
      <c r="M1314" s="132"/>
      <c r="N1314" s="132"/>
    </row>
    <row r="1315" spans="6:14" ht="14.65" customHeight="1">
      <c r="F1315" s="132"/>
      <c r="H1315" s="132"/>
      <c r="I1315" s="132"/>
      <c r="J1315" s="132"/>
      <c r="K1315" s="132"/>
      <c r="L1315" s="132"/>
      <c r="M1315" s="132"/>
      <c r="N1315" s="132"/>
    </row>
    <row r="1316" spans="6:14" ht="14.65" customHeight="1">
      <c r="F1316" s="132"/>
      <c r="H1316" s="132"/>
      <c r="I1316" s="132"/>
      <c r="J1316" s="132"/>
      <c r="K1316" s="132"/>
      <c r="L1316" s="132"/>
      <c r="M1316" s="132"/>
      <c r="N1316" s="132"/>
    </row>
    <row r="1317" spans="6:14" ht="14.65" customHeight="1">
      <c r="F1317" s="132"/>
      <c r="H1317" s="132"/>
      <c r="I1317" s="132"/>
      <c r="J1317" s="132"/>
      <c r="K1317" s="132"/>
      <c r="L1317" s="132"/>
      <c r="M1317" s="132"/>
      <c r="N1317" s="132"/>
    </row>
    <row r="1318" spans="6:14" ht="14.65" customHeight="1">
      <c r="F1318" s="132"/>
      <c r="H1318" s="132"/>
      <c r="I1318" s="132"/>
      <c r="J1318" s="132"/>
      <c r="K1318" s="132"/>
      <c r="L1318" s="132"/>
      <c r="M1318" s="132"/>
      <c r="N1318" s="132"/>
    </row>
    <row r="1319" spans="6:14" ht="14.65" customHeight="1">
      <c r="F1319" s="132"/>
      <c r="H1319" s="132"/>
      <c r="I1319" s="132"/>
      <c r="J1319" s="132"/>
      <c r="K1319" s="132"/>
      <c r="L1319" s="132"/>
      <c r="M1319" s="132"/>
      <c r="N1319" s="132"/>
    </row>
    <row r="1320" spans="6:14" ht="14.65" customHeight="1">
      <c r="F1320" s="132"/>
      <c r="H1320" s="132"/>
      <c r="I1320" s="132"/>
      <c r="J1320" s="132"/>
      <c r="K1320" s="132"/>
      <c r="L1320" s="132"/>
      <c r="M1320" s="132"/>
      <c r="N1320" s="132"/>
    </row>
    <row r="1321" spans="6:14" ht="14.65" customHeight="1">
      <c r="F1321" s="132"/>
      <c r="H1321" s="132"/>
      <c r="I1321" s="132"/>
      <c r="J1321" s="132"/>
      <c r="K1321" s="132"/>
      <c r="L1321" s="132"/>
      <c r="M1321" s="132"/>
      <c r="N1321" s="132"/>
    </row>
    <row r="1322" spans="6:14" ht="14.65" customHeight="1">
      <c r="F1322" s="132"/>
      <c r="H1322" s="132"/>
      <c r="I1322" s="132"/>
      <c r="J1322" s="132"/>
      <c r="K1322" s="132"/>
      <c r="L1322" s="132"/>
      <c r="M1322" s="132"/>
      <c r="N1322" s="132"/>
    </row>
    <row r="1323" spans="6:14" ht="14.65" customHeight="1">
      <c r="F1323" s="132"/>
      <c r="H1323" s="132"/>
      <c r="I1323" s="132"/>
      <c r="J1323" s="132"/>
      <c r="K1323" s="132"/>
      <c r="L1323" s="132"/>
      <c r="M1323" s="132"/>
      <c r="N1323" s="132"/>
    </row>
    <row r="1324" spans="6:14" ht="14.65" customHeight="1">
      <c r="F1324" s="132"/>
      <c r="H1324" s="132"/>
      <c r="I1324" s="132"/>
      <c r="J1324" s="132"/>
      <c r="K1324" s="132"/>
      <c r="L1324" s="132"/>
      <c r="M1324" s="132"/>
      <c r="N1324" s="132"/>
    </row>
    <row r="1325" spans="6:14" ht="14.65" customHeight="1">
      <c r="F1325" s="132"/>
      <c r="H1325" s="132"/>
      <c r="I1325" s="132"/>
      <c r="J1325" s="132"/>
      <c r="K1325" s="132"/>
      <c r="L1325" s="132"/>
      <c r="M1325" s="132"/>
      <c r="N1325" s="132"/>
    </row>
    <row r="1326" spans="6:14" ht="14.65" customHeight="1">
      <c r="F1326" s="132"/>
      <c r="H1326" s="132"/>
      <c r="I1326" s="132"/>
      <c r="J1326" s="132"/>
      <c r="K1326" s="132"/>
      <c r="L1326" s="132"/>
      <c r="M1326" s="132"/>
      <c r="N1326" s="132"/>
    </row>
    <row r="1327" spans="6:14" ht="14.65" customHeight="1">
      <c r="F1327" s="132"/>
      <c r="H1327" s="132"/>
      <c r="I1327" s="132"/>
      <c r="J1327" s="132"/>
      <c r="K1327" s="132"/>
      <c r="L1327" s="132"/>
      <c r="M1327" s="132"/>
      <c r="N1327" s="132"/>
    </row>
    <row r="1328" spans="6:14" ht="14.65" customHeight="1">
      <c r="F1328" s="132"/>
      <c r="H1328" s="132"/>
      <c r="I1328" s="132"/>
      <c r="J1328" s="132"/>
      <c r="K1328" s="132"/>
      <c r="L1328" s="132"/>
      <c r="M1328" s="132"/>
      <c r="N1328" s="132"/>
    </row>
    <row r="1329" spans="6:14" ht="14.65" customHeight="1">
      <c r="F1329" s="132"/>
      <c r="H1329" s="132"/>
      <c r="I1329" s="132"/>
      <c r="J1329" s="132"/>
      <c r="K1329" s="132"/>
      <c r="L1329" s="132"/>
      <c r="M1329" s="132"/>
      <c r="N1329" s="132"/>
    </row>
    <row r="1330" spans="6:14" ht="14.65" customHeight="1">
      <c r="F1330" s="132"/>
      <c r="H1330" s="132"/>
      <c r="I1330" s="132"/>
      <c r="J1330" s="132"/>
      <c r="K1330" s="132"/>
      <c r="L1330" s="132"/>
      <c r="M1330" s="132"/>
      <c r="N1330" s="132"/>
    </row>
    <row r="1331" spans="6:14" ht="14.65" customHeight="1">
      <c r="F1331" s="132"/>
      <c r="H1331" s="132"/>
      <c r="I1331" s="132"/>
      <c r="J1331" s="132"/>
      <c r="K1331" s="132"/>
      <c r="L1331" s="132"/>
      <c r="M1331" s="132"/>
      <c r="N1331" s="132"/>
    </row>
    <row r="1332" spans="6:14" ht="14.65" customHeight="1">
      <c r="F1332" s="132"/>
      <c r="H1332" s="132"/>
      <c r="I1332" s="132"/>
      <c r="J1332" s="132"/>
      <c r="K1332" s="132"/>
      <c r="L1332" s="132"/>
      <c r="M1332" s="132"/>
      <c r="N1332" s="132"/>
    </row>
    <row r="1333" spans="6:14" ht="14.65" customHeight="1">
      <c r="F1333" s="132"/>
      <c r="H1333" s="132"/>
      <c r="I1333" s="132"/>
      <c r="J1333" s="132"/>
      <c r="K1333" s="132"/>
      <c r="L1333" s="132"/>
      <c r="M1333" s="132"/>
      <c r="N1333" s="132"/>
    </row>
    <row r="1334" spans="6:14" ht="14.65" customHeight="1">
      <c r="F1334" s="132"/>
      <c r="H1334" s="132"/>
      <c r="I1334" s="132"/>
      <c r="J1334" s="132"/>
      <c r="K1334" s="132"/>
      <c r="L1334" s="132"/>
      <c r="M1334" s="132"/>
      <c r="N1334" s="132"/>
    </row>
    <row r="1335" spans="6:14" ht="14.65" customHeight="1">
      <c r="F1335" s="132"/>
      <c r="H1335" s="132"/>
      <c r="I1335" s="132"/>
      <c r="J1335" s="132"/>
      <c r="K1335" s="132"/>
      <c r="L1335" s="132"/>
      <c r="M1335" s="132"/>
      <c r="N1335" s="132"/>
    </row>
    <row r="1336" spans="6:14" ht="14.65" customHeight="1">
      <c r="F1336" s="132"/>
      <c r="H1336" s="132"/>
      <c r="I1336" s="132"/>
      <c r="J1336" s="132"/>
      <c r="K1336" s="132"/>
      <c r="L1336" s="132"/>
      <c r="M1336" s="132"/>
      <c r="N1336" s="132"/>
    </row>
    <row r="1337" spans="6:14" ht="14.65" customHeight="1">
      <c r="F1337" s="132"/>
      <c r="H1337" s="132"/>
      <c r="I1337" s="132"/>
      <c r="J1337" s="132"/>
      <c r="K1337" s="132"/>
      <c r="L1337" s="132"/>
      <c r="M1337" s="132"/>
      <c r="N1337" s="132"/>
    </row>
    <row r="1338" spans="6:14" ht="14.65" customHeight="1">
      <c r="F1338" s="132"/>
      <c r="H1338" s="132"/>
      <c r="I1338" s="132"/>
      <c r="J1338" s="132"/>
      <c r="K1338" s="132"/>
      <c r="L1338" s="132"/>
      <c r="M1338" s="132"/>
      <c r="N1338" s="132"/>
    </row>
    <row r="1339" spans="6:14" ht="14.65" customHeight="1">
      <c r="F1339" s="132"/>
      <c r="H1339" s="132"/>
      <c r="I1339" s="132"/>
      <c r="J1339" s="132"/>
      <c r="K1339" s="132"/>
      <c r="L1339" s="132"/>
      <c r="M1339" s="132"/>
      <c r="N1339" s="132"/>
    </row>
    <row r="1340" spans="6:14" ht="14.65" customHeight="1">
      <c r="F1340" s="132"/>
      <c r="H1340" s="132"/>
      <c r="I1340" s="132"/>
      <c r="J1340" s="132"/>
      <c r="K1340" s="132"/>
      <c r="L1340" s="132"/>
      <c r="M1340" s="132"/>
      <c r="N1340" s="132"/>
    </row>
    <row r="1341" spans="6:14" ht="14.65" customHeight="1">
      <c r="F1341" s="132"/>
      <c r="H1341" s="132"/>
      <c r="I1341" s="132"/>
      <c r="J1341" s="132"/>
      <c r="K1341" s="132"/>
      <c r="L1341" s="132"/>
      <c r="M1341" s="132"/>
      <c r="N1341" s="132"/>
    </row>
    <row r="1342" spans="6:14" ht="14.65" customHeight="1">
      <c r="F1342" s="132"/>
      <c r="H1342" s="132"/>
      <c r="I1342" s="132"/>
      <c r="J1342" s="132"/>
      <c r="K1342" s="132"/>
      <c r="L1342" s="132"/>
      <c r="M1342" s="132"/>
      <c r="N1342" s="132"/>
    </row>
    <row r="1343" spans="6:14" ht="14.65" customHeight="1">
      <c r="F1343" s="132"/>
      <c r="H1343" s="132"/>
      <c r="I1343" s="132"/>
      <c r="J1343" s="132"/>
      <c r="K1343" s="132"/>
      <c r="L1343" s="132"/>
      <c r="M1343" s="132"/>
      <c r="N1343" s="132"/>
    </row>
    <row r="1344" spans="6:14" ht="14.65" customHeight="1">
      <c r="F1344" s="132"/>
      <c r="H1344" s="132"/>
      <c r="I1344" s="132"/>
      <c r="J1344" s="132"/>
      <c r="K1344" s="132"/>
      <c r="L1344" s="132"/>
      <c r="M1344" s="132"/>
      <c r="N1344" s="132"/>
    </row>
    <row r="1345" spans="6:14" ht="14.65" customHeight="1">
      <c r="F1345" s="132"/>
      <c r="H1345" s="132"/>
      <c r="I1345" s="132"/>
      <c r="J1345" s="132"/>
      <c r="K1345" s="132"/>
      <c r="L1345" s="132"/>
      <c r="M1345" s="132"/>
      <c r="N1345" s="132"/>
    </row>
    <row r="1346" spans="6:14" ht="14.65" customHeight="1">
      <c r="F1346" s="132"/>
      <c r="H1346" s="132"/>
      <c r="I1346" s="132"/>
      <c r="J1346" s="132"/>
      <c r="K1346" s="132"/>
      <c r="L1346" s="132"/>
      <c r="M1346" s="132"/>
      <c r="N1346" s="132"/>
    </row>
    <row r="1347" spans="6:14" ht="14.65" customHeight="1">
      <c r="F1347" s="132"/>
      <c r="H1347" s="132"/>
      <c r="I1347" s="132"/>
      <c r="J1347" s="132"/>
      <c r="K1347" s="132"/>
      <c r="L1347" s="132"/>
      <c r="M1347" s="132"/>
      <c r="N1347" s="132"/>
    </row>
    <row r="1348" spans="6:14" ht="14.65" customHeight="1">
      <c r="F1348" s="132"/>
      <c r="H1348" s="132"/>
      <c r="I1348" s="132"/>
      <c r="J1348" s="132"/>
      <c r="K1348" s="132"/>
      <c r="L1348" s="132"/>
      <c r="M1348" s="132"/>
      <c r="N1348" s="132"/>
    </row>
    <row r="1349" spans="6:14" ht="14.65" customHeight="1">
      <c r="F1349" s="132"/>
      <c r="H1349" s="132"/>
      <c r="I1349" s="132"/>
      <c r="J1349" s="132"/>
      <c r="K1349" s="132"/>
      <c r="L1349" s="132"/>
      <c r="M1349" s="132"/>
      <c r="N1349" s="132"/>
    </row>
    <row r="1350" spans="6:14" ht="14.65" customHeight="1">
      <c r="F1350" s="132"/>
      <c r="H1350" s="132"/>
      <c r="I1350" s="132"/>
      <c r="J1350" s="132"/>
      <c r="K1350" s="132"/>
      <c r="L1350" s="132"/>
      <c r="M1350" s="132"/>
      <c r="N1350" s="132"/>
    </row>
    <row r="1351" spans="6:14" ht="14.65" customHeight="1">
      <c r="F1351" s="132"/>
      <c r="H1351" s="132"/>
      <c r="I1351" s="132"/>
      <c r="J1351" s="132"/>
      <c r="K1351" s="132"/>
      <c r="L1351" s="132"/>
      <c r="M1351" s="132"/>
      <c r="N1351" s="132"/>
    </row>
    <row r="1352" spans="6:14" ht="14.65" customHeight="1">
      <c r="F1352" s="132"/>
      <c r="H1352" s="132"/>
      <c r="I1352" s="132"/>
      <c r="J1352" s="132"/>
      <c r="K1352" s="132"/>
      <c r="L1352" s="132"/>
      <c r="M1352" s="132"/>
      <c r="N1352" s="132"/>
    </row>
    <row r="1353" spans="6:14" ht="14.65" customHeight="1">
      <c r="F1353" s="132"/>
      <c r="H1353" s="132"/>
      <c r="I1353" s="132"/>
      <c r="J1353" s="132"/>
      <c r="K1353" s="132"/>
      <c r="L1353" s="132"/>
      <c r="M1353" s="132"/>
      <c r="N1353" s="132"/>
    </row>
    <row r="1354" spans="6:14" ht="14.65" customHeight="1">
      <c r="F1354" s="132"/>
      <c r="H1354" s="132"/>
      <c r="I1354" s="132"/>
      <c r="J1354" s="132"/>
      <c r="K1354" s="132"/>
      <c r="L1354" s="132"/>
      <c r="M1354" s="132"/>
      <c r="N1354" s="132"/>
    </row>
    <row r="1355" spans="6:14" ht="14.65" customHeight="1">
      <c r="F1355" s="132"/>
      <c r="H1355" s="132"/>
      <c r="I1355" s="132"/>
      <c r="J1355" s="132"/>
      <c r="K1355" s="132"/>
      <c r="L1355" s="132"/>
      <c r="M1355" s="132"/>
      <c r="N1355" s="132"/>
    </row>
    <row r="1356" spans="6:14" ht="14.65" customHeight="1">
      <c r="F1356" s="132"/>
      <c r="H1356" s="132"/>
      <c r="I1356" s="132"/>
      <c r="J1356" s="132"/>
      <c r="K1356" s="132"/>
      <c r="L1356" s="132"/>
      <c r="M1356" s="132"/>
      <c r="N1356" s="132"/>
    </row>
    <row r="1357" spans="6:14" ht="14.65" customHeight="1">
      <c r="F1357" s="132"/>
      <c r="H1357" s="132"/>
      <c r="I1357" s="132"/>
      <c r="J1357" s="132"/>
      <c r="K1357" s="132"/>
      <c r="L1357" s="132"/>
      <c r="M1357" s="132"/>
      <c r="N1357" s="132"/>
    </row>
    <row r="1358" spans="6:14" ht="14.65" customHeight="1">
      <c r="F1358" s="132"/>
      <c r="H1358" s="132"/>
      <c r="I1358" s="132"/>
      <c r="J1358" s="132"/>
      <c r="K1358" s="132"/>
      <c r="L1358" s="132"/>
      <c r="M1358" s="132"/>
      <c r="N1358" s="132"/>
    </row>
    <row r="1359" spans="6:14" ht="14.65" customHeight="1">
      <c r="F1359" s="132"/>
      <c r="H1359" s="132"/>
      <c r="I1359" s="132"/>
      <c r="J1359" s="132"/>
      <c r="K1359" s="132"/>
      <c r="L1359" s="132"/>
      <c r="M1359" s="132"/>
      <c r="N1359" s="132"/>
    </row>
    <row r="1360" spans="6:14" ht="14.65" customHeight="1">
      <c r="F1360" s="132"/>
      <c r="H1360" s="132"/>
      <c r="I1360" s="132"/>
      <c r="J1360" s="132"/>
      <c r="K1360" s="132"/>
      <c r="L1360" s="132"/>
      <c r="M1360" s="132"/>
      <c r="N1360" s="132"/>
    </row>
    <row r="1361" spans="6:14" ht="14.65" customHeight="1">
      <c r="F1361" s="132"/>
      <c r="H1361" s="132"/>
      <c r="I1361" s="132"/>
      <c r="J1361" s="132"/>
      <c r="K1361" s="132"/>
      <c r="L1361" s="132"/>
      <c r="M1361" s="132"/>
      <c r="N1361" s="132"/>
    </row>
    <row r="1362" spans="6:14" ht="14.65" customHeight="1">
      <c r="F1362" s="132"/>
      <c r="H1362" s="132"/>
      <c r="I1362" s="132"/>
      <c r="J1362" s="132"/>
      <c r="K1362" s="132"/>
      <c r="L1362" s="132"/>
      <c r="M1362" s="132"/>
      <c r="N1362" s="132"/>
    </row>
    <row r="1363" spans="6:14" ht="14.65" customHeight="1">
      <c r="F1363" s="132"/>
      <c r="H1363" s="132"/>
      <c r="I1363" s="132"/>
      <c r="J1363" s="132"/>
      <c r="K1363" s="132"/>
      <c r="L1363" s="132"/>
      <c r="M1363" s="132"/>
      <c r="N1363" s="132"/>
    </row>
    <row r="1364" spans="6:14" ht="14.65" customHeight="1">
      <c r="F1364" s="132"/>
      <c r="H1364" s="132"/>
      <c r="I1364" s="132"/>
      <c r="J1364" s="132"/>
      <c r="K1364" s="132"/>
      <c r="L1364" s="132"/>
      <c r="M1364" s="132"/>
      <c r="N1364" s="132"/>
    </row>
    <row r="1365" spans="6:14" ht="14.65" customHeight="1">
      <c r="F1365" s="132"/>
      <c r="H1365" s="132"/>
      <c r="I1365" s="132"/>
      <c r="J1365" s="132"/>
      <c r="K1365" s="132"/>
      <c r="L1365" s="132"/>
      <c r="M1365" s="132"/>
      <c r="N1365" s="132"/>
    </row>
    <row r="1366" spans="6:14" ht="14.65" customHeight="1">
      <c r="F1366" s="132"/>
      <c r="H1366" s="132"/>
      <c r="I1366" s="132"/>
      <c r="J1366" s="132"/>
      <c r="K1366" s="132"/>
      <c r="L1366" s="132"/>
      <c r="M1366" s="132"/>
      <c r="N1366" s="132"/>
    </row>
    <row r="1367" spans="6:14" ht="14.65" customHeight="1">
      <c r="F1367" s="132"/>
      <c r="H1367" s="132"/>
      <c r="I1367" s="132"/>
      <c r="J1367" s="132"/>
      <c r="K1367" s="132"/>
      <c r="L1367" s="132"/>
      <c r="M1367" s="132"/>
      <c r="N1367" s="132"/>
    </row>
    <row r="1368" spans="6:14" ht="14.65" customHeight="1">
      <c r="F1368" s="132"/>
      <c r="H1368" s="132"/>
      <c r="I1368" s="132"/>
      <c r="J1368" s="132"/>
      <c r="K1368" s="132"/>
      <c r="L1368" s="132"/>
      <c r="M1368" s="132"/>
      <c r="N1368" s="132"/>
    </row>
    <row r="1369" spans="6:14" ht="14.65" customHeight="1">
      <c r="F1369" s="132"/>
      <c r="H1369" s="132"/>
      <c r="I1369" s="132"/>
      <c r="J1369" s="132"/>
      <c r="K1369" s="132"/>
      <c r="L1369" s="132"/>
      <c r="M1369" s="132"/>
      <c r="N1369" s="132"/>
    </row>
    <row r="1370" spans="6:14" ht="14.65" customHeight="1">
      <c r="F1370" s="132"/>
      <c r="H1370" s="132"/>
      <c r="I1370" s="132"/>
      <c r="J1370" s="132"/>
      <c r="K1370" s="132"/>
      <c r="L1370" s="132"/>
      <c r="M1370" s="132"/>
      <c r="N1370" s="132"/>
    </row>
    <row r="1371" spans="6:14" ht="14.65" customHeight="1">
      <c r="F1371" s="132"/>
      <c r="H1371" s="132"/>
      <c r="I1371" s="132"/>
      <c r="J1371" s="132"/>
      <c r="K1371" s="132"/>
      <c r="L1371" s="132"/>
      <c r="M1371" s="132"/>
      <c r="N1371" s="132"/>
    </row>
    <row r="1372" spans="6:14" ht="14.65" customHeight="1">
      <c r="F1372" s="132"/>
      <c r="H1372" s="132"/>
      <c r="I1372" s="132"/>
      <c r="J1372" s="132"/>
      <c r="K1372" s="132"/>
      <c r="L1372" s="132"/>
      <c r="M1372" s="132"/>
      <c r="N1372" s="132"/>
    </row>
    <row r="1373" spans="6:14" ht="14.65" customHeight="1">
      <c r="F1373" s="132"/>
      <c r="H1373" s="132"/>
      <c r="I1373" s="132"/>
      <c r="J1373" s="132"/>
      <c r="K1373" s="132"/>
      <c r="L1373" s="132"/>
      <c r="M1373" s="132"/>
      <c r="N1373" s="132"/>
    </row>
    <row r="1374" spans="6:14" ht="14.65" customHeight="1">
      <c r="F1374" s="132"/>
      <c r="H1374" s="132"/>
      <c r="I1374" s="132"/>
      <c r="J1374" s="132"/>
      <c r="K1374" s="132"/>
      <c r="L1374" s="132"/>
      <c r="M1374" s="132"/>
      <c r="N1374" s="132"/>
    </row>
    <row r="1375" spans="6:14" ht="14.65" customHeight="1">
      <c r="F1375" s="132"/>
      <c r="H1375" s="132"/>
      <c r="I1375" s="132"/>
      <c r="J1375" s="132"/>
      <c r="K1375" s="132"/>
      <c r="L1375" s="132"/>
      <c r="M1375" s="132"/>
      <c r="N1375" s="132"/>
    </row>
    <row r="1376" spans="6:14" ht="14.65" customHeight="1">
      <c r="F1376" s="132"/>
      <c r="H1376" s="132"/>
      <c r="I1376" s="132"/>
      <c r="J1376" s="132"/>
      <c r="K1376" s="132"/>
      <c r="L1376" s="132"/>
      <c r="M1376" s="132"/>
      <c r="N1376" s="132"/>
    </row>
    <row r="1377" spans="6:14" ht="14.65" customHeight="1">
      <c r="F1377" s="132"/>
      <c r="H1377" s="132"/>
      <c r="I1377" s="132"/>
      <c r="J1377" s="132"/>
      <c r="K1377" s="132"/>
      <c r="L1377" s="132"/>
      <c r="M1377" s="132"/>
      <c r="N1377" s="132"/>
    </row>
    <row r="1378" spans="6:14" ht="14.65" customHeight="1">
      <c r="F1378" s="132"/>
      <c r="H1378" s="132"/>
      <c r="I1378" s="132"/>
      <c r="J1378" s="132"/>
      <c r="K1378" s="132"/>
      <c r="L1378" s="132"/>
      <c r="M1378" s="132"/>
      <c r="N1378" s="132"/>
    </row>
    <row r="1379" spans="6:14" ht="14.65" customHeight="1">
      <c r="F1379" s="132"/>
      <c r="H1379" s="132"/>
      <c r="I1379" s="132"/>
      <c r="J1379" s="132"/>
      <c r="K1379" s="132"/>
      <c r="L1379" s="132"/>
      <c r="M1379" s="132"/>
      <c r="N1379" s="132"/>
    </row>
    <row r="1380" spans="6:14" ht="14.65" customHeight="1">
      <c r="F1380" s="132"/>
      <c r="H1380" s="132"/>
      <c r="I1380" s="132"/>
      <c r="J1380" s="132"/>
      <c r="K1380" s="132"/>
      <c r="L1380" s="132"/>
      <c r="M1380" s="132"/>
      <c r="N1380" s="132"/>
    </row>
    <row r="1381" spans="6:14" ht="14.65" customHeight="1">
      <c r="F1381" s="132"/>
      <c r="H1381" s="132"/>
      <c r="I1381" s="132"/>
      <c r="J1381" s="132"/>
      <c r="K1381" s="132"/>
      <c r="L1381" s="132"/>
      <c r="M1381" s="132"/>
      <c r="N1381" s="132"/>
    </row>
    <row r="1382" spans="6:14" ht="14.65" customHeight="1">
      <c r="F1382" s="132"/>
      <c r="H1382" s="132"/>
      <c r="I1382" s="132"/>
      <c r="J1382" s="132"/>
      <c r="K1382" s="132"/>
      <c r="L1382" s="132"/>
      <c r="M1382" s="132"/>
      <c r="N1382" s="132"/>
    </row>
    <row r="1383" spans="6:14" ht="14.65" customHeight="1">
      <c r="F1383" s="132"/>
      <c r="H1383" s="132"/>
      <c r="I1383" s="132"/>
      <c r="J1383" s="132"/>
      <c r="K1383" s="132"/>
      <c r="L1383" s="132"/>
      <c r="M1383" s="132"/>
      <c r="N1383" s="132"/>
    </row>
    <row r="1384" spans="6:14" ht="14.65" customHeight="1">
      <c r="F1384" s="132"/>
      <c r="H1384" s="132"/>
      <c r="I1384" s="132"/>
      <c r="J1384" s="132"/>
      <c r="K1384" s="132"/>
      <c r="L1384" s="132"/>
      <c r="M1384" s="132"/>
      <c r="N1384" s="132"/>
    </row>
    <row r="1385" spans="6:14" ht="14.65" customHeight="1">
      <c r="F1385" s="132"/>
      <c r="H1385" s="132"/>
      <c r="I1385" s="132"/>
      <c r="J1385" s="132"/>
      <c r="K1385" s="132"/>
      <c r="L1385" s="132"/>
      <c r="M1385" s="132"/>
      <c r="N1385" s="132"/>
    </row>
    <row r="1386" spans="6:14" ht="14.65" customHeight="1">
      <c r="F1386" s="132"/>
      <c r="H1386" s="132"/>
      <c r="I1386" s="132"/>
      <c r="J1386" s="132"/>
      <c r="K1386" s="132"/>
      <c r="L1386" s="132"/>
      <c r="M1386" s="132"/>
      <c r="N1386" s="132"/>
    </row>
    <row r="1387" spans="6:14" ht="14.65" customHeight="1">
      <c r="F1387" s="132"/>
      <c r="H1387" s="132"/>
      <c r="I1387" s="132"/>
      <c r="J1387" s="132"/>
      <c r="K1387" s="132"/>
      <c r="L1387" s="132"/>
      <c r="M1387" s="132"/>
      <c r="N1387" s="132"/>
    </row>
    <row r="1388" spans="6:14" ht="14.65" customHeight="1">
      <c r="F1388" s="132"/>
      <c r="H1388" s="132"/>
      <c r="I1388" s="132"/>
      <c r="J1388" s="132"/>
      <c r="K1388" s="132"/>
      <c r="L1388" s="132"/>
      <c r="M1388" s="132"/>
      <c r="N1388" s="132"/>
    </row>
    <row r="1389" spans="6:14" ht="14.65" customHeight="1">
      <c r="F1389" s="132"/>
      <c r="H1389" s="132"/>
      <c r="I1389" s="132"/>
      <c r="J1389" s="132"/>
      <c r="K1389" s="132"/>
      <c r="L1389" s="132"/>
      <c r="M1389" s="132"/>
      <c r="N1389" s="132"/>
    </row>
    <row r="1390" spans="6:14" ht="14.65" customHeight="1">
      <c r="F1390" s="132"/>
      <c r="H1390" s="132"/>
      <c r="I1390" s="132"/>
      <c r="J1390" s="132"/>
      <c r="K1390" s="132"/>
      <c r="L1390" s="132"/>
      <c r="M1390" s="132"/>
      <c r="N1390" s="132"/>
    </row>
    <row r="1391" spans="6:14" ht="14.65" customHeight="1">
      <c r="F1391" s="132"/>
      <c r="H1391" s="132"/>
      <c r="I1391" s="132"/>
      <c r="J1391" s="132"/>
      <c r="K1391" s="132"/>
      <c r="L1391" s="132"/>
      <c r="M1391" s="132"/>
      <c r="N1391" s="132"/>
    </row>
    <row r="1392" spans="6:14" ht="14.65" customHeight="1">
      <c r="F1392" s="132"/>
      <c r="H1392" s="132"/>
      <c r="I1392" s="132"/>
      <c r="J1392" s="132"/>
      <c r="K1392" s="132"/>
      <c r="L1392" s="132"/>
      <c r="M1392" s="132"/>
      <c r="N1392" s="132"/>
    </row>
    <row r="1393" spans="6:14" ht="14.65" customHeight="1">
      <c r="F1393" s="132"/>
      <c r="H1393" s="132"/>
      <c r="I1393" s="132"/>
      <c r="J1393" s="132"/>
      <c r="K1393" s="132"/>
      <c r="L1393" s="132"/>
      <c r="M1393" s="132"/>
      <c r="N1393" s="132"/>
    </row>
    <row r="1394" spans="6:14" ht="14.65" customHeight="1">
      <c r="F1394" s="132"/>
      <c r="H1394" s="132"/>
      <c r="I1394" s="132"/>
      <c r="J1394" s="132"/>
      <c r="K1394" s="132"/>
      <c r="L1394" s="132"/>
      <c r="M1394" s="132"/>
      <c r="N1394" s="132"/>
    </row>
    <row r="1395" spans="6:14" ht="14.65" customHeight="1">
      <c r="F1395" s="132"/>
      <c r="H1395" s="132"/>
      <c r="I1395" s="132"/>
      <c r="J1395" s="132"/>
      <c r="K1395" s="132"/>
      <c r="L1395" s="132"/>
      <c r="M1395" s="132"/>
      <c r="N1395" s="132"/>
    </row>
    <row r="1396" spans="6:14" ht="14.65" customHeight="1">
      <c r="F1396" s="132"/>
      <c r="H1396" s="132"/>
      <c r="I1396" s="132"/>
      <c r="J1396" s="132"/>
      <c r="K1396" s="132"/>
      <c r="L1396" s="132"/>
      <c r="M1396" s="132"/>
      <c r="N1396" s="132"/>
    </row>
    <row r="1397" spans="6:14" ht="14.65" customHeight="1">
      <c r="F1397" s="132"/>
      <c r="H1397" s="132"/>
      <c r="I1397" s="132"/>
      <c r="J1397" s="132"/>
      <c r="K1397" s="132"/>
      <c r="L1397" s="132"/>
      <c r="M1397" s="132"/>
      <c r="N1397" s="132"/>
    </row>
    <row r="1398" spans="6:14" ht="14.65" customHeight="1">
      <c r="F1398" s="132"/>
      <c r="H1398" s="132"/>
      <c r="I1398" s="132"/>
      <c r="J1398" s="132"/>
      <c r="K1398" s="132"/>
      <c r="L1398" s="132"/>
      <c r="M1398" s="132"/>
      <c r="N1398" s="132"/>
    </row>
    <row r="1399" spans="6:14" ht="14.65" customHeight="1">
      <c r="F1399" s="132"/>
      <c r="H1399" s="132"/>
      <c r="I1399" s="132"/>
      <c r="J1399" s="132"/>
      <c r="K1399" s="132"/>
      <c r="L1399" s="132"/>
      <c r="M1399" s="132"/>
      <c r="N1399" s="132"/>
    </row>
    <row r="1400" spans="6:14" ht="14.65" customHeight="1">
      <c r="F1400" s="132"/>
      <c r="H1400" s="132"/>
      <c r="I1400" s="132"/>
      <c r="J1400" s="132"/>
      <c r="K1400" s="132"/>
      <c r="L1400" s="132"/>
      <c r="M1400" s="132"/>
      <c r="N1400" s="132"/>
    </row>
    <row r="1401" spans="6:14" ht="14.65" customHeight="1">
      <c r="F1401" s="132"/>
      <c r="H1401" s="132"/>
      <c r="I1401" s="132"/>
      <c r="J1401" s="132"/>
      <c r="K1401" s="132"/>
      <c r="L1401" s="132"/>
      <c r="M1401" s="132"/>
      <c r="N1401" s="132"/>
    </row>
    <row r="1402" spans="6:14" ht="14.65" customHeight="1">
      <c r="F1402" s="132"/>
      <c r="H1402" s="132"/>
      <c r="I1402" s="132"/>
      <c r="J1402" s="132"/>
      <c r="K1402" s="132"/>
      <c r="L1402" s="132"/>
      <c r="M1402" s="132"/>
      <c r="N1402" s="132"/>
    </row>
    <row r="1403" spans="6:14" ht="14.65" customHeight="1">
      <c r="F1403" s="132"/>
      <c r="H1403" s="132"/>
      <c r="I1403" s="132"/>
      <c r="J1403" s="132"/>
      <c r="K1403" s="132"/>
      <c r="L1403" s="132"/>
      <c r="M1403" s="132"/>
      <c r="N1403" s="132"/>
    </row>
    <row r="1404" spans="6:14" ht="14.65" customHeight="1">
      <c r="F1404" s="132"/>
      <c r="H1404" s="132"/>
      <c r="I1404" s="132"/>
      <c r="J1404" s="132"/>
      <c r="K1404" s="132"/>
      <c r="L1404" s="132"/>
      <c r="M1404" s="132"/>
      <c r="N1404" s="132"/>
    </row>
    <row r="1405" spans="6:14" ht="14.65" customHeight="1">
      <c r="F1405" s="132"/>
      <c r="H1405" s="132"/>
      <c r="I1405" s="132"/>
      <c r="J1405" s="132"/>
      <c r="K1405" s="132"/>
      <c r="L1405" s="132"/>
      <c r="M1405" s="132"/>
      <c r="N1405" s="132"/>
    </row>
    <row r="1406" spans="6:14" ht="14.65" customHeight="1">
      <c r="F1406" s="132"/>
      <c r="H1406" s="132"/>
      <c r="I1406" s="132"/>
      <c r="J1406" s="132"/>
      <c r="K1406" s="132"/>
      <c r="L1406" s="132"/>
      <c r="M1406" s="132"/>
      <c r="N1406" s="132"/>
    </row>
    <row r="1407" spans="6:14" ht="14.65" customHeight="1">
      <c r="F1407" s="132"/>
      <c r="H1407" s="132"/>
      <c r="I1407" s="132"/>
      <c r="J1407" s="132"/>
      <c r="K1407" s="132"/>
      <c r="L1407" s="132"/>
      <c r="M1407" s="132"/>
      <c r="N1407" s="132"/>
    </row>
    <row r="1408" spans="6:14" ht="14.65" customHeight="1">
      <c r="F1408" s="132"/>
      <c r="H1408" s="132"/>
      <c r="I1408" s="132"/>
      <c r="J1408" s="132"/>
      <c r="K1408" s="132"/>
      <c r="L1408" s="132"/>
      <c r="M1408" s="132"/>
      <c r="N1408" s="132"/>
    </row>
    <row r="1409" spans="6:14" ht="14.65" customHeight="1">
      <c r="F1409" s="132"/>
      <c r="H1409" s="132"/>
      <c r="I1409" s="132"/>
      <c r="J1409" s="132"/>
      <c r="K1409" s="132"/>
      <c r="L1409" s="132"/>
      <c r="M1409" s="132"/>
      <c r="N1409" s="132"/>
    </row>
    <row r="1410" spans="6:14" ht="14.65" customHeight="1">
      <c r="F1410" s="132"/>
      <c r="H1410" s="132"/>
      <c r="I1410" s="132"/>
      <c r="J1410" s="132"/>
      <c r="K1410" s="132"/>
      <c r="L1410" s="132"/>
      <c r="M1410" s="132"/>
      <c r="N1410" s="132"/>
    </row>
    <row r="1411" spans="6:14" ht="14.65" customHeight="1">
      <c r="F1411" s="132"/>
      <c r="H1411" s="132"/>
      <c r="I1411" s="132"/>
      <c r="J1411" s="132"/>
      <c r="K1411" s="132"/>
      <c r="L1411" s="132"/>
      <c r="M1411" s="132"/>
      <c r="N1411" s="132"/>
    </row>
    <row r="1412" spans="6:14" ht="14.65" customHeight="1">
      <c r="F1412" s="132"/>
      <c r="H1412" s="132"/>
      <c r="I1412" s="132"/>
      <c r="J1412" s="132"/>
      <c r="K1412" s="132"/>
      <c r="L1412" s="132"/>
      <c r="M1412" s="132"/>
      <c r="N1412" s="132"/>
    </row>
    <row r="1413" spans="6:14" ht="14.65" customHeight="1">
      <c r="F1413" s="132"/>
      <c r="H1413" s="132"/>
      <c r="I1413" s="132"/>
      <c r="J1413" s="132"/>
      <c r="K1413" s="132"/>
      <c r="L1413" s="132"/>
      <c r="M1413" s="132"/>
      <c r="N1413" s="132"/>
    </row>
    <row r="1414" spans="6:14" ht="14.65" customHeight="1">
      <c r="F1414" s="132"/>
      <c r="H1414" s="132"/>
      <c r="I1414" s="132"/>
      <c r="J1414" s="132"/>
      <c r="K1414" s="132"/>
      <c r="L1414" s="132"/>
      <c r="M1414" s="132"/>
      <c r="N1414" s="132"/>
    </row>
    <row r="1415" spans="6:14" ht="14.65" customHeight="1">
      <c r="F1415" s="132"/>
      <c r="H1415" s="132"/>
      <c r="I1415" s="132"/>
      <c r="J1415" s="132"/>
      <c r="K1415" s="132"/>
      <c r="L1415" s="132"/>
      <c r="M1415" s="132"/>
      <c r="N1415" s="132"/>
    </row>
    <row r="1416" spans="6:14" ht="14.65" customHeight="1">
      <c r="F1416" s="132"/>
      <c r="H1416" s="132"/>
      <c r="I1416" s="132"/>
      <c r="J1416" s="132"/>
      <c r="K1416" s="132"/>
      <c r="L1416" s="132"/>
      <c r="M1416" s="132"/>
      <c r="N1416" s="132"/>
    </row>
    <row r="1417" spans="6:14" ht="14.65" customHeight="1">
      <c r="F1417" s="132"/>
      <c r="H1417" s="132"/>
      <c r="I1417" s="132"/>
      <c r="J1417" s="132"/>
      <c r="K1417" s="132"/>
      <c r="L1417" s="132"/>
      <c r="M1417" s="132"/>
      <c r="N1417" s="132"/>
    </row>
    <row r="1418" spans="6:14" ht="14.65" customHeight="1">
      <c r="F1418" s="132"/>
      <c r="H1418" s="132"/>
      <c r="I1418" s="132"/>
      <c r="J1418" s="132"/>
      <c r="K1418" s="132"/>
      <c r="L1418" s="132"/>
      <c r="M1418" s="132"/>
      <c r="N1418" s="132"/>
    </row>
    <row r="1419" spans="6:14" ht="14.65" customHeight="1">
      <c r="F1419" s="132"/>
      <c r="H1419" s="132"/>
      <c r="I1419" s="132"/>
      <c r="J1419" s="132"/>
      <c r="K1419" s="132"/>
      <c r="L1419" s="132"/>
      <c r="M1419" s="132"/>
      <c r="N1419" s="132"/>
    </row>
    <row r="1420" spans="6:14" ht="14.65" customHeight="1">
      <c r="F1420" s="132"/>
      <c r="H1420" s="132"/>
      <c r="I1420" s="132"/>
      <c r="J1420" s="132"/>
      <c r="K1420" s="132"/>
      <c r="L1420" s="132"/>
      <c r="M1420" s="132"/>
      <c r="N1420" s="132"/>
    </row>
    <row r="1421" spans="6:14" ht="14.65" customHeight="1">
      <c r="F1421" s="132"/>
      <c r="H1421" s="132"/>
      <c r="I1421" s="132"/>
      <c r="J1421" s="132"/>
      <c r="K1421" s="132"/>
      <c r="L1421" s="132"/>
      <c r="M1421" s="132"/>
      <c r="N1421" s="132"/>
    </row>
    <row r="1422" spans="6:14" ht="14.65" customHeight="1">
      <c r="F1422" s="132"/>
      <c r="H1422" s="132"/>
      <c r="I1422" s="132"/>
      <c r="J1422" s="132"/>
      <c r="K1422" s="132"/>
      <c r="L1422" s="132"/>
      <c r="M1422" s="132"/>
      <c r="N1422" s="132"/>
    </row>
    <row r="1423" spans="6:14" ht="14.65" customHeight="1">
      <c r="F1423" s="132"/>
      <c r="H1423" s="132"/>
      <c r="I1423" s="132"/>
      <c r="J1423" s="132"/>
      <c r="K1423" s="132"/>
      <c r="L1423" s="132"/>
      <c r="M1423" s="132"/>
      <c r="N1423" s="132"/>
    </row>
    <row r="1424" spans="6:14" ht="14.65" customHeight="1">
      <c r="F1424" s="132"/>
      <c r="H1424" s="132"/>
      <c r="I1424" s="132"/>
      <c r="J1424" s="132"/>
      <c r="K1424" s="132"/>
      <c r="L1424" s="132"/>
      <c r="M1424" s="132"/>
      <c r="N1424" s="132"/>
    </row>
    <row r="1425" spans="6:14" ht="14.65" customHeight="1">
      <c r="F1425" s="132"/>
      <c r="H1425" s="132"/>
      <c r="I1425" s="132"/>
      <c r="J1425" s="132"/>
      <c r="K1425" s="132"/>
      <c r="L1425" s="132"/>
      <c r="M1425" s="132"/>
      <c r="N1425" s="132"/>
    </row>
    <row r="1426" spans="6:14" ht="14.65" customHeight="1">
      <c r="F1426" s="132"/>
      <c r="H1426" s="132"/>
      <c r="I1426" s="132"/>
      <c r="J1426" s="132"/>
      <c r="K1426" s="132"/>
      <c r="L1426" s="132"/>
      <c r="M1426" s="132"/>
      <c r="N1426" s="132"/>
    </row>
    <row r="1427" spans="6:14" ht="14.65" customHeight="1">
      <c r="F1427" s="132"/>
      <c r="H1427" s="132"/>
      <c r="I1427" s="132"/>
      <c r="J1427" s="132"/>
      <c r="K1427" s="132"/>
      <c r="L1427" s="132"/>
      <c r="M1427" s="132"/>
      <c r="N1427" s="132"/>
    </row>
    <row r="1428" spans="6:14" ht="14.65" customHeight="1">
      <c r="F1428" s="132"/>
      <c r="H1428" s="132"/>
      <c r="I1428" s="132"/>
      <c r="J1428" s="132"/>
      <c r="K1428" s="132"/>
      <c r="L1428" s="132"/>
      <c r="M1428" s="132"/>
      <c r="N1428" s="132"/>
    </row>
    <row r="1429" spans="6:14" ht="14.65" customHeight="1">
      <c r="F1429" s="132"/>
      <c r="H1429" s="132"/>
      <c r="I1429" s="132"/>
      <c r="J1429" s="132"/>
      <c r="K1429" s="132"/>
      <c r="L1429" s="132"/>
      <c r="M1429" s="132"/>
      <c r="N1429" s="132"/>
    </row>
    <row r="1430" spans="6:14" ht="14.65" customHeight="1">
      <c r="F1430" s="132"/>
      <c r="H1430" s="132"/>
      <c r="I1430" s="132"/>
      <c r="J1430" s="132"/>
      <c r="K1430" s="132"/>
      <c r="L1430" s="132"/>
      <c r="M1430" s="132"/>
      <c r="N1430" s="132"/>
    </row>
    <row r="1431" spans="6:14" ht="14.65" customHeight="1">
      <c r="F1431" s="132"/>
      <c r="H1431" s="132"/>
      <c r="I1431" s="132"/>
      <c r="J1431" s="132"/>
      <c r="K1431" s="132"/>
      <c r="L1431" s="132"/>
      <c r="M1431" s="132"/>
      <c r="N1431" s="132"/>
    </row>
    <row r="1432" spans="6:14" ht="14.65" customHeight="1">
      <c r="F1432" s="132"/>
      <c r="H1432" s="132"/>
      <c r="I1432" s="132"/>
      <c r="J1432" s="132"/>
      <c r="K1432" s="132"/>
      <c r="L1432" s="132"/>
      <c r="M1432" s="132"/>
      <c r="N1432" s="132"/>
    </row>
    <row r="1433" spans="6:14" ht="14.65" customHeight="1">
      <c r="F1433" s="132"/>
      <c r="H1433" s="132"/>
      <c r="I1433" s="132"/>
      <c r="J1433" s="132"/>
      <c r="K1433" s="132"/>
      <c r="L1433" s="132"/>
      <c r="M1433" s="132"/>
      <c r="N1433" s="132"/>
    </row>
    <row r="1434" spans="6:14" ht="14.65" customHeight="1">
      <c r="F1434" s="132"/>
      <c r="H1434" s="132"/>
      <c r="I1434" s="132"/>
      <c r="J1434" s="132"/>
      <c r="K1434" s="132"/>
      <c r="L1434" s="132"/>
      <c r="M1434" s="132"/>
      <c r="N1434" s="132"/>
    </row>
    <row r="1435" spans="6:14" ht="14.65" customHeight="1">
      <c r="F1435" s="132"/>
      <c r="H1435" s="132"/>
      <c r="I1435" s="132"/>
      <c r="J1435" s="132"/>
      <c r="K1435" s="132"/>
      <c r="L1435" s="132"/>
      <c r="M1435" s="132"/>
      <c r="N1435" s="132"/>
    </row>
    <row r="1436" spans="6:14" ht="14.65" customHeight="1">
      <c r="F1436" s="132"/>
      <c r="H1436" s="132"/>
      <c r="I1436" s="132"/>
      <c r="J1436" s="132"/>
      <c r="K1436" s="132"/>
      <c r="L1436" s="132"/>
      <c r="M1436" s="132"/>
      <c r="N1436" s="132"/>
    </row>
    <row r="1437" spans="6:14" ht="14.65" customHeight="1">
      <c r="F1437" s="132"/>
      <c r="H1437" s="132"/>
      <c r="I1437" s="132"/>
      <c r="J1437" s="132"/>
      <c r="K1437" s="132"/>
      <c r="L1437" s="132"/>
      <c r="M1437" s="132"/>
      <c r="N1437" s="132"/>
    </row>
    <row r="1438" spans="6:14" ht="14.65" customHeight="1">
      <c r="F1438" s="132"/>
      <c r="H1438" s="132"/>
      <c r="I1438" s="132"/>
      <c r="J1438" s="132"/>
      <c r="K1438" s="132"/>
      <c r="L1438" s="132"/>
      <c r="M1438" s="132"/>
      <c r="N1438" s="132"/>
    </row>
    <row r="1439" spans="6:14" ht="14.65" customHeight="1">
      <c r="F1439" s="132"/>
      <c r="H1439" s="132"/>
      <c r="I1439" s="132"/>
      <c r="J1439" s="132"/>
      <c r="K1439" s="132"/>
      <c r="L1439" s="132"/>
      <c r="M1439" s="132"/>
      <c r="N1439" s="132"/>
    </row>
    <row r="1440" spans="6:14" ht="14.65" customHeight="1">
      <c r="F1440" s="132"/>
      <c r="H1440" s="132"/>
      <c r="I1440" s="132"/>
      <c r="J1440" s="132"/>
      <c r="K1440" s="132"/>
      <c r="L1440" s="132"/>
      <c r="M1440" s="132"/>
      <c r="N1440" s="132"/>
    </row>
    <row r="1441" spans="6:14" ht="14.65" customHeight="1">
      <c r="F1441" s="132"/>
      <c r="H1441" s="132"/>
      <c r="I1441" s="132"/>
      <c r="J1441" s="132"/>
      <c r="K1441" s="132"/>
      <c r="L1441" s="132"/>
      <c r="M1441" s="132"/>
      <c r="N1441" s="132"/>
    </row>
    <row r="1442" spans="6:14" ht="14.65" customHeight="1">
      <c r="F1442" s="132"/>
      <c r="H1442" s="132"/>
      <c r="I1442" s="132"/>
      <c r="J1442" s="132"/>
      <c r="K1442" s="132"/>
      <c r="L1442" s="132"/>
      <c r="M1442" s="132"/>
      <c r="N1442" s="132"/>
    </row>
    <row r="1443" spans="6:14" ht="14.65" customHeight="1">
      <c r="F1443" s="132"/>
      <c r="H1443" s="132"/>
      <c r="I1443" s="132"/>
      <c r="J1443" s="132"/>
      <c r="K1443" s="132"/>
      <c r="L1443" s="132"/>
      <c r="M1443" s="132"/>
      <c r="N1443" s="132"/>
    </row>
    <row r="1444" spans="6:14" ht="14.65" customHeight="1">
      <c r="F1444" s="132"/>
      <c r="H1444" s="132"/>
      <c r="I1444" s="132"/>
      <c r="J1444" s="132"/>
      <c r="K1444" s="132"/>
      <c r="L1444" s="132"/>
      <c r="M1444" s="132"/>
      <c r="N1444" s="132"/>
    </row>
    <row r="1445" spans="6:14" ht="14.65" customHeight="1">
      <c r="F1445" s="132"/>
      <c r="H1445" s="132"/>
      <c r="I1445" s="132"/>
      <c r="J1445" s="132"/>
      <c r="K1445" s="132"/>
      <c r="L1445" s="132"/>
      <c r="M1445" s="132"/>
      <c r="N1445" s="132"/>
    </row>
    <row r="1446" spans="6:14" ht="14.65" customHeight="1">
      <c r="F1446" s="132"/>
      <c r="H1446" s="132"/>
      <c r="I1446" s="132"/>
      <c r="J1446" s="132"/>
      <c r="K1446" s="132"/>
      <c r="L1446" s="132"/>
      <c r="M1446" s="132"/>
      <c r="N1446" s="132"/>
    </row>
    <row r="1447" spans="6:14" ht="14.65" customHeight="1">
      <c r="F1447" s="132"/>
      <c r="H1447" s="132"/>
      <c r="I1447" s="132"/>
      <c r="J1447" s="132"/>
      <c r="K1447" s="132"/>
      <c r="L1447" s="132"/>
      <c r="M1447" s="132"/>
      <c r="N1447" s="132"/>
    </row>
    <row r="1448" spans="6:14" ht="14.65" customHeight="1">
      <c r="F1448" s="132"/>
      <c r="H1448" s="132"/>
      <c r="I1448" s="132"/>
      <c r="J1448" s="132"/>
      <c r="K1448" s="132"/>
      <c r="L1448" s="132"/>
      <c r="M1448" s="132"/>
      <c r="N1448" s="132"/>
    </row>
    <row r="1449" spans="6:14" ht="14.65" customHeight="1">
      <c r="F1449" s="132"/>
      <c r="H1449" s="132"/>
      <c r="I1449" s="132"/>
      <c r="J1449" s="132"/>
      <c r="K1449" s="132"/>
      <c r="L1449" s="132"/>
      <c r="M1449" s="132"/>
      <c r="N1449" s="132"/>
    </row>
    <row r="1450" spans="6:14" ht="14.65" customHeight="1">
      <c r="F1450" s="132"/>
      <c r="H1450" s="132"/>
      <c r="I1450" s="132"/>
      <c r="J1450" s="132"/>
      <c r="K1450" s="132"/>
      <c r="L1450" s="132"/>
      <c r="M1450" s="132"/>
      <c r="N1450" s="132"/>
    </row>
    <row r="1451" spans="6:14" ht="14.65" customHeight="1">
      <c r="F1451" s="132"/>
      <c r="H1451" s="132"/>
      <c r="I1451" s="132"/>
      <c r="J1451" s="132"/>
      <c r="K1451" s="132"/>
      <c r="L1451" s="132"/>
      <c r="M1451" s="132"/>
      <c r="N1451" s="132"/>
    </row>
    <row r="1452" spans="6:14" ht="14.65" customHeight="1">
      <c r="F1452" s="132"/>
      <c r="H1452" s="132"/>
      <c r="I1452" s="132"/>
      <c r="J1452" s="132"/>
      <c r="K1452" s="132"/>
      <c r="L1452" s="132"/>
      <c r="M1452" s="132"/>
      <c r="N1452" s="132"/>
    </row>
    <row r="1453" spans="6:14" ht="14.65" customHeight="1">
      <c r="F1453" s="132"/>
      <c r="H1453" s="132"/>
      <c r="I1453" s="132"/>
      <c r="J1453" s="132"/>
      <c r="K1453" s="132"/>
      <c r="L1453" s="132"/>
      <c r="M1453" s="132"/>
      <c r="N1453" s="132"/>
    </row>
    <row r="1454" spans="6:14" ht="14.65" customHeight="1">
      <c r="F1454" s="132"/>
      <c r="H1454" s="132"/>
      <c r="I1454" s="132"/>
      <c r="J1454" s="132"/>
      <c r="K1454" s="132"/>
      <c r="L1454" s="132"/>
      <c r="M1454" s="132"/>
      <c r="N1454" s="132"/>
    </row>
    <row r="1455" spans="6:14" ht="14.65" customHeight="1">
      <c r="F1455" s="132"/>
      <c r="H1455" s="132"/>
      <c r="I1455" s="132"/>
      <c r="J1455" s="132"/>
      <c r="K1455" s="132"/>
      <c r="L1455" s="132"/>
      <c r="M1455" s="132"/>
      <c r="N1455" s="132"/>
    </row>
    <row r="1456" spans="6:14" ht="14.65" customHeight="1">
      <c r="F1456" s="132"/>
      <c r="H1456" s="132"/>
      <c r="I1456" s="132"/>
      <c r="J1456" s="132"/>
      <c r="K1456" s="132"/>
      <c r="L1456" s="132"/>
      <c r="M1456" s="132"/>
      <c r="N1456" s="132"/>
    </row>
    <row r="1457" spans="6:14" ht="14.65" customHeight="1">
      <c r="F1457" s="132"/>
      <c r="H1457" s="132"/>
      <c r="I1457" s="132"/>
      <c r="J1457" s="132"/>
      <c r="K1457" s="132"/>
      <c r="L1457" s="132"/>
      <c r="M1457" s="132"/>
      <c r="N1457" s="132"/>
    </row>
    <row r="1458" spans="6:14" ht="14.65" customHeight="1">
      <c r="F1458" s="132"/>
      <c r="H1458" s="132"/>
      <c r="I1458" s="132"/>
      <c r="J1458" s="132"/>
      <c r="K1458" s="132"/>
      <c r="L1458" s="132"/>
      <c r="M1458" s="132"/>
      <c r="N1458" s="132"/>
    </row>
    <row r="1459" spans="6:14" ht="14.65" customHeight="1">
      <c r="F1459" s="132"/>
      <c r="H1459" s="132"/>
      <c r="I1459" s="132"/>
      <c r="J1459" s="132"/>
      <c r="K1459" s="132"/>
      <c r="L1459" s="132"/>
      <c r="M1459" s="132"/>
      <c r="N1459" s="132"/>
    </row>
    <row r="1460" spans="6:14" ht="14.65" customHeight="1">
      <c r="F1460" s="132"/>
      <c r="H1460" s="132"/>
      <c r="I1460" s="132"/>
      <c r="J1460" s="132"/>
      <c r="K1460" s="132"/>
      <c r="L1460" s="132"/>
      <c r="M1460" s="132"/>
      <c r="N1460" s="132"/>
    </row>
    <row r="1461" spans="6:14" ht="14.65" customHeight="1">
      <c r="F1461" s="132"/>
      <c r="H1461" s="132"/>
      <c r="I1461" s="132"/>
      <c r="J1461" s="132"/>
      <c r="K1461" s="132"/>
      <c r="L1461" s="132"/>
      <c r="M1461" s="132"/>
      <c r="N1461" s="132"/>
    </row>
    <row r="1462" spans="6:14" ht="14.65" customHeight="1">
      <c r="F1462" s="132"/>
      <c r="H1462" s="132"/>
      <c r="I1462" s="132"/>
      <c r="J1462" s="132"/>
      <c r="K1462" s="132"/>
      <c r="L1462" s="132"/>
      <c r="M1462" s="132"/>
      <c r="N1462" s="132"/>
    </row>
    <row r="1463" spans="6:14" ht="14.65" customHeight="1">
      <c r="F1463" s="132"/>
      <c r="H1463" s="132"/>
      <c r="I1463" s="132"/>
      <c r="J1463" s="132"/>
      <c r="K1463" s="132"/>
      <c r="L1463" s="132"/>
      <c r="M1463" s="132"/>
      <c r="N1463" s="132"/>
    </row>
    <row r="1464" spans="6:14" ht="14.65" customHeight="1">
      <c r="F1464" s="132"/>
      <c r="H1464" s="132"/>
      <c r="I1464" s="132"/>
      <c r="J1464" s="132"/>
      <c r="K1464" s="132"/>
      <c r="L1464" s="132"/>
      <c r="M1464" s="132"/>
      <c r="N1464" s="132"/>
    </row>
    <row r="1465" spans="6:14" ht="14.65" customHeight="1">
      <c r="F1465" s="132"/>
      <c r="H1465" s="132"/>
      <c r="I1465" s="132"/>
      <c r="J1465" s="132"/>
      <c r="K1465" s="132"/>
      <c r="L1465" s="132"/>
      <c r="M1465" s="132"/>
      <c r="N1465" s="132"/>
    </row>
    <row r="1466" spans="6:14" ht="14.65" customHeight="1">
      <c r="F1466" s="132"/>
      <c r="H1466" s="132"/>
      <c r="I1466" s="132"/>
      <c r="J1466" s="132"/>
      <c r="K1466" s="132"/>
      <c r="L1466" s="132"/>
      <c r="M1466" s="132"/>
      <c r="N1466" s="132"/>
    </row>
    <row r="1467" spans="6:14" ht="14.65" customHeight="1">
      <c r="F1467" s="132"/>
      <c r="H1467" s="132"/>
      <c r="I1467" s="132"/>
      <c r="J1467" s="132"/>
      <c r="K1467" s="132"/>
      <c r="L1467" s="132"/>
      <c r="M1467" s="132"/>
      <c r="N1467" s="132"/>
    </row>
    <row r="1468" spans="6:14" ht="14.65" customHeight="1">
      <c r="F1468" s="132"/>
      <c r="H1468" s="132"/>
      <c r="I1468" s="132"/>
      <c r="J1468" s="132"/>
      <c r="K1468" s="132"/>
      <c r="L1468" s="132"/>
      <c r="M1468" s="132"/>
      <c r="N1468" s="132"/>
    </row>
    <row r="1469" spans="6:14" ht="14.65" customHeight="1">
      <c r="F1469" s="132"/>
      <c r="H1469" s="132"/>
      <c r="I1469" s="132"/>
      <c r="J1469" s="132"/>
      <c r="K1469" s="132"/>
      <c r="L1469" s="132"/>
      <c r="M1469" s="132"/>
      <c r="N1469" s="132"/>
    </row>
    <row r="1470" spans="6:14" ht="14.65" customHeight="1">
      <c r="F1470" s="132"/>
      <c r="H1470" s="132"/>
      <c r="I1470" s="132"/>
      <c r="J1470" s="132"/>
      <c r="K1470" s="132"/>
      <c r="L1470" s="132"/>
      <c r="M1470" s="132"/>
      <c r="N1470" s="132"/>
    </row>
    <row r="1471" spans="6:14" ht="14.65" customHeight="1">
      <c r="F1471" s="132"/>
      <c r="H1471" s="132"/>
      <c r="I1471" s="132"/>
      <c r="J1471" s="132"/>
      <c r="K1471" s="132"/>
      <c r="L1471" s="132"/>
      <c r="M1471" s="132"/>
      <c r="N1471" s="132"/>
    </row>
    <row r="1472" spans="6:14" ht="14.65" customHeight="1">
      <c r="F1472" s="132"/>
      <c r="H1472" s="132"/>
      <c r="I1472" s="132"/>
      <c r="J1472" s="132"/>
      <c r="K1472" s="132"/>
      <c r="L1472" s="132"/>
      <c r="M1472" s="132"/>
      <c r="N1472" s="132"/>
    </row>
    <row r="1473" spans="6:14" ht="14.65" customHeight="1">
      <c r="F1473" s="132"/>
      <c r="H1473" s="132"/>
      <c r="I1473" s="132"/>
      <c r="J1473" s="132"/>
      <c r="K1473" s="132"/>
      <c r="L1473" s="132"/>
      <c r="M1473" s="132"/>
      <c r="N1473" s="132"/>
    </row>
    <row r="1474" spans="6:14" ht="14.65" customHeight="1">
      <c r="F1474" s="132"/>
      <c r="H1474" s="132"/>
      <c r="I1474" s="132"/>
      <c r="J1474" s="132"/>
      <c r="K1474" s="132"/>
      <c r="L1474" s="132"/>
      <c r="M1474" s="132"/>
      <c r="N1474" s="132"/>
    </row>
    <row r="1475" spans="6:14" ht="14.65" customHeight="1">
      <c r="F1475" s="132"/>
      <c r="H1475" s="132"/>
      <c r="I1475" s="132"/>
      <c r="J1475" s="132"/>
      <c r="K1475" s="132"/>
      <c r="L1475" s="132"/>
      <c r="M1475" s="132"/>
      <c r="N1475" s="132"/>
    </row>
    <row r="1476" spans="6:14" ht="14.65" customHeight="1">
      <c r="F1476" s="132"/>
      <c r="H1476" s="132"/>
      <c r="I1476" s="132"/>
      <c r="J1476" s="132"/>
      <c r="K1476" s="132"/>
      <c r="L1476" s="132"/>
      <c r="M1476" s="132"/>
      <c r="N1476" s="132"/>
    </row>
    <row r="1477" spans="6:14" ht="14.65" customHeight="1">
      <c r="F1477" s="132"/>
      <c r="H1477" s="132"/>
      <c r="I1477" s="132"/>
      <c r="J1477" s="132"/>
      <c r="K1477" s="132"/>
      <c r="L1477" s="132"/>
      <c r="M1477" s="132"/>
      <c r="N1477" s="132"/>
    </row>
    <row r="1478" spans="6:14" ht="14.65" customHeight="1">
      <c r="F1478" s="132"/>
      <c r="H1478" s="132"/>
      <c r="I1478" s="132"/>
      <c r="J1478" s="132"/>
      <c r="K1478" s="132"/>
      <c r="L1478" s="132"/>
      <c r="M1478" s="132"/>
      <c r="N1478" s="132"/>
    </row>
    <row r="1479" spans="6:14" ht="14.65" customHeight="1">
      <c r="F1479" s="132"/>
      <c r="H1479" s="132"/>
      <c r="I1479" s="132"/>
      <c r="J1479" s="132"/>
      <c r="K1479" s="132"/>
      <c r="L1479" s="132"/>
      <c r="M1479" s="132"/>
      <c r="N1479" s="132"/>
    </row>
    <row r="1480" spans="6:14" ht="14.65" customHeight="1">
      <c r="F1480" s="132"/>
      <c r="H1480" s="132"/>
      <c r="I1480" s="132"/>
      <c r="J1480" s="132"/>
      <c r="K1480" s="132"/>
      <c r="L1480" s="132"/>
      <c r="M1480" s="132"/>
      <c r="N1480" s="132"/>
    </row>
    <row r="1481" spans="6:14" ht="14.65" customHeight="1">
      <c r="F1481" s="132"/>
      <c r="H1481" s="132"/>
      <c r="I1481" s="132"/>
      <c r="J1481" s="132"/>
      <c r="K1481" s="132"/>
      <c r="L1481" s="132"/>
      <c r="M1481" s="132"/>
      <c r="N1481" s="132"/>
    </row>
    <row r="1482" spans="6:14" ht="14.65" customHeight="1">
      <c r="F1482" s="132"/>
      <c r="H1482" s="132"/>
      <c r="I1482" s="132"/>
      <c r="J1482" s="132"/>
      <c r="K1482" s="132"/>
      <c r="L1482" s="132"/>
      <c r="M1482" s="132"/>
      <c r="N1482" s="132"/>
    </row>
    <row r="1483" spans="6:14" ht="14.65" customHeight="1">
      <c r="F1483" s="132"/>
      <c r="H1483" s="132"/>
      <c r="I1483" s="132"/>
      <c r="J1483" s="132"/>
      <c r="K1483" s="132"/>
      <c r="L1483" s="132"/>
      <c r="M1483" s="132"/>
      <c r="N1483" s="132"/>
    </row>
    <row r="1484" spans="6:14" ht="14.65" customHeight="1">
      <c r="F1484" s="132"/>
      <c r="H1484" s="132"/>
      <c r="I1484" s="132"/>
      <c r="J1484" s="132"/>
      <c r="K1484" s="132"/>
      <c r="L1484" s="132"/>
      <c r="M1484" s="132"/>
      <c r="N1484" s="132"/>
    </row>
    <row r="1485" spans="6:14" ht="14.65" customHeight="1">
      <c r="F1485" s="132"/>
      <c r="H1485" s="132"/>
      <c r="I1485" s="132"/>
      <c r="J1485" s="132"/>
      <c r="K1485" s="132"/>
      <c r="L1485" s="132"/>
      <c r="M1485" s="132"/>
      <c r="N1485" s="132"/>
    </row>
    <row r="1486" spans="6:14" ht="14.65" customHeight="1">
      <c r="F1486" s="132"/>
      <c r="H1486" s="132"/>
      <c r="I1486" s="132"/>
      <c r="J1486" s="132"/>
      <c r="K1486" s="132"/>
      <c r="L1486" s="132"/>
      <c r="M1486" s="132"/>
      <c r="N1486" s="132"/>
    </row>
    <row r="1487" spans="6:14" ht="14.65" customHeight="1">
      <c r="F1487" s="132"/>
      <c r="H1487" s="132"/>
      <c r="I1487" s="132"/>
      <c r="J1487" s="132"/>
      <c r="K1487" s="132"/>
      <c r="L1487" s="132"/>
      <c r="M1487" s="132"/>
      <c r="N1487" s="132"/>
    </row>
    <row r="1488" spans="6:14" ht="14.65" customHeight="1">
      <c r="F1488" s="132"/>
      <c r="H1488" s="132"/>
      <c r="I1488" s="132"/>
      <c r="J1488" s="132"/>
      <c r="K1488" s="132"/>
      <c r="L1488" s="132"/>
      <c r="M1488" s="132"/>
      <c r="N1488" s="132"/>
    </row>
    <row r="1489" spans="6:14" ht="14.65" customHeight="1">
      <c r="F1489" s="132"/>
      <c r="H1489" s="132"/>
      <c r="I1489" s="132"/>
      <c r="J1489" s="132"/>
      <c r="K1489" s="132"/>
      <c r="L1489" s="132"/>
      <c r="M1489" s="132"/>
      <c r="N1489" s="132"/>
    </row>
    <row r="1490" spans="6:14" ht="14.65" customHeight="1">
      <c r="F1490" s="132"/>
      <c r="H1490" s="132"/>
      <c r="I1490" s="132"/>
      <c r="J1490" s="132"/>
      <c r="K1490" s="132"/>
      <c r="L1490" s="132"/>
      <c r="M1490" s="132"/>
      <c r="N1490" s="132"/>
    </row>
    <row r="1491" spans="6:14" ht="14.65" customHeight="1">
      <c r="F1491" s="132"/>
      <c r="H1491" s="132"/>
      <c r="I1491" s="132"/>
      <c r="J1491" s="132"/>
      <c r="K1491" s="132"/>
      <c r="L1491" s="132"/>
      <c r="M1491" s="132"/>
      <c r="N1491" s="132"/>
    </row>
    <row r="1492" spans="6:14" ht="14.65" customHeight="1">
      <c r="F1492" s="132"/>
      <c r="H1492" s="132"/>
      <c r="I1492" s="132"/>
      <c r="J1492" s="132"/>
      <c r="K1492" s="132"/>
      <c r="L1492" s="132"/>
      <c r="M1492" s="132"/>
      <c r="N1492" s="132"/>
    </row>
    <row r="1493" spans="6:14" ht="14.65" customHeight="1">
      <c r="F1493" s="132"/>
      <c r="H1493" s="132"/>
      <c r="I1493" s="132"/>
      <c r="J1493" s="132"/>
      <c r="K1493" s="132"/>
      <c r="L1493" s="132"/>
      <c r="M1493" s="132"/>
      <c r="N1493" s="132"/>
    </row>
    <row r="1494" spans="6:14" ht="14.65" customHeight="1">
      <c r="F1494" s="132"/>
      <c r="H1494" s="132"/>
      <c r="I1494" s="132"/>
      <c r="J1494" s="132"/>
      <c r="K1494" s="132"/>
      <c r="L1494" s="132"/>
      <c r="M1494" s="132"/>
      <c r="N1494" s="132"/>
    </row>
    <row r="1495" spans="6:14" ht="14.65" customHeight="1">
      <c r="F1495" s="132"/>
      <c r="H1495" s="132"/>
      <c r="I1495" s="132"/>
      <c r="J1495" s="132"/>
      <c r="K1495" s="132"/>
      <c r="L1495" s="132"/>
      <c r="M1495" s="132"/>
      <c r="N1495" s="132"/>
    </row>
    <row r="1496" spans="6:14" ht="14.65" customHeight="1">
      <c r="F1496" s="132"/>
      <c r="H1496" s="132"/>
      <c r="I1496" s="132"/>
      <c r="J1496" s="132"/>
      <c r="K1496" s="132"/>
      <c r="L1496" s="132"/>
      <c r="M1496" s="132"/>
      <c r="N1496" s="132"/>
    </row>
    <row r="1497" spans="6:14" ht="14.65" customHeight="1">
      <c r="F1497" s="132"/>
      <c r="H1497" s="132"/>
      <c r="I1497" s="132"/>
      <c r="J1497" s="132"/>
      <c r="K1497" s="132"/>
      <c r="L1497" s="132"/>
      <c r="M1497" s="132"/>
      <c r="N1497" s="132"/>
    </row>
    <row r="1498" spans="6:14" ht="14.65" customHeight="1">
      <c r="F1498" s="132"/>
      <c r="H1498" s="132"/>
      <c r="I1498" s="132"/>
      <c r="J1498" s="132"/>
      <c r="K1498" s="132"/>
      <c r="L1498" s="132"/>
      <c r="M1498" s="132"/>
      <c r="N1498" s="132"/>
    </row>
    <row r="1499" spans="6:14" ht="14.65" customHeight="1">
      <c r="F1499" s="132"/>
      <c r="H1499" s="132"/>
      <c r="I1499" s="132"/>
      <c r="J1499" s="132"/>
      <c r="K1499" s="132"/>
      <c r="L1499" s="132"/>
      <c r="M1499" s="132"/>
      <c r="N1499" s="132"/>
    </row>
    <row r="1500" spans="6:14" ht="14.65" customHeight="1">
      <c r="F1500" s="132"/>
      <c r="H1500" s="132"/>
      <c r="I1500" s="132"/>
      <c r="J1500" s="132"/>
      <c r="K1500" s="132"/>
      <c r="L1500" s="132"/>
      <c r="M1500" s="132"/>
      <c r="N1500" s="132"/>
    </row>
    <row r="1501" spans="6:14" ht="14.65" customHeight="1">
      <c r="F1501" s="132"/>
      <c r="H1501" s="132"/>
      <c r="I1501" s="132"/>
      <c r="J1501" s="132"/>
      <c r="K1501" s="132"/>
      <c r="L1501" s="132"/>
      <c r="M1501" s="132"/>
      <c r="N1501" s="132"/>
    </row>
    <row r="1502" spans="6:14" ht="14.65" customHeight="1">
      <c r="F1502" s="132"/>
      <c r="H1502" s="132"/>
      <c r="I1502" s="132"/>
      <c r="J1502" s="132"/>
      <c r="K1502" s="132"/>
      <c r="L1502" s="132"/>
      <c r="M1502" s="132"/>
      <c r="N1502" s="132"/>
    </row>
    <row r="1503" spans="6:14" ht="14.65" customHeight="1">
      <c r="F1503" s="132"/>
      <c r="H1503" s="132"/>
      <c r="I1503" s="132"/>
      <c r="J1503" s="132"/>
      <c r="K1503" s="132"/>
      <c r="L1503" s="132"/>
      <c r="M1503" s="132"/>
      <c r="N1503" s="132"/>
    </row>
    <row r="1504" spans="6:14" ht="14.65" customHeight="1">
      <c r="F1504" s="132"/>
      <c r="H1504" s="132"/>
      <c r="I1504" s="132"/>
      <c r="J1504" s="132"/>
      <c r="K1504" s="132"/>
      <c r="L1504" s="132"/>
      <c r="M1504" s="132"/>
      <c r="N1504" s="132"/>
    </row>
    <row r="1505" spans="6:14" ht="14.65" customHeight="1">
      <c r="F1505" s="132"/>
      <c r="H1505" s="132"/>
      <c r="I1505" s="132"/>
      <c r="J1505" s="132"/>
      <c r="K1505" s="132"/>
      <c r="L1505" s="132"/>
      <c r="M1505" s="132"/>
      <c r="N1505" s="132"/>
    </row>
    <row r="1506" spans="6:14" ht="14.65" customHeight="1">
      <c r="F1506" s="132"/>
      <c r="H1506" s="132"/>
      <c r="I1506" s="132"/>
      <c r="J1506" s="132"/>
      <c r="K1506" s="132"/>
      <c r="L1506" s="132"/>
      <c r="M1506" s="132"/>
      <c r="N1506" s="132"/>
    </row>
    <row r="1507" spans="6:14" ht="14.65" customHeight="1">
      <c r="F1507" s="132"/>
      <c r="H1507" s="132"/>
      <c r="I1507" s="132"/>
      <c r="J1507" s="132"/>
      <c r="K1507" s="132"/>
      <c r="L1507" s="132"/>
      <c r="M1507" s="132"/>
      <c r="N1507" s="132"/>
    </row>
    <row r="1508" spans="6:14" ht="14.65" customHeight="1">
      <c r="F1508" s="132"/>
      <c r="H1508" s="132"/>
      <c r="I1508" s="132"/>
      <c r="J1508" s="132"/>
      <c r="K1508" s="132"/>
      <c r="L1508" s="132"/>
      <c r="M1508" s="132"/>
      <c r="N1508" s="132"/>
    </row>
    <row r="1509" spans="6:14" ht="14.65" customHeight="1">
      <c r="F1509" s="132"/>
      <c r="H1509" s="132"/>
      <c r="I1509" s="132"/>
      <c r="J1509" s="132"/>
      <c r="K1509" s="132"/>
      <c r="L1509" s="132"/>
      <c r="M1509" s="132"/>
      <c r="N1509" s="132"/>
    </row>
    <row r="1510" spans="6:14" ht="14.65" customHeight="1">
      <c r="F1510" s="132"/>
      <c r="H1510" s="132"/>
      <c r="I1510" s="132"/>
      <c r="J1510" s="132"/>
      <c r="K1510" s="132"/>
      <c r="L1510" s="132"/>
      <c r="M1510" s="132"/>
      <c r="N1510" s="132"/>
    </row>
    <row r="1511" spans="6:14" ht="14.65" customHeight="1">
      <c r="F1511" s="132"/>
      <c r="H1511" s="132"/>
      <c r="I1511" s="132"/>
      <c r="J1511" s="132"/>
      <c r="K1511" s="132"/>
      <c r="L1511" s="132"/>
      <c r="M1511" s="132"/>
      <c r="N1511" s="132"/>
    </row>
    <row r="1512" spans="6:14" ht="14.65" customHeight="1">
      <c r="F1512" s="132"/>
      <c r="H1512" s="132"/>
      <c r="I1512" s="132"/>
      <c r="J1512" s="132"/>
      <c r="K1512" s="132"/>
      <c r="L1512" s="132"/>
      <c r="M1512" s="132"/>
      <c r="N1512" s="132"/>
    </row>
    <row r="1513" spans="6:14" ht="14.65" customHeight="1">
      <c r="F1513" s="132"/>
      <c r="H1513" s="132"/>
      <c r="I1513" s="132"/>
      <c r="J1513" s="132"/>
      <c r="K1513" s="132"/>
      <c r="L1513" s="132"/>
      <c r="M1513" s="132"/>
      <c r="N1513" s="132"/>
    </row>
    <row r="1514" spans="6:14" ht="14.65" customHeight="1">
      <c r="F1514" s="132"/>
      <c r="H1514" s="132"/>
      <c r="I1514" s="132"/>
      <c r="J1514" s="132"/>
      <c r="K1514" s="132"/>
      <c r="L1514" s="132"/>
      <c r="M1514" s="132"/>
      <c r="N1514" s="132"/>
    </row>
    <row r="1515" spans="6:14" ht="14.65" customHeight="1">
      <c r="F1515" s="132"/>
      <c r="H1515" s="132"/>
      <c r="I1515" s="132"/>
      <c r="J1515" s="132"/>
      <c r="K1515" s="132"/>
      <c r="L1515" s="132"/>
      <c r="M1515" s="132"/>
      <c r="N1515" s="132"/>
    </row>
    <row r="1516" spans="6:14" ht="14.65" customHeight="1">
      <c r="F1516" s="132"/>
      <c r="H1516" s="132"/>
      <c r="I1516" s="132"/>
      <c r="J1516" s="132"/>
      <c r="K1516" s="132"/>
      <c r="L1516" s="132"/>
      <c r="M1516" s="132"/>
      <c r="N1516" s="132"/>
    </row>
    <row r="1517" spans="6:14" ht="14.65" customHeight="1">
      <c r="F1517" s="132"/>
      <c r="H1517" s="132"/>
      <c r="I1517" s="132"/>
      <c r="J1517" s="132"/>
      <c r="K1517" s="132"/>
      <c r="L1517" s="132"/>
      <c r="M1517" s="132"/>
      <c r="N1517" s="132"/>
    </row>
    <row r="1518" spans="6:14" ht="14.65" customHeight="1">
      <c r="F1518" s="132"/>
      <c r="H1518" s="132"/>
      <c r="I1518" s="132"/>
      <c r="J1518" s="132"/>
      <c r="K1518" s="132"/>
      <c r="L1518" s="132"/>
      <c r="M1518" s="132"/>
      <c r="N1518" s="132"/>
    </row>
    <row r="1519" spans="6:14" ht="14.65" customHeight="1">
      <c r="F1519" s="132"/>
      <c r="H1519" s="132"/>
      <c r="I1519" s="132"/>
      <c r="J1519" s="132"/>
      <c r="K1519" s="132"/>
      <c r="L1519" s="132"/>
      <c r="M1519" s="132"/>
      <c r="N1519" s="132"/>
    </row>
    <row r="1520" spans="6:14" ht="14.65" customHeight="1">
      <c r="F1520" s="132"/>
      <c r="H1520" s="132"/>
      <c r="I1520" s="132"/>
      <c r="J1520" s="132"/>
      <c r="K1520" s="132"/>
      <c r="L1520" s="132"/>
      <c r="M1520" s="132"/>
      <c r="N1520" s="132"/>
    </row>
    <row r="1521" spans="6:14" ht="14.65" customHeight="1">
      <c r="F1521" s="132"/>
      <c r="H1521" s="132"/>
      <c r="I1521" s="132"/>
      <c r="J1521" s="132"/>
      <c r="K1521" s="132"/>
      <c r="L1521" s="132"/>
      <c r="M1521" s="132"/>
      <c r="N1521" s="132"/>
    </row>
    <row r="1522" spans="6:14" ht="14.65" customHeight="1">
      <c r="F1522" s="132"/>
      <c r="H1522" s="132"/>
      <c r="I1522" s="132"/>
      <c r="J1522" s="132"/>
      <c r="K1522" s="132"/>
      <c r="L1522" s="132"/>
      <c r="M1522" s="132"/>
      <c r="N1522" s="132"/>
    </row>
    <row r="1523" spans="6:14" ht="14.65" customHeight="1">
      <c r="F1523" s="132"/>
      <c r="H1523" s="132"/>
      <c r="I1523" s="132"/>
      <c r="J1523" s="132"/>
      <c r="K1523" s="132"/>
      <c r="L1523" s="132"/>
      <c r="M1523" s="132"/>
      <c r="N1523" s="132"/>
    </row>
    <row r="1524" spans="6:14" ht="14.65" customHeight="1">
      <c r="F1524" s="132"/>
      <c r="H1524" s="132"/>
      <c r="I1524" s="132"/>
      <c r="J1524" s="132"/>
      <c r="K1524" s="132"/>
      <c r="L1524" s="132"/>
      <c r="M1524" s="132"/>
      <c r="N1524" s="132"/>
    </row>
    <row r="1525" spans="6:14" ht="14.65" customHeight="1">
      <c r="F1525" s="132"/>
      <c r="H1525" s="132"/>
      <c r="I1525" s="132"/>
      <c r="J1525" s="132"/>
      <c r="K1525" s="132"/>
      <c r="L1525" s="132"/>
      <c r="M1525" s="132"/>
      <c r="N1525" s="132"/>
    </row>
    <row r="1526" spans="6:14" ht="14.65" customHeight="1">
      <c r="F1526" s="132"/>
      <c r="H1526" s="132"/>
      <c r="I1526" s="132"/>
      <c r="J1526" s="132"/>
      <c r="K1526" s="132"/>
      <c r="L1526" s="132"/>
      <c r="M1526" s="132"/>
      <c r="N1526" s="132"/>
    </row>
    <row r="1527" spans="6:14" ht="14.65" customHeight="1">
      <c r="F1527" s="132"/>
      <c r="H1527" s="132"/>
      <c r="I1527" s="132"/>
      <c r="J1527" s="132"/>
      <c r="K1527" s="132"/>
      <c r="L1527" s="132"/>
      <c r="M1527" s="132"/>
      <c r="N1527" s="132"/>
    </row>
    <row r="1528" spans="6:14" ht="14.65" customHeight="1">
      <c r="F1528" s="132"/>
      <c r="H1528" s="132"/>
      <c r="I1528" s="132"/>
      <c r="J1528" s="132"/>
      <c r="K1528" s="132"/>
      <c r="L1528" s="132"/>
      <c r="M1528" s="132"/>
      <c r="N1528" s="132"/>
    </row>
    <row r="1529" spans="6:14" ht="14.65" customHeight="1">
      <c r="F1529" s="132"/>
      <c r="H1529" s="132"/>
      <c r="I1529" s="132"/>
      <c r="J1529" s="132"/>
      <c r="K1529" s="132"/>
      <c r="L1529" s="132"/>
      <c r="M1529" s="132"/>
      <c r="N1529" s="132"/>
    </row>
    <row r="1530" spans="6:14" ht="14.65" customHeight="1">
      <c r="F1530" s="132"/>
      <c r="H1530" s="132"/>
      <c r="I1530" s="132"/>
      <c r="J1530" s="132"/>
      <c r="K1530" s="132"/>
      <c r="L1530" s="132"/>
      <c r="M1530" s="132"/>
      <c r="N1530" s="132"/>
    </row>
    <row r="1531" spans="6:14" ht="14.65" customHeight="1">
      <c r="F1531" s="132"/>
      <c r="H1531" s="132"/>
      <c r="I1531" s="132"/>
      <c r="J1531" s="132"/>
      <c r="K1531" s="132"/>
      <c r="L1531" s="132"/>
      <c r="M1531" s="132"/>
      <c r="N1531" s="132"/>
    </row>
    <row r="1532" spans="6:14" ht="14.65" customHeight="1">
      <c r="F1532" s="132"/>
      <c r="H1532" s="132"/>
      <c r="I1532" s="132"/>
      <c r="J1532" s="132"/>
      <c r="K1532" s="132"/>
      <c r="L1532" s="132"/>
      <c r="M1532" s="132"/>
      <c r="N1532" s="132"/>
    </row>
    <row r="1533" spans="6:14" ht="14.65" customHeight="1">
      <c r="F1533" s="132"/>
      <c r="H1533" s="132"/>
      <c r="I1533" s="132"/>
      <c r="J1533" s="132"/>
      <c r="K1533" s="132"/>
      <c r="L1533" s="132"/>
      <c r="M1533" s="132"/>
      <c r="N1533" s="132"/>
    </row>
    <row r="1534" spans="6:14" ht="14.65" customHeight="1">
      <c r="F1534" s="132"/>
      <c r="H1534" s="132"/>
      <c r="I1534" s="132"/>
      <c r="J1534" s="132"/>
      <c r="K1534" s="132"/>
      <c r="L1534" s="132"/>
      <c r="M1534" s="132"/>
      <c r="N1534" s="132"/>
    </row>
    <row r="1535" spans="6:14" ht="14.65" customHeight="1">
      <c r="F1535" s="132"/>
      <c r="H1535" s="132"/>
      <c r="I1535" s="132"/>
      <c r="J1535" s="132"/>
      <c r="K1535" s="132"/>
      <c r="L1535" s="132"/>
      <c r="M1535" s="132"/>
      <c r="N1535" s="132"/>
    </row>
    <row r="1536" spans="6:14" ht="14.65" customHeight="1">
      <c r="F1536" s="132"/>
      <c r="H1536" s="132"/>
      <c r="I1536" s="132"/>
      <c r="J1536" s="132"/>
      <c r="K1536" s="132"/>
      <c r="L1536" s="132"/>
      <c r="M1536" s="132"/>
      <c r="N1536" s="132"/>
    </row>
    <row r="1537" spans="6:14" ht="14.65" customHeight="1">
      <c r="F1537" s="132"/>
      <c r="H1537" s="132"/>
      <c r="I1537" s="132"/>
      <c r="J1537" s="132"/>
      <c r="K1537" s="132"/>
      <c r="L1537" s="132"/>
      <c r="M1537" s="132"/>
      <c r="N1537" s="132"/>
    </row>
    <row r="1538" spans="6:14" ht="14.65" customHeight="1">
      <c r="F1538" s="132"/>
      <c r="H1538" s="132"/>
      <c r="I1538" s="132"/>
      <c r="J1538" s="132"/>
      <c r="K1538" s="132"/>
      <c r="L1538" s="132"/>
      <c r="M1538" s="132"/>
      <c r="N1538" s="132"/>
    </row>
    <row r="1539" spans="6:14" ht="14.65" customHeight="1">
      <c r="F1539" s="132"/>
      <c r="H1539" s="132"/>
      <c r="I1539" s="132"/>
      <c r="J1539" s="132"/>
      <c r="K1539" s="132"/>
      <c r="L1539" s="132"/>
      <c r="M1539" s="132"/>
      <c r="N1539" s="132"/>
    </row>
    <row r="1540" spans="6:14" ht="14.65" customHeight="1">
      <c r="F1540" s="132"/>
      <c r="H1540" s="132"/>
      <c r="I1540" s="132"/>
      <c r="J1540" s="132"/>
      <c r="K1540" s="132"/>
      <c r="L1540" s="132"/>
      <c r="M1540" s="132"/>
      <c r="N1540" s="132"/>
    </row>
    <row r="1541" spans="6:14" ht="14.65" customHeight="1">
      <c r="F1541" s="132"/>
      <c r="H1541" s="132"/>
      <c r="I1541" s="132"/>
      <c r="J1541" s="132"/>
      <c r="K1541" s="132"/>
      <c r="L1541" s="132"/>
      <c r="M1541" s="132"/>
      <c r="N1541" s="132"/>
    </row>
    <row r="1542" spans="6:14" ht="14.65" customHeight="1">
      <c r="F1542" s="132"/>
      <c r="H1542" s="132"/>
      <c r="I1542" s="132"/>
      <c r="J1542" s="132"/>
      <c r="K1542" s="132"/>
      <c r="L1542" s="132"/>
      <c r="M1542" s="132"/>
      <c r="N1542" s="132"/>
    </row>
    <row r="1543" spans="6:14" ht="14.65" customHeight="1">
      <c r="F1543" s="132"/>
      <c r="H1543" s="132"/>
      <c r="I1543" s="132"/>
      <c r="J1543" s="132"/>
      <c r="K1543" s="132"/>
      <c r="L1543" s="132"/>
      <c r="M1543" s="132"/>
      <c r="N1543" s="132"/>
    </row>
    <row r="1544" spans="6:14" ht="14.65" customHeight="1">
      <c r="F1544" s="132"/>
      <c r="H1544" s="132"/>
      <c r="I1544" s="132"/>
      <c r="J1544" s="132"/>
      <c r="K1544" s="132"/>
      <c r="L1544" s="132"/>
      <c r="M1544" s="132"/>
      <c r="N1544" s="132"/>
    </row>
    <row r="1545" spans="6:14" ht="14.65" customHeight="1">
      <c r="F1545" s="132"/>
      <c r="H1545" s="132"/>
      <c r="I1545" s="132"/>
      <c r="J1545" s="132"/>
      <c r="K1545" s="132"/>
      <c r="L1545" s="132"/>
      <c r="M1545" s="132"/>
      <c r="N1545" s="132"/>
    </row>
    <row r="1546" spans="6:14" ht="14.65" customHeight="1">
      <c r="F1546" s="132"/>
      <c r="H1546" s="132"/>
      <c r="I1546" s="132"/>
      <c r="J1546" s="132"/>
      <c r="K1546" s="132"/>
      <c r="L1546" s="132"/>
      <c r="M1546" s="132"/>
      <c r="N1546" s="132"/>
    </row>
    <row r="1547" spans="6:14" ht="14.65" customHeight="1">
      <c r="F1547" s="132"/>
      <c r="H1547" s="132"/>
      <c r="I1547" s="132"/>
      <c r="J1547" s="132"/>
      <c r="K1547" s="132"/>
      <c r="L1547" s="132"/>
      <c r="M1547" s="132"/>
      <c r="N1547" s="132"/>
    </row>
    <row r="1548" spans="6:14" ht="14.65" customHeight="1">
      <c r="F1548" s="132"/>
      <c r="H1548" s="132"/>
      <c r="I1548" s="132"/>
      <c r="J1548" s="132"/>
      <c r="K1548" s="132"/>
      <c r="L1548" s="132"/>
      <c r="M1548" s="132"/>
      <c r="N1548" s="132"/>
    </row>
    <row r="1549" spans="6:14" ht="14.65" customHeight="1">
      <c r="F1549" s="132"/>
      <c r="H1549" s="132"/>
      <c r="I1549" s="132"/>
      <c r="J1549" s="132"/>
      <c r="K1549" s="132"/>
      <c r="L1549" s="132"/>
      <c r="M1549" s="132"/>
      <c r="N1549" s="132"/>
    </row>
    <row r="1550" spans="6:14" ht="14.65" customHeight="1">
      <c r="F1550" s="132"/>
      <c r="H1550" s="132"/>
      <c r="I1550" s="132"/>
      <c r="J1550" s="132"/>
      <c r="K1550" s="132"/>
      <c r="L1550" s="132"/>
      <c r="M1550" s="132"/>
      <c r="N1550" s="132"/>
    </row>
    <row r="1551" spans="6:14" ht="14.65" customHeight="1">
      <c r="F1551" s="132"/>
      <c r="H1551" s="132"/>
      <c r="I1551" s="132"/>
      <c r="J1551" s="132"/>
      <c r="K1551" s="132"/>
      <c r="L1551" s="132"/>
      <c r="M1551" s="132"/>
      <c r="N1551" s="132"/>
    </row>
    <row r="1552" spans="6:14" ht="14.65" customHeight="1">
      <c r="F1552" s="132"/>
      <c r="H1552" s="132"/>
      <c r="I1552" s="132"/>
      <c r="J1552" s="132"/>
      <c r="K1552" s="132"/>
      <c r="L1552" s="132"/>
      <c r="M1552" s="132"/>
      <c r="N1552" s="132"/>
    </row>
    <row r="1553" spans="6:14" ht="14.65" customHeight="1">
      <c r="F1553" s="132"/>
      <c r="H1553" s="132"/>
      <c r="I1553" s="132"/>
      <c r="J1553" s="132"/>
      <c r="K1553" s="132"/>
      <c r="L1553" s="132"/>
      <c r="M1553" s="132"/>
      <c r="N1553" s="132"/>
    </row>
    <row r="1554" spans="6:14" ht="14.65" customHeight="1">
      <c r="F1554" s="132"/>
      <c r="H1554" s="132"/>
      <c r="I1554" s="132"/>
      <c r="J1554" s="132"/>
      <c r="K1554" s="132"/>
      <c r="L1554" s="132"/>
      <c r="M1554" s="132"/>
      <c r="N1554" s="132"/>
    </row>
    <row r="1555" spans="6:14" ht="14.65" customHeight="1">
      <c r="F1555" s="132"/>
      <c r="H1555" s="132"/>
      <c r="I1555" s="132"/>
      <c r="J1555" s="132"/>
      <c r="K1555" s="132"/>
      <c r="L1555" s="132"/>
      <c r="M1555" s="132"/>
      <c r="N1555" s="132"/>
    </row>
    <row r="1556" spans="6:14" ht="14.65" customHeight="1">
      <c r="F1556" s="132"/>
      <c r="H1556" s="132"/>
      <c r="I1556" s="132"/>
      <c r="J1556" s="132"/>
      <c r="K1556" s="132"/>
      <c r="L1556" s="132"/>
      <c r="M1556" s="132"/>
      <c r="N1556" s="132"/>
    </row>
    <row r="1557" spans="6:14" ht="14.65" customHeight="1">
      <c r="F1557" s="132"/>
      <c r="H1557" s="132"/>
      <c r="I1557" s="132"/>
      <c r="J1557" s="132"/>
      <c r="K1557" s="132"/>
      <c r="L1557" s="132"/>
      <c r="M1557" s="132"/>
      <c r="N1557" s="132"/>
    </row>
    <row r="1558" spans="6:14" ht="14.65" customHeight="1">
      <c r="F1558" s="132"/>
      <c r="H1558" s="132"/>
      <c r="I1558" s="132"/>
      <c r="J1558" s="132"/>
      <c r="K1558" s="132"/>
      <c r="L1558" s="132"/>
      <c r="M1558" s="132"/>
      <c r="N1558" s="132"/>
    </row>
    <row r="1559" spans="6:14" ht="14.65" customHeight="1">
      <c r="F1559" s="132"/>
      <c r="H1559" s="132"/>
      <c r="I1559" s="132"/>
      <c r="J1559" s="132"/>
      <c r="K1559" s="132"/>
      <c r="L1559" s="132"/>
      <c r="M1559" s="132"/>
      <c r="N1559" s="132"/>
    </row>
    <row r="1560" spans="6:14" ht="14.65" customHeight="1">
      <c r="F1560" s="132"/>
      <c r="H1560" s="132"/>
      <c r="I1560" s="132"/>
      <c r="J1560" s="132"/>
      <c r="K1560" s="132"/>
      <c r="L1560" s="132"/>
      <c r="M1560" s="132"/>
      <c r="N1560" s="132"/>
    </row>
    <row r="1561" spans="6:14" ht="14.65" customHeight="1">
      <c r="F1561" s="132"/>
      <c r="H1561" s="132"/>
      <c r="I1561" s="132"/>
      <c r="J1561" s="132"/>
      <c r="K1561" s="132"/>
      <c r="L1561" s="132"/>
      <c r="M1561" s="132"/>
      <c r="N1561" s="132"/>
    </row>
    <row r="1562" spans="6:14" ht="14.65" customHeight="1">
      <c r="F1562" s="132"/>
      <c r="H1562" s="132"/>
      <c r="I1562" s="132"/>
      <c r="J1562" s="132"/>
      <c r="K1562" s="132"/>
      <c r="L1562" s="132"/>
      <c r="M1562" s="132"/>
      <c r="N1562" s="132"/>
    </row>
    <row r="1563" spans="6:14" ht="14.65" customHeight="1">
      <c r="F1563" s="132"/>
      <c r="H1563" s="132"/>
      <c r="I1563" s="132"/>
      <c r="J1563" s="132"/>
      <c r="K1563" s="132"/>
      <c r="L1563" s="132"/>
      <c r="M1563" s="132"/>
      <c r="N1563" s="132"/>
    </row>
    <row r="1564" spans="6:14" ht="14.65" customHeight="1">
      <c r="F1564" s="132"/>
      <c r="H1564" s="132"/>
      <c r="I1564" s="132"/>
      <c r="J1564" s="132"/>
      <c r="K1564" s="132"/>
      <c r="L1564" s="132"/>
      <c r="M1564" s="132"/>
      <c r="N1564" s="132"/>
    </row>
    <row r="1565" spans="6:14" ht="14.65" customHeight="1">
      <c r="F1565" s="132"/>
      <c r="H1565" s="132"/>
      <c r="I1565" s="132"/>
      <c r="J1565" s="132"/>
      <c r="K1565" s="132"/>
      <c r="L1565" s="132"/>
      <c r="M1565" s="132"/>
      <c r="N1565" s="132"/>
    </row>
    <row r="1566" spans="6:14" ht="14.65" customHeight="1">
      <c r="F1566" s="132"/>
      <c r="H1566" s="132"/>
      <c r="I1566" s="132"/>
      <c r="J1566" s="132"/>
      <c r="K1566" s="132"/>
      <c r="L1566" s="132"/>
      <c r="M1566" s="132"/>
      <c r="N1566" s="132"/>
    </row>
    <row r="1567" spans="6:14" ht="14.65" customHeight="1">
      <c r="F1567" s="132"/>
      <c r="H1567" s="132"/>
      <c r="I1567" s="132"/>
      <c r="J1567" s="132"/>
      <c r="K1567" s="132"/>
      <c r="L1567" s="132"/>
      <c r="M1567" s="132"/>
      <c r="N1567" s="132"/>
    </row>
    <row r="1568" spans="6:14" ht="14.65" customHeight="1">
      <c r="F1568" s="132"/>
      <c r="H1568" s="132"/>
      <c r="I1568" s="132"/>
      <c r="J1568" s="132"/>
      <c r="K1568" s="132"/>
      <c r="L1568" s="132"/>
      <c r="M1568" s="132"/>
      <c r="N1568" s="132"/>
    </row>
    <row r="1569" spans="6:14" ht="14.65" customHeight="1">
      <c r="F1569" s="132"/>
      <c r="H1569" s="132"/>
      <c r="I1569" s="132"/>
      <c r="J1569" s="132"/>
      <c r="K1569" s="132"/>
      <c r="L1569" s="132"/>
      <c r="M1569" s="132"/>
      <c r="N1569" s="132"/>
    </row>
    <row r="1570" spans="6:14" ht="14.65" customHeight="1">
      <c r="F1570" s="132"/>
      <c r="H1570" s="132"/>
      <c r="I1570" s="132"/>
      <c r="J1570" s="132"/>
      <c r="K1570" s="132"/>
      <c r="L1570" s="132"/>
      <c r="M1570" s="132"/>
      <c r="N1570" s="132"/>
    </row>
    <row r="1571" spans="6:14" ht="14.65" customHeight="1">
      <c r="F1571" s="132"/>
      <c r="H1571" s="132"/>
      <c r="I1571" s="132"/>
      <c r="J1571" s="132"/>
      <c r="K1571" s="132"/>
      <c r="L1571" s="132"/>
      <c r="M1571" s="132"/>
      <c r="N1571" s="132"/>
    </row>
    <row r="1572" spans="6:14" ht="14.65" customHeight="1">
      <c r="F1572" s="132"/>
      <c r="H1572" s="132"/>
      <c r="I1572" s="132"/>
      <c r="J1572" s="132"/>
      <c r="K1572" s="132"/>
      <c r="L1572" s="132"/>
      <c r="M1572" s="132"/>
      <c r="N1572" s="132"/>
    </row>
    <row r="1573" spans="6:14" ht="14.65" customHeight="1">
      <c r="F1573" s="132"/>
      <c r="H1573" s="132"/>
      <c r="I1573" s="132"/>
      <c r="J1573" s="132"/>
      <c r="K1573" s="132"/>
      <c r="L1573" s="132"/>
      <c r="M1573" s="132"/>
      <c r="N1573" s="132"/>
    </row>
    <row r="1574" spans="6:14" ht="14.65" customHeight="1">
      <c r="F1574" s="132"/>
      <c r="H1574" s="132"/>
      <c r="I1574" s="132"/>
      <c r="J1574" s="132"/>
      <c r="K1574" s="132"/>
      <c r="L1574" s="132"/>
      <c r="M1574" s="132"/>
      <c r="N1574" s="132"/>
    </row>
    <row r="1575" spans="6:14" ht="14.65" customHeight="1">
      <c r="F1575" s="132"/>
      <c r="H1575" s="132"/>
      <c r="I1575" s="132"/>
      <c r="J1575" s="132"/>
      <c r="K1575" s="132"/>
      <c r="L1575" s="132"/>
      <c r="M1575" s="132"/>
      <c r="N1575" s="132"/>
    </row>
    <row r="1576" spans="6:14" ht="14.65" customHeight="1">
      <c r="F1576" s="132"/>
      <c r="H1576" s="132"/>
      <c r="I1576" s="132"/>
      <c r="J1576" s="132"/>
      <c r="K1576" s="132"/>
      <c r="L1576" s="132"/>
      <c r="M1576" s="132"/>
      <c r="N1576" s="132"/>
    </row>
    <row r="1577" spans="6:14" ht="14.65" customHeight="1">
      <c r="F1577" s="132"/>
      <c r="H1577" s="132"/>
      <c r="I1577" s="132"/>
      <c r="J1577" s="132"/>
      <c r="K1577" s="132"/>
      <c r="L1577" s="132"/>
      <c r="M1577" s="132"/>
      <c r="N1577" s="132"/>
    </row>
    <row r="1578" spans="6:14" ht="14.65" customHeight="1">
      <c r="F1578" s="132"/>
      <c r="H1578" s="132"/>
      <c r="I1578" s="132"/>
      <c r="J1578" s="132"/>
      <c r="K1578" s="132"/>
      <c r="L1578" s="132"/>
      <c r="M1578" s="132"/>
      <c r="N1578" s="132"/>
    </row>
    <row r="1579" spans="6:14" ht="14.65" customHeight="1">
      <c r="F1579" s="132"/>
      <c r="H1579" s="132"/>
      <c r="I1579" s="132"/>
      <c r="J1579" s="132"/>
      <c r="K1579" s="132"/>
      <c r="L1579" s="132"/>
      <c r="M1579" s="132"/>
      <c r="N1579" s="132"/>
    </row>
    <row r="1580" spans="6:14" ht="14.65" customHeight="1">
      <c r="F1580" s="132"/>
      <c r="H1580" s="132"/>
      <c r="I1580" s="132"/>
      <c r="J1580" s="132"/>
      <c r="K1580" s="132"/>
      <c r="L1580" s="132"/>
      <c r="M1580" s="132"/>
      <c r="N1580" s="132"/>
    </row>
    <row r="1581" spans="6:14" ht="14.65" customHeight="1">
      <c r="F1581" s="132"/>
      <c r="H1581" s="132"/>
      <c r="I1581" s="132"/>
      <c r="J1581" s="132"/>
      <c r="K1581" s="132"/>
      <c r="L1581" s="132"/>
      <c r="M1581" s="132"/>
      <c r="N1581" s="132"/>
    </row>
    <row r="1582" spans="6:14" ht="14.65" customHeight="1">
      <c r="F1582" s="132"/>
      <c r="H1582" s="132"/>
      <c r="I1582" s="132"/>
      <c r="J1582" s="132"/>
      <c r="K1582" s="132"/>
      <c r="L1582" s="132"/>
      <c r="M1582" s="132"/>
      <c r="N1582" s="132"/>
    </row>
    <row r="1583" spans="6:14" ht="14.65" customHeight="1">
      <c r="F1583" s="132"/>
      <c r="H1583" s="132"/>
      <c r="I1583" s="132"/>
      <c r="J1583" s="132"/>
      <c r="K1583" s="132"/>
      <c r="L1583" s="132"/>
      <c r="M1583" s="132"/>
      <c r="N1583" s="132"/>
    </row>
    <row r="1584" spans="6:14" ht="14.65" customHeight="1">
      <c r="F1584" s="132"/>
      <c r="H1584" s="132"/>
      <c r="I1584" s="132"/>
      <c r="J1584" s="132"/>
      <c r="K1584" s="132"/>
      <c r="L1584" s="132"/>
      <c r="M1584" s="132"/>
      <c r="N1584" s="132"/>
    </row>
    <row r="1585" spans="6:14" ht="14.65" customHeight="1">
      <c r="F1585" s="132"/>
      <c r="H1585" s="132"/>
      <c r="I1585" s="132"/>
      <c r="J1585" s="132"/>
      <c r="K1585" s="132"/>
      <c r="L1585" s="132"/>
      <c r="M1585" s="132"/>
      <c r="N1585" s="132"/>
    </row>
    <row r="1586" spans="6:14" ht="14.65" customHeight="1">
      <c r="F1586" s="132"/>
      <c r="H1586" s="132"/>
      <c r="I1586" s="132"/>
      <c r="J1586" s="132"/>
      <c r="K1586" s="132"/>
      <c r="L1586" s="132"/>
      <c r="M1586" s="132"/>
      <c r="N1586" s="132"/>
    </row>
    <row r="1587" spans="6:14" ht="14.65" customHeight="1">
      <c r="F1587" s="132"/>
      <c r="H1587" s="132"/>
      <c r="I1587" s="132"/>
      <c r="J1587" s="132"/>
      <c r="K1587" s="132"/>
      <c r="L1587" s="132"/>
      <c r="M1587" s="132"/>
      <c r="N1587" s="132"/>
    </row>
    <row r="1588" spans="6:14" ht="14.65" customHeight="1">
      <c r="F1588" s="132"/>
      <c r="H1588" s="132"/>
      <c r="I1588" s="132"/>
      <c r="J1588" s="132"/>
      <c r="K1588" s="132"/>
      <c r="L1588" s="132"/>
      <c r="M1588" s="132"/>
      <c r="N1588" s="132"/>
    </row>
    <row r="1589" spans="6:14" ht="14.65" customHeight="1">
      <c r="F1589" s="132"/>
      <c r="H1589" s="132"/>
      <c r="I1589" s="132"/>
      <c r="J1589" s="132"/>
      <c r="K1589" s="132"/>
      <c r="L1589" s="132"/>
      <c r="M1589" s="132"/>
      <c r="N1589" s="132"/>
    </row>
    <row r="1590" spans="6:14" ht="14.65" customHeight="1">
      <c r="F1590" s="132"/>
      <c r="H1590" s="132"/>
      <c r="I1590" s="132"/>
      <c r="J1590" s="132"/>
      <c r="K1590" s="132"/>
      <c r="L1590" s="132"/>
      <c r="M1590" s="132"/>
      <c r="N1590" s="132"/>
    </row>
    <row r="1591" spans="6:14" ht="14.65" customHeight="1">
      <c r="F1591" s="132"/>
      <c r="H1591" s="132"/>
      <c r="I1591" s="132"/>
      <c r="J1591" s="132"/>
      <c r="K1591" s="132"/>
      <c r="L1591" s="132"/>
      <c r="M1591" s="132"/>
      <c r="N1591" s="132"/>
    </row>
    <row r="1592" spans="6:14" ht="14.65" customHeight="1">
      <c r="F1592" s="132"/>
      <c r="H1592" s="132"/>
      <c r="I1592" s="132"/>
      <c r="J1592" s="132"/>
      <c r="K1592" s="132"/>
      <c r="L1592" s="132"/>
      <c r="M1592" s="132"/>
      <c r="N1592" s="132"/>
    </row>
    <row r="1593" spans="6:14" ht="14.65" customHeight="1">
      <c r="F1593" s="132"/>
      <c r="H1593" s="132"/>
      <c r="I1593" s="132"/>
      <c r="J1593" s="132"/>
      <c r="K1593" s="132"/>
      <c r="L1593" s="132"/>
      <c r="M1593" s="132"/>
      <c r="N1593" s="132"/>
    </row>
    <row r="1594" spans="6:14" ht="14.65" customHeight="1">
      <c r="F1594" s="132"/>
      <c r="H1594" s="132"/>
      <c r="I1594" s="132"/>
      <c r="J1594" s="132"/>
      <c r="K1594" s="132"/>
      <c r="L1594" s="132"/>
      <c r="M1594" s="132"/>
      <c r="N1594" s="132"/>
    </row>
    <row r="1595" spans="6:14" ht="14.65" customHeight="1">
      <c r="F1595" s="132"/>
      <c r="H1595" s="132"/>
      <c r="I1595" s="132"/>
      <c r="J1595" s="132"/>
      <c r="K1595" s="132"/>
      <c r="L1595" s="132"/>
      <c r="M1595" s="132"/>
      <c r="N1595" s="132"/>
    </row>
    <row r="1596" spans="6:14" ht="14.65" customHeight="1">
      <c r="F1596" s="132"/>
      <c r="H1596" s="132"/>
      <c r="I1596" s="132"/>
      <c r="J1596" s="132"/>
      <c r="K1596" s="132"/>
      <c r="L1596" s="132"/>
      <c r="M1596" s="132"/>
      <c r="N1596" s="132"/>
    </row>
    <row r="1597" spans="6:14" ht="14.65" customHeight="1">
      <c r="F1597" s="132"/>
      <c r="H1597" s="132"/>
      <c r="I1597" s="132"/>
      <c r="J1597" s="132"/>
      <c r="K1597" s="132"/>
      <c r="L1597" s="132"/>
      <c r="M1597" s="132"/>
      <c r="N1597" s="132"/>
    </row>
    <row r="1598" spans="6:14" ht="14.65" customHeight="1">
      <c r="F1598" s="132"/>
      <c r="H1598" s="132"/>
      <c r="I1598" s="132"/>
      <c r="J1598" s="132"/>
      <c r="K1598" s="132"/>
      <c r="L1598" s="132"/>
      <c r="M1598" s="132"/>
      <c r="N1598" s="132"/>
    </row>
    <row r="1599" spans="6:14" ht="14.65" customHeight="1">
      <c r="F1599" s="132"/>
      <c r="H1599" s="132"/>
      <c r="I1599" s="132"/>
      <c r="J1599" s="132"/>
      <c r="K1599" s="132"/>
      <c r="L1599" s="132"/>
      <c r="M1599" s="132"/>
      <c r="N1599" s="132"/>
    </row>
    <row r="1600" spans="6:14" ht="14.65" customHeight="1">
      <c r="F1600" s="132"/>
      <c r="H1600" s="132"/>
      <c r="I1600" s="132"/>
      <c r="J1600" s="132"/>
      <c r="K1600" s="132"/>
      <c r="L1600" s="132"/>
      <c r="M1600" s="132"/>
      <c r="N1600" s="132"/>
    </row>
    <row r="1601" spans="6:14" ht="14.65" customHeight="1">
      <c r="F1601" s="132"/>
      <c r="H1601" s="132"/>
      <c r="I1601" s="132"/>
      <c r="J1601" s="132"/>
      <c r="K1601" s="132"/>
      <c r="L1601" s="132"/>
      <c r="M1601" s="132"/>
      <c r="N1601" s="132"/>
    </row>
    <row r="1602" spans="6:14" ht="14.65" customHeight="1">
      <c r="F1602" s="132"/>
      <c r="H1602" s="132"/>
      <c r="I1602" s="132"/>
      <c r="J1602" s="132"/>
      <c r="K1602" s="132"/>
      <c r="L1602" s="132"/>
      <c r="M1602" s="132"/>
      <c r="N1602" s="132"/>
    </row>
    <row r="1603" spans="6:14" ht="14.65" customHeight="1">
      <c r="F1603" s="132"/>
      <c r="H1603" s="132"/>
      <c r="I1603" s="132"/>
      <c r="J1603" s="132"/>
      <c r="K1603" s="132"/>
      <c r="L1603" s="132"/>
      <c r="M1603" s="132"/>
      <c r="N1603" s="132"/>
    </row>
    <row r="1604" spans="6:14" ht="14.65" customHeight="1">
      <c r="F1604" s="132"/>
      <c r="H1604" s="132"/>
      <c r="I1604" s="132"/>
      <c r="J1604" s="132"/>
      <c r="K1604" s="132"/>
      <c r="L1604" s="132"/>
      <c r="M1604" s="132"/>
      <c r="N1604" s="132"/>
    </row>
    <row r="1605" spans="6:14" ht="14.65" customHeight="1">
      <c r="F1605" s="132"/>
      <c r="H1605" s="132"/>
      <c r="I1605" s="132"/>
      <c r="J1605" s="132"/>
      <c r="K1605" s="132"/>
      <c r="L1605" s="132"/>
      <c r="M1605" s="132"/>
      <c r="N1605" s="132"/>
    </row>
    <row r="1606" spans="6:14" ht="14.65" customHeight="1">
      <c r="F1606" s="132"/>
      <c r="H1606" s="132"/>
      <c r="I1606" s="132"/>
      <c r="J1606" s="132"/>
      <c r="K1606" s="132"/>
      <c r="L1606" s="132"/>
      <c r="M1606" s="132"/>
      <c r="N1606" s="132"/>
    </row>
    <row r="1607" spans="6:14" ht="14.65" customHeight="1">
      <c r="F1607" s="132"/>
      <c r="H1607" s="132"/>
      <c r="I1607" s="132"/>
      <c r="J1607" s="132"/>
      <c r="K1607" s="132"/>
      <c r="L1607" s="132"/>
      <c r="M1607" s="132"/>
      <c r="N1607" s="132"/>
    </row>
    <row r="1608" spans="6:14" ht="14.65" customHeight="1">
      <c r="F1608" s="132"/>
      <c r="H1608" s="132"/>
      <c r="I1608" s="132"/>
      <c r="J1608" s="132"/>
      <c r="K1608" s="132"/>
      <c r="L1608" s="132"/>
      <c r="M1608" s="132"/>
      <c r="N1608" s="132"/>
    </row>
    <row r="1609" spans="6:14" ht="14.65" customHeight="1">
      <c r="F1609" s="132"/>
      <c r="H1609" s="132"/>
      <c r="I1609" s="132"/>
      <c r="J1609" s="132"/>
      <c r="K1609" s="132"/>
      <c r="L1609" s="132"/>
      <c r="M1609" s="132"/>
      <c r="N1609" s="132"/>
    </row>
    <row r="1610" spans="6:14" ht="14.65" customHeight="1">
      <c r="F1610" s="132"/>
      <c r="H1610" s="132"/>
      <c r="I1610" s="132"/>
      <c r="J1610" s="132"/>
      <c r="K1610" s="132"/>
      <c r="L1610" s="132"/>
      <c r="M1610" s="132"/>
      <c r="N1610" s="132"/>
    </row>
    <row r="1611" spans="6:14" ht="14.65" customHeight="1">
      <c r="F1611" s="132"/>
      <c r="H1611" s="132"/>
      <c r="I1611" s="132"/>
      <c r="J1611" s="132"/>
      <c r="K1611" s="132"/>
      <c r="L1611" s="132"/>
      <c r="M1611" s="132"/>
      <c r="N1611" s="132"/>
    </row>
    <row r="1612" spans="6:14" ht="14.65" customHeight="1">
      <c r="F1612" s="132"/>
      <c r="H1612" s="132"/>
      <c r="I1612" s="132"/>
      <c r="J1612" s="132"/>
      <c r="K1612" s="132"/>
      <c r="L1612" s="132"/>
      <c r="M1612" s="132"/>
      <c r="N1612" s="132"/>
    </row>
    <row r="1613" spans="6:14" ht="14.65" customHeight="1">
      <c r="F1613" s="132"/>
      <c r="H1613" s="132"/>
      <c r="I1613" s="132"/>
      <c r="J1613" s="132"/>
      <c r="K1613" s="132"/>
      <c r="L1613" s="132"/>
      <c r="M1613" s="132"/>
      <c r="N1613" s="132"/>
    </row>
    <row r="1614" spans="6:14" ht="14.65" customHeight="1">
      <c r="F1614" s="132"/>
      <c r="H1614" s="132"/>
      <c r="I1614" s="132"/>
      <c r="J1614" s="132"/>
      <c r="K1614" s="132"/>
      <c r="L1614" s="132"/>
      <c r="M1614" s="132"/>
      <c r="N1614" s="132"/>
    </row>
    <row r="1615" spans="6:14" ht="14.65" customHeight="1">
      <c r="F1615" s="132"/>
      <c r="H1615" s="132"/>
      <c r="I1615" s="132"/>
      <c r="J1615" s="132"/>
      <c r="K1615" s="132"/>
      <c r="L1615" s="132"/>
      <c r="M1615" s="132"/>
      <c r="N1615" s="132"/>
    </row>
    <row r="1616" spans="6:14" ht="14.65" customHeight="1">
      <c r="F1616" s="132"/>
      <c r="H1616" s="132"/>
      <c r="I1616" s="132"/>
      <c r="J1616" s="132"/>
      <c r="K1616" s="132"/>
      <c r="L1616" s="132"/>
      <c r="M1616" s="132"/>
      <c r="N1616" s="132"/>
    </row>
    <row r="1617" spans="6:14" ht="14.65" customHeight="1">
      <c r="F1617" s="132"/>
      <c r="H1617" s="132"/>
      <c r="I1617" s="132"/>
      <c r="J1617" s="132"/>
      <c r="K1617" s="132"/>
      <c r="L1617" s="132"/>
      <c r="M1617" s="132"/>
      <c r="N1617" s="132"/>
    </row>
    <row r="1618" spans="6:14" ht="14.65" customHeight="1">
      <c r="F1618" s="132"/>
      <c r="H1618" s="132"/>
      <c r="I1618" s="132"/>
      <c r="J1618" s="132"/>
      <c r="K1618" s="132"/>
      <c r="L1618" s="132"/>
      <c r="M1618" s="132"/>
      <c r="N1618" s="132"/>
    </row>
    <row r="1619" spans="6:14" ht="14.65" customHeight="1">
      <c r="F1619" s="132"/>
      <c r="H1619" s="132"/>
      <c r="I1619" s="132"/>
      <c r="J1619" s="132"/>
      <c r="K1619" s="132"/>
      <c r="L1619" s="132"/>
      <c r="M1619" s="132"/>
      <c r="N1619" s="132"/>
    </row>
    <row r="1620" spans="6:14" ht="14.65" customHeight="1">
      <c r="F1620" s="132"/>
      <c r="H1620" s="132"/>
      <c r="I1620" s="132"/>
      <c r="J1620" s="132"/>
      <c r="K1620" s="132"/>
      <c r="L1620" s="132"/>
      <c r="M1620" s="132"/>
      <c r="N1620" s="132"/>
    </row>
    <row r="1621" spans="6:14" ht="14.65" customHeight="1">
      <c r="F1621" s="132"/>
      <c r="H1621" s="132"/>
      <c r="I1621" s="132"/>
      <c r="J1621" s="132"/>
      <c r="K1621" s="132"/>
      <c r="L1621" s="132"/>
      <c r="M1621" s="132"/>
      <c r="N1621" s="132"/>
    </row>
    <row r="1622" spans="6:14" ht="14.65" customHeight="1">
      <c r="F1622" s="132"/>
      <c r="H1622" s="132"/>
      <c r="I1622" s="132"/>
      <c r="J1622" s="132"/>
      <c r="K1622" s="132"/>
      <c r="L1622" s="132"/>
      <c r="M1622" s="132"/>
      <c r="N1622" s="132"/>
    </row>
    <row r="1623" spans="6:14" ht="14.65" customHeight="1">
      <c r="F1623" s="132"/>
      <c r="H1623" s="132"/>
      <c r="I1623" s="132"/>
      <c r="J1623" s="132"/>
      <c r="K1623" s="132"/>
      <c r="L1623" s="132"/>
      <c r="M1623" s="132"/>
      <c r="N1623" s="132"/>
    </row>
    <row r="1624" spans="6:14" ht="14.65" customHeight="1">
      <c r="F1624" s="132"/>
      <c r="H1624" s="132"/>
      <c r="I1624" s="132"/>
      <c r="J1624" s="132"/>
      <c r="K1624" s="132"/>
      <c r="L1624" s="132"/>
      <c r="M1624" s="132"/>
      <c r="N1624" s="132"/>
    </row>
    <row r="1625" spans="6:14" ht="14.65" customHeight="1">
      <c r="F1625" s="132"/>
      <c r="H1625" s="132"/>
      <c r="I1625" s="132"/>
      <c r="J1625" s="132"/>
      <c r="K1625" s="132"/>
      <c r="L1625" s="132"/>
      <c r="M1625" s="132"/>
      <c r="N1625" s="132"/>
    </row>
    <row r="1626" spans="6:14" ht="14.65" customHeight="1">
      <c r="F1626" s="132"/>
      <c r="H1626" s="132"/>
      <c r="I1626" s="132"/>
      <c r="J1626" s="132"/>
      <c r="K1626" s="132"/>
      <c r="L1626" s="132"/>
      <c r="M1626" s="132"/>
      <c r="N1626" s="132"/>
    </row>
    <row r="1627" spans="6:14" ht="14.65" customHeight="1">
      <c r="F1627" s="132"/>
      <c r="H1627" s="132"/>
      <c r="I1627" s="132"/>
      <c r="J1627" s="132"/>
      <c r="K1627" s="132"/>
      <c r="L1627" s="132"/>
      <c r="M1627" s="132"/>
      <c r="N1627" s="132"/>
    </row>
    <row r="1628" spans="6:14" ht="14.65" customHeight="1">
      <c r="F1628" s="132"/>
      <c r="H1628" s="132"/>
      <c r="I1628" s="132"/>
      <c r="J1628" s="132"/>
      <c r="K1628" s="132"/>
      <c r="L1628" s="132"/>
      <c r="M1628" s="132"/>
      <c r="N1628" s="132"/>
    </row>
    <row r="1629" spans="6:14" ht="14.65" customHeight="1">
      <c r="F1629" s="132"/>
      <c r="H1629" s="132"/>
      <c r="I1629" s="132"/>
      <c r="J1629" s="132"/>
      <c r="K1629" s="132"/>
      <c r="L1629" s="132"/>
      <c r="M1629" s="132"/>
      <c r="N1629" s="132"/>
    </row>
    <row r="1630" spans="6:14" ht="14.65" customHeight="1">
      <c r="F1630" s="132"/>
      <c r="H1630" s="132"/>
      <c r="I1630" s="132"/>
      <c r="J1630" s="132"/>
      <c r="K1630" s="132"/>
      <c r="L1630" s="132"/>
      <c r="M1630" s="132"/>
      <c r="N1630" s="132"/>
    </row>
    <row r="1631" spans="6:14" ht="14.65" customHeight="1">
      <c r="F1631" s="132"/>
      <c r="H1631" s="132"/>
      <c r="I1631" s="132"/>
      <c r="J1631" s="132"/>
      <c r="K1631" s="132"/>
      <c r="L1631" s="132"/>
      <c r="M1631" s="132"/>
      <c r="N1631" s="132"/>
    </row>
    <row r="1632" spans="6:14" ht="14.65" customHeight="1">
      <c r="F1632" s="132"/>
      <c r="H1632" s="132"/>
      <c r="I1632" s="132"/>
      <c r="J1632" s="132"/>
      <c r="K1632" s="132"/>
      <c r="L1632" s="132"/>
      <c r="M1632" s="132"/>
      <c r="N1632" s="132"/>
    </row>
    <row r="1633" spans="6:14" ht="14.65" customHeight="1">
      <c r="F1633" s="132"/>
      <c r="H1633" s="132"/>
      <c r="I1633" s="132"/>
      <c r="J1633" s="132"/>
      <c r="K1633" s="132"/>
      <c r="L1633" s="132"/>
      <c r="M1633" s="132"/>
      <c r="N1633" s="132"/>
    </row>
    <row r="1634" spans="6:14" ht="14.65" customHeight="1">
      <c r="F1634" s="132"/>
      <c r="H1634" s="132"/>
      <c r="I1634" s="132"/>
      <c r="J1634" s="132"/>
      <c r="K1634" s="132"/>
      <c r="L1634" s="132"/>
      <c r="M1634" s="132"/>
      <c r="N1634" s="132"/>
    </row>
    <row r="1635" spans="6:14" ht="14.65" customHeight="1">
      <c r="F1635" s="132"/>
      <c r="H1635" s="132"/>
      <c r="I1635" s="132"/>
      <c r="J1635" s="132"/>
      <c r="K1635" s="132"/>
      <c r="L1635" s="132"/>
      <c r="M1635" s="132"/>
      <c r="N1635" s="132"/>
    </row>
    <row r="1636" spans="6:14" ht="14.65" customHeight="1">
      <c r="F1636" s="132"/>
      <c r="H1636" s="132"/>
      <c r="I1636" s="132"/>
      <c r="J1636" s="132"/>
      <c r="K1636" s="132"/>
      <c r="L1636" s="132"/>
      <c r="M1636" s="132"/>
      <c r="N1636" s="132"/>
    </row>
    <row r="1661" spans="18:18" ht="14.65" customHeight="1">
      <c r="R1661" s="132"/>
    </row>
    <row r="1662" spans="18:18" ht="14.65" customHeight="1">
      <c r="R1662" s="132"/>
    </row>
    <row r="1663" spans="18:18" ht="14.65" customHeight="1">
      <c r="R1663" s="132"/>
    </row>
    <row r="1664" spans="18:18" ht="14.65" customHeight="1">
      <c r="R1664" s="132"/>
    </row>
    <row r="1665" spans="18:18" ht="14.65" customHeight="1">
      <c r="R1665" s="132"/>
    </row>
    <row r="1666" spans="18:18" ht="14.65" customHeight="1">
      <c r="R1666" s="132"/>
    </row>
    <row r="1667" spans="18:18" ht="14.65" customHeight="1">
      <c r="R1667" s="132"/>
    </row>
    <row r="1668" spans="18:18" ht="14.65" customHeight="1">
      <c r="R1668" s="132"/>
    </row>
    <row r="1669" spans="18:18" ht="14.65" customHeight="1">
      <c r="R1669" s="132"/>
    </row>
    <row r="1670" spans="18:18" ht="14.65" customHeight="1">
      <c r="R1670" s="132"/>
    </row>
    <row r="1671" spans="18:18" ht="14.65" customHeight="1">
      <c r="R1671" s="132"/>
    </row>
    <row r="1672" spans="18:18" ht="14.65" customHeight="1">
      <c r="R1672" s="132"/>
    </row>
    <row r="1673" spans="18:18" ht="14.65" customHeight="1">
      <c r="R1673" s="132"/>
    </row>
    <row r="1674" spans="18:18" ht="14.65" customHeight="1">
      <c r="R1674" s="132"/>
    </row>
    <row r="1675" spans="18:18" ht="14.65" customHeight="1">
      <c r="R1675" s="132"/>
    </row>
    <row r="1676" spans="18:18" ht="14.65" customHeight="1">
      <c r="R1676" s="132"/>
    </row>
    <row r="1677" spans="18:18" ht="14.65" customHeight="1">
      <c r="R1677" s="132"/>
    </row>
    <row r="1678" spans="18:18" ht="14.65" customHeight="1">
      <c r="R1678" s="132"/>
    </row>
    <row r="1679" spans="18:18" ht="14.65" customHeight="1">
      <c r="R1679" s="132"/>
    </row>
    <row r="1680" spans="18:18" ht="14.65" customHeight="1">
      <c r="R1680" s="132"/>
    </row>
    <row r="1681" spans="18:18" ht="14.65" customHeight="1">
      <c r="R1681" s="132"/>
    </row>
    <row r="1682" spans="18:18" ht="14.65" customHeight="1">
      <c r="R1682" s="132"/>
    </row>
    <row r="1683" spans="18:18" ht="14.65" customHeight="1">
      <c r="R1683" s="132"/>
    </row>
    <row r="1684" spans="18:18" ht="14.65" customHeight="1">
      <c r="R1684" s="132"/>
    </row>
    <row r="1685" spans="18:18" ht="14.65" customHeight="1">
      <c r="R1685" s="132"/>
    </row>
    <row r="1686" spans="18:18" ht="14.65" customHeight="1">
      <c r="R1686" s="132"/>
    </row>
    <row r="1687" spans="18:18" ht="14.65" customHeight="1">
      <c r="R1687" s="132"/>
    </row>
    <row r="1688" spans="18:18" ht="14.65" customHeight="1">
      <c r="R1688" s="132"/>
    </row>
    <row r="1689" spans="18:18" ht="14.65" customHeight="1">
      <c r="R1689" s="132"/>
    </row>
    <row r="1690" spans="18:18" ht="14.65" customHeight="1">
      <c r="R1690" s="132"/>
    </row>
    <row r="1691" spans="18:18" ht="14.65" customHeight="1">
      <c r="R1691" s="132"/>
    </row>
    <row r="1692" spans="18:18" ht="14.65" customHeight="1">
      <c r="R1692" s="132"/>
    </row>
    <row r="1693" spans="18:18" ht="14.65" customHeight="1">
      <c r="R1693" s="132"/>
    </row>
    <row r="1694" spans="18:18" ht="14.65" customHeight="1">
      <c r="R1694" s="132"/>
    </row>
    <row r="1695" spans="18:18" ht="14.65" customHeight="1">
      <c r="R1695" s="132"/>
    </row>
    <row r="1696" spans="18:18" ht="14.65" customHeight="1">
      <c r="R1696" s="132"/>
    </row>
    <row r="1697" spans="18:18" ht="14.65" customHeight="1">
      <c r="R1697" s="132"/>
    </row>
    <row r="1698" spans="18:18" ht="14.65" customHeight="1">
      <c r="R1698" s="132"/>
    </row>
    <row r="1699" spans="18:18" ht="14.65" customHeight="1">
      <c r="R1699" s="132"/>
    </row>
    <row r="1700" spans="18:18" ht="14.65" customHeight="1">
      <c r="R1700" s="132"/>
    </row>
    <row r="1701" spans="18:18" ht="14.65" customHeight="1">
      <c r="R1701" s="132"/>
    </row>
    <row r="1702" spans="18:18" ht="14.65" customHeight="1">
      <c r="R1702" s="132"/>
    </row>
    <row r="1703" spans="18:18" ht="14.65" customHeight="1">
      <c r="R1703" s="132"/>
    </row>
    <row r="1704" spans="18:18" ht="14.65" customHeight="1">
      <c r="R1704" s="132"/>
    </row>
    <row r="1705" spans="18:18" ht="14.65" customHeight="1">
      <c r="R1705" s="132"/>
    </row>
    <row r="1706" spans="18:18" ht="14.65" customHeight="1">
      <c r="R1706" s="132"/>
    </row>
    <row r="1707" spans="18:18" ht="14.65" customHeight="1">
      <c r="R1707" s="132"/>
    </row>
    <row r="1708" spans="18:18" ht="14.65" customHeight="1">
      <c r="R1708" s="132"/>
    </row>
    <row r="1709" spans="18:18" ht="14.65" customHeight="1">
      <c r="R1709" s="132"/>
    </row>
    <row r="1710" spans="18:18" ht="14.65" customHeight="1">
      <c r="R1710" s="132"/>
    </row>
    <row r="1711" spans="18:18" ht="14.65" customHeight="1">
      <c r="R1711" s="132"/>
    </row>
    <row r="1712" spans="18:18" ht="14.65" customHeight="1">
      <c r="R1712" s="132"/>
    </row>
    <row r="1713" spans="18:18" ht="14.65" customHeight="1">
      <c r="R1713" s="132"/>
    </row>
    <row r="1714" spans="18:18" ht="14.65" customHeight="1">
      <c r="R1714" s="132"/>
    </row>
    <row r="1715" spans="18:18" ht="14.65" customHeight="1">
      <c r="R1715" s="132"/>
    </row>
    <row r="1716" spans="18:18" ht="14.65" customHeight="1">
      <c r="R1716" s="132"/>
    </row>
    <row r="1717" spans="18:18" ht="14.65" customHeight="1">
      <c r="R1717" s="132"/>
    </row>
    <row r="1718" spans="18:18" ht="14.65" customHeight="1">
      <c r="R1718" s="132"/>
    </row>
    <row r="1719" spans="18:18" ht="14.65" customHeight="1">
      <c r="R1719" s="132"/>
    </row>
    <row r="1720" spans="18:18" ht="14.65" customHeight="1">
      <c r="R1720" s="132"/>
    </row>
    <row r="1721" spans="18:18" ht="14.65" customHeight="1">
      <c r="R1721" s="132"/>
    </row>
    <row r="1722" spans="18:18" ht="14.65" customHeight="1">
      <c r="R1722" s="132"/>
    </row>
    <row r="1723" spans="18:18" ht="14.65" customHeight="1">
      <c r="R1723" s="132"/>
    </row>
    <row r="1724" spans="18:18" ht="14.65" customHeight="1">
      <c r="R1724" s="132"/>
    </row>
    <row r="1725" spans="18:18" ht="14.65" customHeight="1">
      <c r="R1725" s="132"/>
    </row>
    <row r="1726" spans="18:18" ht="14.65" customHeight="1">
      <c r="R1726" s="132"/>
    </row>
    <row r="1727" spans="18:18" ht="14.65" customHeight="1">
      <c r="R1727" s="132"/>
    </row>
    <row r="1728" spans="18:18" ht="14.65" customHeight="1">
      <c r="R1728" s="132"/>
    </row>
    <row r="1729" spans="18:18" ht="14.65" customHeight="1">
      <c r="R1729" s="132"/>
    </row>
    <row r="1730" spans="18:18" ht="14.65" customHeight="1">
      <c r="R1730" s="132"/>
    </row>
    <row r="1731" spans="18:18" ht="14.65" customHeight="1">
      <c r="R1731" s="132"/>
    </row>
    <row r="1732" spans="18:18" ht="14.65" customHeight="1">
      <c r="R1732" s="132"/>
    </row>
    <row r="1733" spans="18:18" ht="14.65" customHeight="1">
      <c r="R1733" s="132"/>
    </row>
    <row r="1734" spans="18:18" ht="14.65" customHeight="1">
      <c r="R1734" s="132"/>
    </row>
    <row r="1735" spans="18:18" ht="14.65" customHeight="1">
      <c r="R1735" s="132"/>
    </row>
    <row r="1736" spans="18:18" ht="14.65" customHeight="1">
      <c r="R1736" s="132"/>
    </row>
    <row r="1737" spans="18:18" ht="14.65" customHeight="1">
      <c r="R1737" s="132"/>
    </row>
    <row r="1738" spans="18:18" ht="14.65" customHeight="1">
      <c r="R1738" s="132"/>
    </row>
    <row r="1739" spans="18:18" ht="14.65" customHeight="1">
      <c r="R1739" s="132"/>
    </row>
    <row r="1740" spans="18:18" ht="14.65" customHeight="1">
      <c r="R1740" s="132"/>
    </row>
    <row r="1741" spans="18:18" ht="14.65" customHeight="1">
      <c r="R1741" s="132"/>
    </row>
    <row r="1742" spans="18:18" ht="14.65" customHeight="1">
      <c r="R1742" s="132"/>
    </row>
    <row r="1743" spans="18:18" ht="14.65" customHeight="1">
      <c r="R1743" s="132"/>
    </row>
    <row r="1744" spans="18:18" ht="14.65" customHeight="1">
      <c r="R1744" s="132"/>
    </row>
    <row r="1745" spans="18:18" ht="14.65" customHeight="1">
      <c r="R1745" s="132"/>
    </row>
    <row r="1746" spans="18:18" ht="14.65" customHeight="1">
      <c r="R1746" s="132"/>
    </row>
    <row r="1747" spans="18:18" ht="14.65" customHeight="1">
      <c r="R1747" s="132"/>
    </row>
    <row r="1748" spans="18:18" ht="14.65" customHeight="1">
      <c r="R1748" s="132"/>
    </row>
    <row r="1749" spans="18:18" ht="14.65" customHeight="1">
      <c r="R1749" s="132"/>
    </row>
    <row r="1750" spans="18:18" ht="14.65" customHeight="1">
      <c r="R1750" s="132"/>
    </row>
    <row r="1751" spans="18:18" ht="14.65" customHeight="1">
      <c r="R1751" s="132"/>
    </row>
    <row r="1752" spans="18:18" ht="14.65" customHeight="1">
      <c r="R1752" s="132"/>
    </row>
    <row r="1753" spans="18:18" ht="14.65" customHeight="1">
      <c r="R1753" s="132"/>
    </row>
    <row r="1754" spans="18:18" ht="14.65" customHeight="1">
      <c r="R1754" s="132"/>
    </row>
    <row r="1755" spans="18:18" ht="14.65" customHeight="1">
      <c r="R1755" s="132"/>
    </row>
    <row r="1756" spans="18:18" ht="14.65" customHeight="1">
      <c r="R1756" s="132"/>
    </row>
    <row r="1757" spans="18:18" ht="14.65" customHeight="1">
      <c r="R1757" s="132"/>
    </row>
    <row r="1758" spans="18:18" ht="14.65" customHeight="1">
      <c r="R1758" s="132"/>
    </row>
    <row r="1759" spans="18:18" ht="14.65" customHeight="1">
      <c r="R1759" s="132"/>
    </row>
    <row r="1760" spans="18:18" ht="14.65" customHeight="1">
      <c r="R1760" s="132"/>
    </row>
    <row r="1761" spans="18:18" ht="14.65" customHeight="1">
      <c r="R1761" s="132"/>
    </row>
    <row r="1762" spans="18:18" ht="14.65" customHeight="1">
      <c r="R1762" s="132"/>
    </row>
    <row r="1763" spans="18:18" ht="14.65" customHeight="1">
      <c r="R1763" s="132"/>
    </row>
    <row r="1764" spans="18:18" ht="14.65" customHeight="1">
      <c r="R1764" s="132"/>
    </row>
    <row r="1765" spans="18:18" ht="14.65" customHeight="1">
      <c r="R1765" s="132"/>
    </row>
    <row r="1766" spans="18:18" ht="14.65" customHeight="1">
      <c r="R1766" s="132"/>
    </row>
    <row r="1767" spans="18:18" ht="14.65" customHeight="1">
      <c r="R1767" s="132"/>
    </row>
    <row r="1768" spans="18:18" ht="14.65" customHeight="1">
      <c r="R1768" s="132"/>
    </row>
    <row r="1769" spans="18:18" ht="14.65" customHeight="1">
      <c r="R1769" s="132"/>
    </row>
    <row r="1770" spans="18:18" ht="14.65" customHeight="1">
      <c r="R1770" s="132"/>
    </row>
    <row r="1771" spans="18:18" ht="14.65" customHeight="1">
      <c r="R1771" s="132"/>
    </row>
    <row r="1772" spans="18:18" ht="14.65" customHeight="1">
      <c r="R1772" s="132"/>
    </row>
    <row r="1773" spans="18:18" ht="14.65" customHeight="1">
      <c r="R1773" s="132"/>
    </row>
    <row r="1774" spans="18:18" ht="14.65" customHeight="1">
      <c r="R1774" s="132"/>
    </row>
    <row r="1775" spans="18:18" ht="14.65" customHeight="1">
      <c r="R1775" s="132"/>
    </row>
    <row r="1776" spans="18:18" ht="14.65" customHeight="1">
      <c r="R1776" s="132"/>
    </row>
    <row r="1777" spans="18:18" ht="14.65" customHeight="1">
      <c r="R1777" s="132"/>
    </row>
    <row r="1778" spans="18:18" ht="14.65" customHeight="1">
      <c r="R1778" s="132"/>
    </row>
    <row r="1779" spans="18:18" ht="14.65" customHeight="1">
      <c r="R1779" s="132"/>
    </row>
    <row r="1780" spans="18:18" ht="14.65" customHeight="1">
      <c r="R1780" s="132"/>
    </row>
    <row r="1781" spans="18:18" ht="14.65" customHeight="1">
      <c r="R1781" s="132"/>
    </row>
    <row r="1782" spans="18:18" ht="14.65" customHeight="1">
      <c r="R1782" s="132"/>
    </row>
  </sheetData>
  <mergeCells count="783">
    <mergeCell ref="N1048:O1048"/>
    <mergeCell ref="B1075:C1075"/>
    <mergeCell ref="D1075:E1075"/>
    <mergeCell ref="B1076:C1076"/>
    <mergeCell ref="D1076:E1076"/>
    <mergeCell ref="B1077:C1077"/>
    <mergeCell ref="D1077:E1077"/>
    <mergeCell ref="B1048:C1048"/>
    <mergeCell ref="D1048:E1048"/>
    <mergeCell ref="F1048:G1048"/>
    <mergeCell ref="H1048:I1048"/>
    <mergeCell ref="J1048:K1048"/>
    <mergeCell ref="L1048:M1048"/>
    <mergeCell ref="N1046:O1046"/>
    <mergeCell ref="B1047:C1047"/>
    <mergeCell ref="D1047:E1047"/>
    <mergeCell ref="F1047:G1047"/>
    <mergeCell ref="H1047:I1047"/>
    <mergeCell ref="J1047:K1047"/>
    <mergeCell ref="L1047:M1047"/>
    <mergeCell ref="N1047:O1047"/>
    <mergeCell ref="B1046:C1046"/>
    <mergeCell ref="D1046:E1046"/>
    <mergeCell ref="F1046:G1046"/>
    <mergeCell ref="H1046:I1046"/>
    <mergeCell ref="J1046:K1046"/>
    <mergeCell ref="L1046:M1046"/>
    <mergeCell ref="N1018:O1018"/>
    <mergeCell ref="B1019:C1019"/>
    <mergeCell ref="D1019:E1019"/>
    <mergeCell ref="F1019:G1019"/>
    <mergeCell ref="H1019:I1019"/>
    <mergeCell ref="J1019:K1019"/>
    <mergeCell ref="L1019:M1019"/>
    <mergeCell ref="N1019:O1019"/>
    <mergeCell ref="B1018:C1018"/>
    <mergeCell ref="D1018:E1018"/>
    <mergeCell ref="F1018:G1018"/>
    <mergeCell ref="H1018:I1018"/>
    <mergeCell ref="J1018:K1018"/>
    <mergeCell ref="L1018:M1018"/>
    <mergeCell ref="N990:O990"/>
    <mergeCell ref="B1017:C1017"/>
    <mergeCell ref="D1017:E1017"/>
    <mergeCell ref="F1017:G1017"/>
    <mergeCell ref="H1017:I1017"/>
    <mergeCell ref="J1017:K1017"/>
    <mergeCell ref="L1017:M1017"/>
    <mergeCell ref="N1017:O1017"/>
    <mergeCell ref="B990:C990"/>
    <mergeCell ref="D990:E990"/>
    <mergeCell ref="F990:G990"/>
    <mergeCell ref="H990:I990"/>
    <mergeCell ref="J990:K990"/>
    <mergeCell ref="L990:M990"/>
    <mergeCell ref="N988:O988"/>
    <mergeCell ref="B989:C989"/>
    <mergeCell ref="D989:E989"/>
    <mergeCell ref="F989:G989"/>
    <mergeCell ref="H989:I989"/>
    <mergeCell ref="J989:K989"/>
    <mergeCell ref="L989:M989"/>
    <mergeCell ref="N989:O989"/>
    <mergeCell ref="B988:C988"/>
    <mergeCell ref="D988:E988"/>
    <mergeCell ref="F988:G988"/>
    <mergeCell ref="H988:I988"/>
    <mergeCell ref="J988:K988"/>
    <mergeCell ref="L988:M988"/>
    <mergeCell ref="N960:O960"/>
    <mergeCell ref="B961:C961"/>
    <mergeCell ref="D961:E961"/>
    <mergeCell ref="F961:G961"/>
    <mergeCell ref="H961:I961"/>
    <mergeCell ref="J961:K961"/>
    <mergeCell ref="L961:M961"/>
    <mergeCell ref="N961:O961"/>
    <mergeCell ref="B960:C960"/>
    <mergeCell ref="D960:E960"/>
    <mergeCell ref="F960:G960"/>
    <mergeCell ref="H960:I960"/>
    <mergeCell ref="J960:K960"/>
    <mergeCell ref="L960:M960"/>
    <mergeCell ref="N932:O932"/>
    <mergeCell ref="B959:C959"/>
    <mergeCell ref="D959:E959"/>
    <mergeCell ref="F959:G959"/>
    <mergeCell ref="H959:I959"/>
    <mergeCell ref="J959:K959"/>
    <mergeCell ref="L959:M959"/>
    <mergeCell ref="N959:O959"/>
    <mergeCell ref="B932:C932"/>
    <mergeCell ref="D932:E932"/>
    <mergeCell ref="F932:G932"/>
    <mergeCell ref="H932:I932"/>
    <mergeCell ref="J932:K932"/>
    <mergeCell ref="L932:M932"/>
    <mergeCell ref="N930:O930"/>
    <mergeCell ref="B931:C931"/>
    <mergeCell ref="D931:E931"/>
    <mergeCell ref="F931:G931"/>
    <mergeCell ref="H931:I931"/>
    <mergeCell ref="J931:K931"/>
    <mergeCell ref="L931:M931"/>
    <mergeCell ref="N931:O931"/>
    <mergeCell ref="B930:C930"/>
    <mergeCell ref="D930:E930"/>
    <mergeCell ref="F930:G930"/>
    <mergeCell ref="H930:I930"/>
    <mergeCell ref="J930:K930"/>
    <mergeCell ref="L930:M930"/>
    <mergeCell ref="N902:O902"/>
    <mergeCell ref="B903:C903"/>
    <mergeCell ref="D903:E903"/>
    <mergeCell ref="F903:G903"/>
    <mergeCell ref="H903:I903"/>
    <mergeCell ref="J903:K903"/>
    <mergeCell ref="L903:M903"/>
    <mergeCell ref="N903:O903"/>
    <mergeCell ref="B902:C902"/>
    <mergeCell ref="D902:E902"/>
    <mergeCell ref="F902:G902"/>
    <mergeCell ref="H902:I902"/>
    <mergeCell ref="J902:K902"/>
    <mergeCell ref="L902:M902"/>
    <mergeCell ref="N874:O874"/>
    <mergeCell ref="B901:C901"/>
    <mergeCell ref="D901:E901"/>
    <mergeCell ref="F901:G901"/>
    <mergeCell ref="H901:I901"/>
    <mergeCell ref="J901:K901"/>
    <mergeCell ref="L901:M901"/>
    <mergeCell ref="N901:O901"/>
    <mergeCell ref="B874:C874"/>
    <mergeCell ref="D874:E874"/>
    <mergeCell ref="F874:G874"/>
    <mergeCell ref="H874:I874"/>
    <mergeCell ref="J874:K874"/>
    <mergeCell ref="L874:M874"/>
    <mergeCell ref="N872:O872"/>
    <mergeCell ref="B873:C873"/>
    <mergeCell ref="D873:E873"/>
    <mergeCell ref="F873:G873"/>
    <mergeCell ref="H873:I873"/>
    <mergeCell ref="J873:K873"/>
    <mergeCell ref="L873:M873"/>
    <mergeCell ref="N873:O873"/>
    <mergeCell ref="B872:C872"/>
    <mergeCell ref="D872:E872"/>
    <mergeCell ref="F872:G872"/>
    <mergeCell ref="H872:I872"/>
    <mergeCell ref="J872:K872"/>
    <mergeCell ref="L872:M872"/>
    <mergeCell ref="N844:O844"/>
    <mergeCell ref="B845:C845"/>
    <mergeCell ref="D845:E845"/>
    <mergeCell ref="F845:G845"/>
    <mergeCell ref="H845:I845"/>
    <mergeCell ref="J845:K845"/>
    <mergeCell ref="L845:M845"/>
    <mergeCell ref="N845:O845"/>
    <mergeCell ref="B844:C844"/>
    <mergeCell ref="D844:E844"/>
    <mergeCell ref="F844:G844"/>
    <mergeCell ref="H844:I844"/>
    <mergeCell ref="J844:K844"/>
    <mergeCell ref="L844:M844"/>
    <mergeCell ref="N816:O816"/>
    <mergeCell ref="B843:C843"/>
    <mergeCell ref="D843:E843"/>
    <mergeCell ref="F843:G843"/>
    <mergeCell ref="H843:I843"/>
    <mergeCell ref="J843:K843"/>
    <mergeCell ref="L843:M843"/>
    <mergeCell ref="N843:O843"/>
    <mergeCell ref="B816:C816"/>
    <mergeCell ref="D816:E816"/>
    <mergeCell ref="F816:G816"/>
    <mergeCell ref="H816:I816"/>
    <mergeCell ref="J816:K816"/>
    <mergeCell ref="L816:M816"/>
    <mergeCell ref="N814:O814"/>
    <mergeCell ref="B815:C815"/>
    <mergeCell ref="D815:E815"/>
    <mergeCell ref="F815:G815"/>
    <mergeCell ref="H815:I815"/>
    <mergeCell ref="J815:K815"/>
    <mergeCell ref="L815:M815"/>
    <mergeCell ref="N815:O815"/>
    <mergeCell ref="B814:C814"/>
    <mergeCell ref="D814:E814"/>
    <mergeCell ref="F814:G814"/>
    <mergeCell ref="H814:I814"/>
    <mergeCell ref="J814:K814"/>
    <mergeCell ref="L814:M814"/>
    <mergeCell ref="N786:O786"/>
    <mergeCell ref="B787:C787"/>
    <mergeCell ref="D787:E787"/>
    <mergeCell ref="F787:G787"/>
    <mergeCell ref="H787:I787"/>
    <mergeCell ref="J787:K787"/>
    <mergeCell ref="L787:M787"/>
    <mergeCell ref="N787:O787"/>
    <mergeCell ref="B786:C786"/>
    <mergeCell ref="D786:E786"/>
    <mergeCell ref="F786:G786"/>
    <mergeCell ref="H786:I786"/>
    <mergeCell ref="J786:K786"/>
    <mergeCell ref="L786:M786"/>
    <mergeCell ref="N758:O758"/>
    <mergeCell ref="B785:C785"/>
    <mergeCell ref="D785:E785"/>
    <mergeCell ref="F785:G785"/>
    <mergeCell ref="H785:I785"/>
    <mergeCell ref="J785:K785"/>
    <mergeCell ref="L785:M785"/>
    <mergeCell ref="N785:O785"/>
    <mergeCell ref="B758:C758"/>
    <mergeCell ref="D758:E758"/>
    <mergeCell ref="F758:G758"/>
    <mergeCell ref="H758:I758"/>
    <mergeCell ref="J758:K758"/>
    <mergeCell ref="L758:M758"/>
    <mergeCell ref="N756:O756"/>
    <mergeCell ref="B757:C757"/>
    <mergeCell ref="D757:E757"/>
    <mergeCell ref="F757:G757"/>
    <mergeCell ref="H757:I757"/>
    <mergeCell ref="J757:K757"/>
    <mergeCell ref="L757:M757"/>
    <mergeCell ref="N757:O757"/>
    <mergeCell ref="B756:C756"/>
    <mergeCell ref="D756:E756"/>
    <mergeCell ref="F756:G756"/>
    <mergeCell ref="H756:I756"/>
    <mergeCell ref="J756:K756"/>
    <mergeCell ref="L756:M756"/>
    <mergeCell ref="N728:O728"/>
    <mergeCell ref="B729:C729"/>
    <mergeCell ref="D729:E729"/>
    <mergeCell ref="F729:G729"/>
    <mergeCell ref="H729:I729"/>
    <mergeCell ref="J729:K729"/>
    <mergeCell ref="L729:M729"/>
    <mergeCell ref="N729:O729"/>
    <mergeCell ref="B728:C728"/>
    <mergeCell ref="D728:E728"/>
    <mergeCell ref="F728:G728"/>
    <mergeCell ref="H728:I728"/>
    <mergeCell ref="J728:K728"/>
    <mergeCell ref="L728:M728"/>
    <mergeCell ref="N700:O700"/>
    <mergeCell ref="B727:C727"/>
    <mergeCell ref="D727:E727"/>
    <mergeCell ref="F727:G727"/>
    <mergeCell ref="H727:I727"/>
    <mergeCell ref="J727:K727"/>
    <mergeCell ref="L727:M727"/>
    <mergeCell ref="N727:O727"/>
    <mergeCell ref="B700:C700"/>
    <mergeCell ref="D700:E700"/>
    <mergeCell ref="F700:G700"/>
    <mergeCell ref="H700:I700"/>
    <mergeCell ref="J700:K700"/>
    <mergeCell ref="L700:M700"/>
    <mergeCell ref="N698:O698"/>
    <mergeCell ref="B699:C699"/>
    <mergeCell ref="D699:E699"/>
    <mergeCell ref="F699:G699"/>
    <mergeCell ref="H699:I699"/>
    <mergeCell ref="J699:K699"/>
    <mergeCell ref="L699:M699"/>
    <mergeCell ref="N699:O699"/>
    <mergeCell ref="B698:C698"/>
    <mergeCell ref="D698:E698"/>
    <mergeCell ref="F698:G698"/>
    <mergeCell ref="H698:I698"/>
    <mergeCell ref="J698:K698"/>
    <mergeCell ref="L698:M698"/>
    <mergeCell ref="N670:O670"/>
    <mergeCell ref="B671:C671"/>
    <mergeCell ref="D671:E671"/>
    <mergeCell ref="F671:G671"/>
    <mergeCell ref="H671:I671"/>
    <mergeCell ref="J671:K671"/>
    <mergeCell ref="L671:M671"/>
    <mergeCell ref="N671:O671"/>
    <mergeCell ref="B670:C670"/>
    <mergeCell ref="D670:E670"/>
    <mergeCell ref="F670:G670"/>
    <mergeCell ref="H670:I670"/>
    <mergeCell ref="J670:K670"/>
    <mergeCell ref="L670:M670"/>
    <mergeCell ref="N642:O642"/>
    <mergeCell ref="B669:C669"/>
    <mergeCell ref="D669:E669"/>
    <mergeCell ref="F669:G669"/>
    <mergeCell ref="H669:I669"/>
    <mergeCell ref="J669:K669"/>
    <mergeCell ref="L669:M669"/>
    <mergeCell ref="N669:O669"/>
    <mergeCell ref="B642:C642"/>
    <mergeCell ref="D642:E642"/>
    <mergeCell ref="F642:G642"/>
    <mergeCell ref="H642:I642"/>
    <mergeCell ref="J642:K642"/>
    <mergeCell ref="L642:M642"/>
    <mergeCell ref="N640:O640"/>
    <mergeCell ref="B641:C641"/>
    <mergeCell ref="D641:E641"/>
    <mergeCell ref="F641:G641"/>
    <mergeCell ref="H641:I641"/>
    <mergeCell ref="J641:K641"/>
    <mergeCell ref="L641:M641"/>
    <mergeCell ref="N641:O641"/>
    <mergeCell ref="B640:C640"/>
    <mergeCell ref="D640:E640"/>
    <mergeCell ref="F640:G640"/>
    <mergeCell ref="H640:I640"/>
    <mergeCell ref="J640:K640"/>
    <mergeCell ref="L640:M640"/>
    <mergeCell ref="N612:O612"/>
    <mergeCell ref="B613:C613"/>
    <mergeCell ref="D613:E613"/>
    <mergeCell ref="F613:G613"/>
    <mergeCell ref="H613:I613"/>
    <mergeCell ref="J613:K613"/>
    <mergeCell ref="L613:M613"/>
    <mergeCell ref="N613:O613"/>
    <mergeCell ref="B612:C612"/>
    <mergeCell ref="D612:E612"/>
    <mergeCell ref="F612:G612"/>
    <mergeCell ref="H612:I612"/>
    <mergeCell ref="J612:K612"/>
    <mergeCell ref="L612:M612"/>
    <mergeCell ref="N585:O585"/>
    <mergeCell ref="B611:C611"/>
    <mergeCell ref="D611:E611"/>
    <mergeCell ref="F611:G611"/>
    <mergeCell ref="H611:I611"/>
    <mergeCell ref="J611:K611"/>
    <mergeCell ref="L611:M611"/>
    <mergeCell ref="N611:O611"/>
    <mergeCell ref="B585:C585"/>
    <mergeCell ref="D585:E585"/>
    <mergeCell ref="F585:G585"/>
    <mergeCell ref="H585:I585"/>
    <mergeCell ref="J585:K585"/>
    <mergeCell ref="L585:M585"/>
    <mergeCell ref="N583:O583"/>
    <mergeCell ref="B584:C584"/>
    <mergeCell ref="D584:E584"/>
    <mergeCell ref="F584:G584"/>
    <mergeCell ref="H584:I584"/>
    <mergeCell ref="J584:K584"/>
    <mergeCell ref="L584:M584"/>
    <mergeCell ref="N584:O584"/>
    <mergeCell ref="B583:C583"/>
    <mergeCell ref="D583:E583"/>
    <mergeCell ref="F583:G583"/>
    <mergeCell ref="H583:I583"/>
    <mergeCell ref="J583:K583"/>
    <mergeCell ref="L583:M583"/>
    <mergeCell ref="N555:O555"/>
    <mergeCell ref="B556:C556"/>
    <mergeCell ref="D556:E556"/>
    <mergeCell ref="F556:G556"/>
    <mergeCell ref="H556:I556"/>
    <mergeCell ref="J556:K556"/>
    <mergeCell ref="L556:M556"/>
    <mergeCell ref="N556:O556"/>
    <mergeCell ref="B555:C555"/>
    <mergeCell ref="D555:E555"/>
    <mergeCell ref="F555:G555"/>
    <mergeCell ref="H555:I555"/>
    <mergeCell ref="J555:K555"/>
    <mergeCell ref="L555:M555"/>
    <mergeCell ref="N527:O527"/>
    <mergeCell ref="B554:C554"/>
    <mergeCell ref="D554:E554"/>
    <mergeCell ref="F554:G554"/>
    <mergeCell ref="H554:I554"/>
    <mergeCell ref="J554:K554"/>
    <mergeCell ref="L554:M554"/>
    <mergeCell ref="N554:O554"/>
    <mergeCell ref="B527:C527"/>
    <mergeCell ref="D527:E527"/>
    <mergeCell ref="F527:G527"/>
    <mergeCell ref="H527:I527"/>
    <mergeCell ref="J527:K527"/>
    <mergeCell ref="L527:M527"/>
    <mergeCell ref="N525:O525"/>
    <mergeCell ref="B526:C526"/>
    <mergeCell ref="D526:E526"/>
    <mergeCell ref="F526:G526"/>
    <mergeCell ref="H526:I526"/>
    <mergeCell ref="J526:K526"/>
    <mergeCell ref="L526:M526"/>
    <mergeCell ref="N526:O526"/>
    <mergeCell ref="B525:C525"/>
    <mergeCell ref="D525:E525"/>
    <mergeCell ref="F525:G525"/>
    <mergeCell ref="H525:I525"/>
    <mergeCell ref="J525:K525"/>
    <mergeCell ref="L525:M525"/>
    <mergeCell ref="N497:O497"/>
    <mergeCell ref="B498:C498"/>
    <mergeCell ref="D498:E498"/>
    <mergeCell ref="F498:G498"/>
    <mergeCell ref="H498:I498"/>
    <mergeCell ref="J498:K498"/>
    <mergeCell ref="L498:M498"/>
    <mergeCell ref="N498:O498"/>
    <mergeCell ref="B497:C497"/>
    <mergeCell ref="D497:E497"/>
    <mergeCell ref="F497:G497"/>
    <mergeCell ref="H497:I497"/>
    <mergeCell ref="J497:K497"/>
    <mergeCell ref="L497:M497"/>
    <mergeCell ref="N469:O469"/>
    <mergeCell ref="B496:C496"/>
    <mergeCell ref="D496:E496"/>
    <mergeCell ref="F496:G496"/>
    <mergeCell ref="H496:I496"/>
    <mergeCell ref="J496:K496"/>
    <mergeCell ref="L496:M496"/>
    <mergeCell ref="N496:O496"/>
    <mergeCell ref="B469:C469"/>
    <mergeCell ref="D469:E469"/>
    <mergeCell ref="F469:G469"/>
    <mergeCell ref="H469:I469"/>
    <mergeCell ref="J469:K469"/>
    <mergeCell ref="L469:M469"/>
    <mergeCell ref="N467:O467"/>
    <mergeCell ref="B468:C468"/>
    <mergeCell ref="D468:E468"/>
    <mergeCell ref="F468:G468"/>
    <mergeCell ref="H468:I468"/>
    <mergeCell ref="J468:K468"/>
    <mergeCell ref="L468:M468"/>
    <mergeCell ref="N468:O468"/>
    <mergeCell ref="B467:C467"/>
    <mergeCell ref="D467:E467"/>
    <mergeCell ref="F467:G467"/>
    <mergeCell ref="H467:I467"/>
    <mergeCell ref="J467:K467"/>
    <mergeCell ref="L467:M467"/>
    <mergeCell ref="N439:O439"/>
    <mergeCell ref="B440:C440"/>
    <mergeCell ref="D440:E440"/>
    <mergeCell ref="F440:G440"/>
    <mergeCell ref="H440:I440"/>
    <mergeCell ref="J440:K440"/>
    <mergeCell ref="L440:M440"/>
    <mergeCell ref="N440:O440"/>
    <mergeCell ref="B439:C439"/>
    <mergeCell ref="D439:E439"/>
    <mergeCell ref="F439:G439"/>
    <mergeCell ref="H439:I439"/>
    <mergeCell ref="J439:K439"/>
    <mergeCell ref="L439:M439"/>
    <mergeCell ref="N411:O411"/>
    <mergeCell ref="B438:C438"/>
    <mergeCell ref="D438:E438"/>
    <mergeCell ref="F438:G438"/>
    <mergeCell ref="H438:I438"/>
    <mergeCell ref="J438:K438"/>
    <mergeCell ref="L438:M438"/>
    <mergeCell ref="N438:O438"/>
    <mergeCell ref="B411:C411"/>
    <mergeCell ref="D411:E411"/>
    <mergeCell ref="F411:G411"/>
    <mergeCell ref="H411:I411"/>
    <mergeCell ref="J411:K411"/>
    <mergeCell ref="L411:M411"/>
    <mergeCell ref="N409:O409"/>
    <mergeCell ref="B410:C410"/>
    <mergeCell ref="D410:E410"/>
    <mergeCell ref="F410:G410"/>
    <mergeCell ref="H410:I410"/>
    <mergeCell ref="J410:K410"/>
    <mergeCell ref="L410:M410"/>
    <mergeCell ref="N410:O410"/>
    <mergeCell ref="B409:C409"/>
    <mergeCell ref="D409:E409"/>
    <mergeCell ref="F409:G409"/>
    <mergeCell ref="H409:I409"/>
    <mergeCell ref="J409:K409"/>
    <mergeCell ref="L409:M409"/>
    <mergeCell ref="N381:O381"/>
    <mergeCell ref="B382:C382"/>
    <mergeCell ref="D382:E382"/>
    <mergeCell ref="F382:G382"/>
    <mergeCell ref="H382:I382"/>
    <mergeCell ref="J382:K382"/>
    <mergeCell ref="L382:M382"/>
    <mergeCell ref="N382:O382"/>
    <mergeCell ref="B381:C381"/>
    <mergeCell ref="D381:E381"/>
    <mergeCell ref="F381:G381"/>
    <mergeCell ref="H381:I381"/>
    <mergeCell ref="J381:K381"/>
    <mergeCell ref="L381:M381"/>
    <mergeCell ref="N353:O353"/>
    <mergeCell ref="B380:C380"/>
    <mergeCell ref="D380:E380"/>
    <mergeCell ref="F380:G380"/>
    <mergeCell ref="H380:I380"/>
    <mergeCell ref="J380:K380"/>
    <mergeCell ref="L380:M380"/>
    <mergeCell ref="N380:O380"/>
    <mergeCell ref="B353:C353"/>
    <mergeCell ref="D353:E353"/>
    <mergeCell ref="F353:G353"/>
    <mergeCell ref="H353:I353"/>
    <mergeCell ref="J353:K353"/>
    <mergeCell ref="L353:M353"/>
    <mergeCell ref="N351:O351"/>
    <mergeCell ref="B352:C352"/>
    <mergeCell ref="D352:E352"/>
    <mergeCell ref="F352:G352"/>
    <mergeCell ref="H352:I352"/>
    <mergeCell ref="J352:K352"/>
    <mergeCell ref="L352:M352"/>
    <mergeCell ref="N352:O352"/>
    <mergeCell ref="B351:C351"/>
    <mergeCell ref="D351:E351"/>
    <mergeCell ref="F351:G351"/>
    <mergeCell ref="H351:I351"/>
    <mergeCell ref="J351:K351"/>
    <mergeCell ref="L351:M351"/>
    <mergeCell ref="N323:O323"/>
    <mergeCell ref="B324:C324"/>
    <mergeCell ref="D324:E324"/>
    <mergeCell ref="F324:G324"/>
    <mergeCell ref="H324:I324"/>
    <mergeCell ref="J324:K324"/>
    <mergeCell ref="L324:M324"/>
    <mergeCell ref="N324:O324"/>
    <mergeCell ref="B323:C323"/>
    <mergeCell ref="D323:E323"/>
    <mergeCell ref="F323:G323"/>
    <mergeCell ref="H323:I323"/>
    <mergeCell ref="J323:K323"/>
    <mergeCell ref="L323:M323"/>
    <mergeCell ref="N295:O295"/>
    <mergeCell ref="B322:C322"/>
    <mergeCell ref="D322:E322"/>
    <mergeCell ref="F322:G322"/>
    <mergeCell ref="H322:I322"/>
    <mergeCell ref="J322:K322"/>
    <mergeCell ref="L322:M322"/>
    <mergeCell ref="N322:O322"/>
    <mergeCell ref="B295:C295"/>
    <mergeCell ref="D295:E295"/>
    <mergeCell ref="F295:G295"/>
    <mergeCell ref="H295:I295"/>
    <mergeCell ref="J295:K295"/>
    <mergeCell ref="L295:M295"/>
    <mergeCell ref="N293:O293"/>
    <mergeCell ref="B294:C294"/>
    <mergeCell ref="D294:E294"/>
    <mergeCell ref="F294:G294"/>
    <mergeCell ref="H294:I294"/>
    <mergeCell ref="J294:K294"/>
    <mergeCell ref="L294:M294"/>
    <mergeCell ref="N294:O294"/>
    <mergeCell ref="B293:C293"/>
    <mergeCell ref="D293:E293"/>
    <mergeCell ref="F293:G293"/>
    <mergeCell ref="H293:I293"/>
    <mergeCell ref="J293:K293"/>
    <mergeCell ref="L293:M293"/>
    <mergeCell ref="N265:O265"/>
    <mergeCell ref="B266:C266"/>
    <mergeCell ref="D266:E266"/>
    <mergeCell ref="F266:G266"/>
    <mergeCell ref="H266:I266"/>
    <mergeCell ref="J266:K266"/>
    <mergeCell ref="L266:M266"/>
    <mergeCell ref="N266:O266"/>
    <mergeCell ref="B265:C265"/>
    <mergeCell ref="D265:E265"/>
    <mergeCell ref="F265:G265"/>
    <mergeCell ref="H265:I265"/>
    <mergeCell ref="J265:K265"/>
    <mergeCell ref="L265:M265"/>
    <mergeCell ref="N237:O237"/>
    <mergeCell ref="B264:C264"/>
    <mergeCell ref="D264:E264"/>
    <mergeCell ref="F264:G264"/>
    <mergeCell ref="H264:I264"/>
    <mergeCell ref="J264:K264"/>
    <mergeCell ref="L264:M264"/>
    <mergeCell ref="N264:O264"/>
    <mergeCell ref="B237:C237"/>
    <mergeCell ref="D237:E237"/>
    <mergeCell ref="F237:G237"/>
    <mergeCell ref="H237:I237"/>
    <mergeCell ref="J237:K237"/>
    <mergeCell ref="L237:M237"/>
    <mergeCell ref="N235:O235"/>
    <mergeCell ref="B236:C236"/>
    <mergeCell ref="D236:E236"/>
    <mergeCell ref="F236:G236"/>
    <mergeCell ref="H236:I236"/>
    <mergeCell ref="J236:K236"/>
    <mergeCell ref="L236:M236"/>
    <mergeCell ref="N236:O236"/>
    <mergeCell ref="B235:C235"/>
    <mergeCell ref="D235:E235"/>
    <mergeCell ref="F235:G235"/>
    <mergeCell ref="H235:I235"/>
    <mergeCell ref="J235:K235"/>
    <mergeCell ref="L235:M235"/>
    <mergeCell ref="N207:O207"/>
    <mergeCell ref="B208:C208"/>
    <mergeCell ref="D208:E208"/>
    <mergeCell ref="F208:G208"/>
    <mergeCell ref="H208:I208"/>
    <mergeCell ref="J208:K208"/>
    <mergeCell ref="L208:M208"/>
    <mergeCell ref="N208:O208"/>
    <mergeCell ref="B207:C207"/>
    <mergeCell ref="D207:E207"/>
    <mergeCell ref="F207:G207"/>
    <mergeCell ref="H207:I207"/>
    <mergeCell ref="J207:K207"/>
    <mergeCell ref="L207:M207"/>
    <mergeCell ref="N179:O179"/>
    <mergeCell ref="B206:C206"/>
    <mergeCell ref="D206:E206"/>
    <mergeCell ref="F206:G206"/>
    <mergeCell ref="H206:I206"/>
    <mergeCell ref="J206:K206"/>
    <mergeCell ref="L206:M206"/>
    <mergeCell ref="N206:O206"/>
    <mergeCell ref="B179:C179"/>
    <mergeCell ref="D179:E179"/>
    <mergeCell ref="F179:G179"/>
    <mergeCell ref="H179:I179"/>
    <mergeCell ref="J179:K179"/>
    <mergeCell ref="L179:M179"/>
    <mergeCell ref="N177:O177"/>
    <mergeCell ref="B178:C178"/>
    <mergeCell ref="D178:E178"/>
    <mergeCell ref="F178:G178"/>
    <mergeCell ref="H178:I178"/>
    <mergeCell ref="J178:K178"/>
    <mergeCell ref="L178:M178"/>
    <mergeCell ref="N178:O178"/>
    <mergeCell ref="B177:C177"/>
    <mergeCell ref="D177:E177"/>
    <mergeCell ref="F177:G177"/>
    <mergeCell ref="H177:I177"/>
    <mergeCell ref="J177:K177"/>
    <mergeCell ref="L177:M177"/>
    <mergeCell ref="N149:O149"/>
    <mergeCell ref="B150:C150"/>
    <mergeCell ref="D150:E150"/>
    <mergeCell ref="F150:G150"/>
    <mergeCell ref="H150:I150"/>
    <mergeCell ref="J150:K150"/>
    <mergeCell ref="L150:M150"/>
    <mergeCell ref="N150:O150"/>
    <mergeCell ref="B149:C149"/>
    <mergeCell ref="D149:E149"/>
    <mergeCell ref="F149:G149"/>
    <mergeCell ref="H149:I149"/>
    <mergeCell ref="J149:K149"/>
    <mergeCell ref="L149:M149"/>
    <mergeCell ref="N121:O121"/>
    <mergeCell ref="B148:C148"/>
    <mergeCell ref="D148:E148"/>
    <mergeCell ref="F148:G148"/>
    <mergeCell ref="H148:I148"/>
    <mergeCell ref="J148:K148"/>
    <mergeCell ref="L148:M148"/>
    <mergeCell ref="N148:O148"/>
    <mergeCell ref="B121:C121"/>
    <mergeCell ref="D121:E121"/>
    <mergeCell ref="F121:G121"/>
    <mergeCell ref="H121:I121"/>
    <mergeCell ref="J121:K121"/>
    <mergeCell ref="L121:M121"/>
    <mergeCell ref="N119:O119"/>
    <mergeCell ref="B120:C120"/>
    <mergeCell ref="D120:E120"/>
    <mergeCell ref="F120:G120"/>
    <mergeCell ref="H120:I120"/>
    <mergeCell ref="J120:K120"/>
    <mergeCell ref="L120:M120"/>
    <mergeCell ref="N120:O120"/>
    <mergeCell ref="B119:C119"/>
    <mergeCell ref="D119:E119"/>
    <mergeCell ref="F119:G119"/>
    <mergeCell ref="H119:I119"/>
    <mergeCell ref="J119:K119"/>
    <mergeCell ref="L119:M119"/>
    <mergeCell ref="N91:O91"/>
    <mergeCell ref="B92:C92"/>
    <mergeCell ref="D92:E92"/>
    <mergeCell ref="F92:G92"/>
    <mergeCell ref="H92:I92"/>
    <mergeCell ref="J92:K92"/>
    <mergeCell ref="L92:M92"/>
    <mergeCell ref="N92:O92"/>
    <mergeCell ref="B91:C91"/>
    <mergeCell ref="D91:E91"/>
    <mergeCell ref="F91:G91"/>
    <mergeCell ref="H91:I91"/>
    <mergeCell ref="J91:K91"/>
    <mergeCell ref="L91:M91"/>
    <mergeCell ref="N63:O63"/>
    <mergeCell ref="B90:C90"/>
    <mergeCell ref="D90:E90"/>
    <mergeCell ref="F90:G90"/>
    <mergeCell ref="H90:I90"/>
    <mergeCell ref="J90:K90"/>
    <mergeCell ref="L90:M90"/>
    <mergeCell ref="N90:O90"/>
    <mergeCell ref="B63:C63"/>
    <mergeCell ref="D63:E63"/>
    <mergeCell ref="F63:G63"/>
    <mergeCell ref="H63:I63"/>
    <mergeCell ref="J63:K63"/>
    <mergeCell ref="L63:M63"/>
    <mergeCell ref="N61:O61"/>
    <mergeCell ref="B62:C62"/>
    <mergeCell ref="D62:E62"/>
    <mergeCell ref="F62:G62"/>
    <mergeCell ref="H62:I62"/>
    <mergeCell ref="J62:K62"/>
    <mergeCell ref="L62:M62"/>
    <mergeCell ref="N62:O62"/>
    <mergeCell ref="B61:C61"/>
    <mergeCell ref="D61:E61"/>
    <mergeCell ref="F61:G61"/>
    <mergeCell ref="H61:I61"/>
    <mergeCell ref="J61:K61"/>
    <mergeCell ref="L61:M61"/>
    <mergeCell ref="N33:O33"/>
    <mergeCell ref="B34:C34"/>
    <mergeCell ref="D34:E34"/>
    <mergeCell ref="F34:G34"/>
    <mergeCell ref="H34:I34"/>
    <mergeCell ref="J34:K34"/>
    <mergeCell ref="L34:M34"/>
    <mergeCell ref="N34:O34"/>
    <mergeCell ref="B33:C33"/>
    <mergeCell ref="D33:E33"/>
    <mergeCell ref="F33:G33"/>
    <mergeCell ref="H33:I33"/>
    <mergeCell ref="J33:K33"/>
    <mergeCell ref="L33:M33"/>
    <mergeCell ref="N5:O5"/>
    <mergeCell ref="B32:C32"/>
    <mergeCell ref="D32:E32"/>
    <mergeCell ref="F32:G32"/>
    <mergeCell ref="H32:I32"/>
    <mergeCell ref="J32:K32"/>
    <mergeCell ref="L32:M32"/>
    <mergeCell ref="N32:O32"/>
    <mergeCell ref="B5:C5"/>
    <mergeCell ref="D5:E5"/>
    <mergeCell ref="F5:G5"/>
    <mergeCell ref="H5:I5"/>
    <mergeCell ref="J5:K5"/>
    <mergeCell ref="L5:M5"/>
    <mergeCell ref="N3:O3"/>
    <mergeCell ref="B4:C4"/>
    <mergeCell ref="D4:E4"/>
    <mergeCell ref="F4:G4"/>
    <mergeCell ref="H4:I4"/>
    <mergeCell ref="J4:K4"/>
    <mergeCell ref="L4:M4"/>
    <mergeCell ref="N4:O4"/>
    <mergeCell ref="B3:C3"/>
    <mergeCell ref="D3:E3"/>
    <mergeCell ref="F3:G3"/>
    <mergeCell ref="H3:I3"/>
    <mergeCell ref="J3:K3"/>
    <mergeCell ref="L3:M3"/>
  </mergeCells>
  <phoneticPr fontId="5"/>
  <printOptions gridLinesSet="0"/>
  <pageMargins left="0.59055118110236227" right="0.59055118110236227" top="0.78740157480314965" bottom="0.78740157480314965" header="0.15748031496062992" footer="0"/>
  <pageSetup paperSize="9" scale="89" firstPageNumber="15" orientation="portrait" blackAndWhite="1" useFirstPageNumber="1" r:id="rId1"/>
  <headerFooter alignWithMargins="0"/>
  <rowBreaks count="18" manualBreakCount="18">
    <brk id="59" max="14" man="1"/>
    <brk id="117" max="14" man="1"/>
    <brk id="175" max="14" man="1"/>
    <brk id="233" max="14" man="1"/>
    <brk id="291" max="14" man="1"/>
    <brk id="349" max="14" man="1"/>
    <brk id="407" max="14" man="1"/>
    <brk id="465" max="14" man="1"/>
    <brk id="523" max="14" man="1"/>
    <brk id="581" max="14" man="1"/>
    <brk id="638" max="14" man="1"/>
    <brk id="696" max="14" man="1"/>
    <brk id="754" max="14" man="1"/>
    <brk id="812" max="14" man="1"/>
    <brk id="870" max="14" man="1"/>
    <brk id="928" max="14" man="1"/>
    <brk id="986" max="14" man="1"/>
    <brk id="1044" max="14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68"/>
  <sheetViews>
    <sheetView tabSelected="1" view="pageBreakPreview" zoomScaleNormal="75" zoomScaleSheetLayoutView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C38" sqref="C38"/>
    </sheetView>
  </sheetViews>
  <sheetFormatPr defaultColWidth="10.375" defaultRowHeight="23.85" customHeight="1"/>
  <cols>
    <col min="1" max="1" width="13.375" style="510" customWidth="1"/>
    <col min="2" max="2" width="11.75" style="510" customWidth="1"/>
    <col min="3" max="6" width="13.25" style="510" customWidth="1"/>
    <col min="7" max="7" width="13.25" style="133" customWidth="1"/>
    <col min="8" max="256" width="10.375" style="510"/>
    <col min="257" max="257" width="13.375" style="510" customWidth="1"/>
    <col min="258" max="258" width="11.75" style="510" customWidth="1"/>
    <col min="259" max="263" width="13.25" style="510" customWidth="1"/>
    <col min="264" max="512" width="10.375" style="510"/>
    <col min="513" max="513" width="13.375" style="510" customWidth="1"/>
    <col min="514" max="514" width="11.75" style="510" customWidth="1"/>
    <col min="515" max="519" width="13.25" style="510" customWidth="1"/>
    <col min="520" max="768" width="10.375" style="510"/>
    <col min="769" max="769" width="13.375" style="510" customWidth="1"/>
    <col min="770" max="770" width="11.75" style="510" customWidth="1"/>
    <col min="771" max="775" width="13.25" style="510" customWidth="1"/>
    <col min="776" max="1024" width="10.375" style="510"/>
    <col min="1025" max="1025" width="13.375" style="510" customWidth="1"/>
    <col min="1026" max="1026" width="11.75" style="510" customWidth="1"/>
    <col min="1027" max="1031" width="13.25" style="510" customWidth="1"/>
    <col min="1032" max="1280" width="10.375" style="510"/>
    <col min="1281" max="1281" width="13.375" style="510" customWidth="1"/>
    <col min="1282" max="1282" width="11.75" style="510" customWidth="1"/>
    <col min="1283" max="1287" width="13.25" style="510" customWidth="1"/>
    <col min="1288" max="1536" width="10.375" style="510"/>
    <col min="1537" max="1537" width="13.375" style="510" customWidth="1"/>
    <col min="1538" max="1538" width="11.75" style="510" customWidth="1"/>
    <col min="1539" max="1543" width="13.25" style="510" customWidth="1"/>
    <col min="1544" max="1792" width="10.375" style="510"/>
    <col min="1793" max="1793" width="13.375" style="510" customWidth="1"/>
    <col min="1794" max="1794" width="11.75" style="510" customWidth="1"/>
    <col min="1795" max="1799" width="13.25" style="510" customWidth="1"/>
    <col min="1800" max="2048" width="10.375" style="510"/>
    <col min="2049" max="2049" width="13.375" style="510" customWidth="1"/>
    <col min="2050" max="2050" width="11.75" style="510" customWidth="1"/>
    <col min="2051" max="2055" width="13.25" style="510" customWidth="1"/>
    <col min="2056" max="2304" width="10.375" style="510"/>
    <col min="2305" max="2305" width="13.375" style="510" customWidth="1"/>
    <col min="2306" max="2306" width="11.75" style="510" customWidth="1"/>
    <col min="2307" max="2311" width="13.25" style="510" customWidth="1"/>
    <col min="2312" max="2560" width="10.375" style="510"/>
    <col min="2561" max="2561" width="13.375" style="510" customWidth="1"/>
    <col min="2562" max="2562" width="11.75" style="510" customWidth="1"/>
    <col min="2563" max="2567" width="13.25" style="510" customWidth="1"/>
    <col min="2568" max="2816" width="10.375" style="510"/>
    <col min="2817" max="2817" width="13.375" style="510" customWidth="1"/>
    <col min="2818" max="2818" width="11.75" style="510" customWidth="1"/>
    <col min="2819" max="2823" width="13.25" style="510" customWidth="1"/>
    <col min="2824" max="3072" width="10.375" style="510"/>
    <col min="3073" max="3073" width="13.375" style="510" customWidth="1"/>
    <col min="3074" max="3074" width="11.75" style="510" customWidth="1"/>
    <col min="3075" max="3079" width="13.25" style="510" customWidth="1"/>
    <col min="3080" max="3328" width="10.375" style="510"/>
    <col min="3329" max="3329" width="13.375" style="510" customWidth="1"/>
    <col min="3330" max="3330" width="11.75" style="510" customWidth="1"/>
    <col min="3331" max="3335" width="13.25" style="510" customWidth="1"/>
    <col min="3336" max="3584" width="10.375" style="510"/>
    <col min="3585" max="3585" width="13.375" style="510" customWidth="1"/>
    <col min="3586" max="3586" width="11.75" style="510" customWidth="1"/>
    <col min="3587" max="3591" width="13.25" style="510" customWidth="1"/>
    <col min="3592" max="3840" width="10.375" style="510"/>
    <col min="3841" max="3841" width="13.375" style="510" customWidth="1"/>
    <col min="3842" max="3842" width="11.75" style="510" customWidth="1"/>
    <col min="3843" max="3847" width="13.25" style="510" customWidth="1"/>
    <col min="3848" max="4096" width="10.375" style="510"/>
    <col min="4097" max="4097" width="13.375" style="510" customWidth="1"/>
    <col min="4098" max="4098" width="11.75" style="510" customWidth="1"/>
    <col min="4099" max="4103" width="13.25" style="510" customWidth="1"/>
    <col min="4104" max="4352" width="10.375" style="510"/>
    <col min="4353" max="4353" width="13.375" style="510" customWidth="1"/>
    <col min="4354" max="4354" width="11.75" style="510" customWidth="1"/>
    <col min="4355" max="4359" width="13.25" style="510" customWidth="1"/>
    <col min="4360" max="4608" width="10.375" style="510"/>
    <col min="4609" max="4609" width="13.375" style="510" customWidth="1"/>
    <col min="4610" max="4610" width="11.75" style="510" customWidth="1"/>
    <col min="4611" max="4615" width="13.25" style="510" customWidth="1"/>
    <col min="4616" max="4864" width="10.375" style="510"/>
    <col min="4865" max="4865" width="13.375" style="510" customWidth="1"/>
    <col min="4866" max="4866" width="11.75" style="510" customWidth="1"/>
    <col min="4867" max="4871" width="13.25" style="510" customWidth="1"/>
    <col min="4872" max="5120" width="10.375" style="510"/>
    <col min="5121" max="5121" width="13.375" style="510" customWidth="1"/>
    <col min="5122" max="5122" width="11.75" style="510" customWidth="1"/>
    <col min="5123" max="5127" width="13.25" style="510" customWidth="1"/>
    <col min="5128" max="5376" width="10.375" style="510"/>
    <col min="5377" max="5377" width="13.375" style="510" customWidth="1"/>
    <col min="5378" max="5378" width="11.75" style="510" customWidth="1"/>
    <col min="5379" max="5383" width="13.25" style="510" customWidth="1"/>
    <col min="5384" max="5632" width="10.375" style="510"/>
    <col min="5633" max="5633" width="13.375" style="510" customWidth="1"/>
    <col min="5634" max="5634" width="11.75" style="510" customWidth="1"/>
    <col min="5635" max="5639" width="13.25" style="510" customWidth="1"/>
    <col min="5640" max="5888" width="10.375" style="510"/>
    <col min="5889" max="5889" width="13.375" style="510" customWidth="1"/>
    <col min="5890" max="5890" width="11.75" style="510" customWidth="1"/>
    <col min="5891" max="5895" width="13.25" style="510" customWidth="1"/>
    <col min="5896" max="6144" width="10.375" style="510"/>
    <col min="6145" max="6145" width="13.375" style="510" customWidth="1"/>
    <col min="6146" max="6146" width="11.75" style="510" customWidth="1"/>
    <col min="6147" max="6151" width="13.25" style="510" customWidth="1"/>
    <col min="6152" max="6400" width="10.375" style="510"/>
    <col min="6401" max="6401" width="13.375" style="510" customWidth="1"/>
    <col min="6402" max="6402" width="11.75" style="510" customWidth="1"/>
    <col min="6403" max="6407" width="13.25" style="510" customWidth="1"/>
    <col min="6408" max="6656" width="10.375" style="510"/>
    <col min="6657" max="6657" width="13.375" style="510" customWidth="1"/>
    <col min="6658" max="6658" width="11.75" style="510" customWidth="1"/>
    <col min="6659" max="6663" width="13.25" style="510" customWidth="1"/>
    <col min="6664" max="6912" width="10.375" style="510"/>
    <col min="6913" max="6913" width="13.375" style="510" customWidth="1"/>
    <col min="6914" max="6914" width="11.75" style="510" customWidth="1"/>
    <col min="6915" max="6919" width="13.25" style="510" customWidth="1"/>
    <col min="6920" max="7168" width="10.375" style="510"/>
    <col min="7169" max="7169" width="13.375" style="510" customWidth="1"/>
    <col min="7170" max="7170" width="11.75" style="510" customWidth="1"/>
    <col min="7171" max="7175" width="13.25" style="510" customWidth="1"/>
    <col min="7176" max="7424" width="10.375" style="510"/>
    <col min="7425" max="7425" width="13.375" style="510" customWidth="1"/>
    <col min="7426" max="7426" width="11.75" style="510" customWidth="1"/>
    <col min="7427" max="7431" width="13.25" style="510" customWidth="1"/>
    <col min="7432" max="7680" width="10.375" style="510"/>
    <col min="7681" max="7681" width="13.375" style="510" customWidth="1"/>
    <col min="7682" max="7682" width="11.75" style="510" customWidth="1"/>
    <col min="7683" max="7687" width="13.25" style="510" customWidth="1"/>
    <col min="7688" max="7936" width="10.375" style="510"/>
    <col min="7937" max="7937" width="13.375" style="510" customWidth="1"/>
    <col min="7938" max="7938" width="11.75" style="510" customWidth="1"/>
    <col min="7939" max="7943" width="13.25" style="510" customWidth="1"/>
    <col min="7944" max="8192" width="10.375" style="510"/>
    <col min="8193" max="8193" width="13.375" style="510" customWidth="1"/>
    <col min="8194" max="8194" width="11.75" style="510" customWidth="1"/>
    <col min="8195" max="8199" width="13.25" style="510" customWidth="1"/>
    <col min="8200" max="8448" width="10.375" style="510"/>
    <col min="8449" max="8449" width="13.375" style="510" customWidth="1"/>
    <col min="8450" max="8450" width="11.75" style="510" customWidth="1"/>
    <col min="8451" max="8455" width="13.25" style="510" customWidth="1"/>
    <col min="8456" max="8704" width="10.375" style="510"/>
    <col min="8705" max="8705" width="13.375" style="510" customWidth="1"/>
    <col min="8706" max="8706" width="11.75" style="510" customWidth="1"/>
    <col min="8707" max="8711" width="13.25" style="510" customWidth="1"/>
    <col min="8712" max="8960" width="10.375" style="510"/>
    <col min="8961" max="8961" width="13.375" style="510" customWidth="1"/>
    <col min="8962" max="8962" width="11.75" style="510" customWidth="1"/>
    <col min="8963" max="8967" width="13.25" style="510" customWidth="1"/>
    <col min="8968" max="9216" width="10.375" style="510"/>
    <col min="9217" max="9217" width="13.375" style="510" customWidth="1"/>
    <col min="9218" max="9218" width="11.75" style="510" customWidth="1"/>
    <col min="9219" max="9223" width="13.25" style="510" customWidth="1"/>
    <col min="9224" max="9472" width="10.375" style="510"/>
    <col min="9473" max="9473" width="13.375" style="510" customWidth="1"/>
    <col min="9474" max="9474" width="11.75" style="510" customWidth="1"/>
    <col min="9475" max="9479" width="13.25" style="510" customWidth="1"/>
    <col min="9480" max="9728" width="10.375" style="510"/>
    <col min="9729" max="9729" width="13.375" style="510" customWidth="1"/>
    <col min="9730" max="9730" width="11.75" style="510" customWidth="1"/>
    <col min="9731" max="9735" width="13.25" style="510" customWidth="1"/>
    <col min="9736" max="9984" width="10.375" style="510"/>
    <col min="9985" max="9985" width="13.375" style="510" customWidth="1"/>
    <col min="9986" max="9986" width="11.75" style="510" customWidth="1"/>
    <col min="9987" max="9991" width="13.25" style="510" customWidth="1"/>
    <col min="9992" max="10240" width="10.375" style="510"/>
    <col min="10241" max="10241" width="13.375" style="510" customWidth="1"/>
    <col min="10242" max="10242" width="11.75" style="510" customWidth="1"/>
    <col min="10243" max="10247" width="13.25" style="510" customWidth="1"/>
    <col min="10248" max="10496" width="10.375" style="510"/>
    <col min="10497" max="10497" width="13.375" style="510" customWidth="1"/>
    <col min="10498" max="10498" width="11.75" style="510" customWidth="1"/>
    <col min="10499" max="10503" width="13.25" style="510" customWidth="1"/>
    <col min="10504" max="10752" width="10.375" style="510"/>
    <col min="10753" max="10753" width="13.375" style="510" customWidth="1"/>
    <col min="10754" max="10754" width="11.75" style="510" customWidth="1"/>
    <col min="10755" max="10759" width="13.25" style="510" customWidth="1"/>
    <col min="10760" max="11008" width="10.375" style="510"/>
    <col min="11009" max="11009" width="13.375" style="510" customWidth="1"/>
    <col min="11010" max="11010" width="11.75" style="510" customWidth="1"/>
    <col min="11011" max="11015" width="13.25" style="510" customWidth="1"/>
    <col min="11016" max="11264" width="10.375" style="510"/>
    <col min="11265" max="11265" width="13.375" style="510" customWidth="1"/>
    <col min="11266" max="11266" width="11.75" style="510" customWidth="1"/>
    <col min="11267" max="11271" width="13.25" style="510" customWidth="1"/>
    <col min="11272" max="11520" width="10.375" style="510"/>
    <col min="11521" max="11521" width="13.375" style="510" customWidth="1"/>
    <col min="11522" max="11522" width="11.75" style="510" customWidth="1"/>
    <col min="11523" max="11527" width="13.25" style="510" customWidth="1"/>
    <col min="11528" max="11776" width="10.375" style="510"/>
    <col min="11777" max="11777" width="13.375" style="510" customWidth="1"/>
    <col min="11778" max="11778" width="11.75" style="510" customWidth="1"/>
    <col min="11779" max="11783" width="13.25" style="510" customWidth="1"/>
    <col min="11784" max="12032" width="10.375" style="510"/>
    <col min="12033" max="12033" width="13.375" style="510" customWidth="1"/>
    <col min="12034" max="12034" width="11.75" style="510" customWidth="1"/>
    <col min="12035" max="12039" width="13.25" style="510" customWidth="1"/>
    <col min="12040" max="12288" width="10.375" style="510"/>
    <col min="12289" max="12289" width="13.375" style="510" customWidth="1"/>
    <col min="12290" max="12290" width="11.75" style="510" customWidth="1"/>
    <col min="12291" max="12295" width="13.25" style="510" customWidth="1"/>
    <col min="12296" max="12544" width="10.375" style="510"/>
    <col min="12545" max="12545" width="13.375" style="510" customWidth="1"/>
    <col min="12546" max="12546" width="11.75" style="510" customWidth="1"/>
    <col min="12547" max="12551" width="13.25" style="510" customWidth="1"/>
    <col min="12552" max="12800" width="10.375" style="510"/>
    <col min="12801" max="12801" width="13.375" style="510" customWidth="1"/>
    <col min="12802" max="12802" width="11.75" style="510" customWidth="1"/>
    <col min="12803" max="12807" width="13.25" style="510" customWidth="1"/>
    <col min="12808" max="13056" width="10.375" style="510"/>
    <col min="13057" max="13057" width="13.375" style="510" customWidth="1"/>
    <col min="13058" max="13058" width="11.75" style="510" customWidth="1"/>
    <col min="13059" max="13063" width="13.25" style="510" customWidth="1"/>
    <col min="13064" max="13312" width="10.375" style="510"/>
    <col min="13313" max="13313" width="13.375" style="510" customWidth="1"/>
    <col min="13314" max="13314" width="11.75" style="510" customWidth="1"/>
    <col min="13315" max="13319" width="13.25" style="510" customWidth="1"/>
    <col min="13320" max="13568" width="10.375" style="510"/>
    <col min="13569" max="13569" width="13.375" style="510" customWidth="1"/>
    <col min="13570" max="13570" width="11.75" style="510" customWidth="1"/>
    <col min="13571" max="13575" width="13.25" style="510" customWidth="1"/>
    <col min="13576" max="13824" width="10.375" style="510"/>
    <col min="13825" max="13825" width="13.375" style="510" customWidth="1"/>
    <col min="13826" max="13826" width="11.75" style="510" customWidth="1"/>
    <col min="13827" max="13831" width="13.25" style="510" customWidth="1"/>
    <col min="13832" max="14080" width="10.375" style="510"/>
    <col min="14081" max="14081" width="13.375" style="510" customWidth="1"/>
    <col min="14082" max="14082" width="11.75" style="510" customWidth="1"/>
    <col min="14083" max="14087" width="13.25" style="510" customWidth="1"/>
    <col min="14088" max="14336" width="10.375" style="510"/>
    <col min="14337" max="14337" width="13.375" style="510" customWidth="1"/>
    <col min="14338" max="14338" width="11.75" style="510" customWidth="1"/>
    <col min="14339" max="14343" width="13.25" style="510" customWidth="1"/>
    <col min="14344" max="14592" width="10.375" style="510"/>
    <col min="14593" max="14593" width="13.375" style="510" customWidth="1"/>
    <col min="14594" max="14594" width="11.75" style="510" customWidth="1"/>
    <col min="14595" max="14599" width="13.25" style="510" customWidth="1"/>
    <col min="14600" max="14848" width="10.375" style="510"/>
    <col min="14849" max="14849" width="13.375" style="510" customWidth="1"/>
    <col min="14850" max="14850" width="11.75" style="510" customWidth="1"/>
    <col min="14851" max="14855" width="13.25" style="510" customWidth="1"/>
    <col min="14856" max="15104" width="10.375" style="510"/>
    <col min="15105" max="15105" width="13.375" style="510" customWidth="1"/>
    <col min="15106" max="15106" width="11.75" style="510" customWidth="1"/>
    <col min="15107" max="15111" width="13.25" style="510" customWidth="1"/>
    <col min="15112" max="15360" width="10.375" style="510"/>
    <col min="15361" max="15361" width="13.375" style="510" customWidth="1"/>
    <col min="15362" max="15362" width="11.75" style="510" customWidth="1"/>
    <col min="15363" max="15367" width="13.25" style="510" customWidth="1"/>
    <col min="15368" max="15616" width="10.375" style="510"/>
    <col min="15617" max="15617" width="13.375" style="510" customWidth="1"/>
    <col min="15618" max="15618" width="11.75" style="510" customWidth="1"/>
    <col min="15619" max="15623" width="13.25" style="510" customWidth="1"/>
    <col min="15624" max="15872" width="10.375" style="510"/>
    <col min="15873" max="15873" width="13.375" style="510" customWidth="1"/>
    <col min="15874" max="15874" width="11.75" style="510" customWidth="1"/>
    <col min="15875" max="15879" width="13.25" style="510" customWidth="1"/>
    <col min="15880" max="16128" width="10.375" style="510"/>
    <col min="16129" max="16129" width="13.375" style="510" customWidth="1"/>
    <col min="16130" max="16130" width="11.75" style="510" customWidth="1"/>
    <col min="16131" max="16135" width="13.25" style="510" customWidth="1"/>
    <col min="16136" max="16384" width="10.375" style="510"/>
  </cols>
  <sheetData>
    <row r="1" spans="1:48" ht="22.5" customHeight="1">
      <c r="A1" s="564" t="s">
        <v>164</v>
      </c>
      <c r="B1" s="564"/>
    </row>
    <row r="2" spans="1:48" s="803" customFormat="1" ht="12.75" customHeight="1" thickBot="1">
      <c r="F2" s="697" t="s">
        <v>165</v>
      </c>
      <c r="G2" s="804" t="s">
        <v>166</v>
      </c>
    </row>
    <row r="3" spans="1:48" s="803" customFormat="1" ht="15" customHeight="1">
      <c r="A3" s="805" t="s">
        <v>167</v>
      </c>
      <c r="B3" s="806" t="s">
        <v>168</v>
      </c>
      <c r="C3" s="807" t="s">
        <v>169</v>
      </c>
      <c r="D3" s="808" t="s">
        <v>170</v>
      </c>
      <c r="E3" s="809" t="s">
        <v>171</v>
      </c>
      <c r="F3" s="810"/>
      <c r="G3" s="811" t="s">
        <v>172</v>
      </c>
    </row>
    <row r="4" spans="1:48" s="803" customFormat="1" ht="12.75" customHeight="1">
      <c r="A4" s="812"/>
      <c r="B4" s="813"/>
      <c r="C4" s="814"/>
      <c r="D4" s="815" t="s">
        <v>173</v>
      </c>
      <c r="E4" s="816" t="s">
        <v>174</v>
      </c>
      <c r="F4" s="817"/>
      <c r="G4" s="818"/>
    </row>
    <row r="5" spans="1:48" s="803" customFormat="1" ht="15" customHeight="1">
      <c r="A5" s="819" t="s">
        <v>175</v>
      </c>
      <c r="B5" s="820"/>
      <c r="C5" s="821" t="s">
        <v>176</v>
      </c>
      <c r="D5" s="822" t="s">
        <v>177</v>
      </c>
      <c r="E5" s="822" t="s">
        <v>178</v>
      </c>
      <c r="F5" s="822"/>
      <c r="G5" s="823" t="s">
        <v>179</v>
      </c>
    </row>
    <row r="6" spans="1:48" s="803" customFormat="1" ht="10.5" customHeight="1">
      <c r="A6" s="824"/>
      <c r="B6" s="825"/>
      <c r="C6" s="824"/>
      <c r="D6" s="824"/>
      <c r="E6" s="824"/>
      <c r="F6" s="824"/>
      <c r="G6" s="826"/>
    </row>
    <row r="7" spans="1:48" s="803" customFormat="1" ht="21.75" customHeight="1">
      <c r="A7" s="827" t="s">
        <v>180</v>
      </c>
      <c r="B7" s="828">
        <v>3458</v>
      </c>
      <c r="C7" s="510">
        <v>113</v>
      </c>
      <c r="D7" s="510">
        <v>298</v>
      </c>
      <c r="E7" s="510">
        <v>228</v>
      </c>
      <c r="F7" s="829">
        <v>2030</v>
      </c>
      <c r="G7" s="133">
        <v>1017</v>
      </c>
      <c r="H7" s="830"/>
      <c r="I7" s="830"/>
      <c r="J7" s="830"/>
      <c r="K7" s="830"/>
      <c r="L7" s="830"/>
      <c r="M7" s="830"/>
      <c r="N7" s="830"/>
      <c r="O7" s="830"/>
      <c r="P7" s="830"/>
      <c r="Q7" s="830"/>
      <c r="R7" s="830"/>
      <c r="S7" s="830"/>
      <c r="T7" s="830"/>
      <c r="U7" s="830"/>
      <c r="V7" s="830"/>
      <c r="W7" s="830"/>
      <c r="X7" s="830"/>
      <c r="Y7" s="830"/>
      <c r="Z7" s="830"/>
      <c r="AA7" s="830"/>
      <c r="AB7" s="830"/>
      <c r="AC7" s="830"/>
      <c r="AD7" s="830"/>
      <c r="AE7" s="830"/>
      <c r="AF7" s="830"/>
      <c r="AG7" s="830"/>
      <c r="AH7" s="830"/>
      <c r="AI7" s="830"/>
      <c r="AJ7" s="830"/>
      <c r="AK7" s="830"/>
      <c r="AL7" s="830"/>
      <c r="AM7" s="830"/>
      <c r="AN7" s="830"/>
      <c r="AO7" s="830"/>
      <c r="AP7" s="830"/>
      <c r="AQ7" s="830"/>
      <c r="AR7" s="830"/>
      <c r="AS7" s="830"/>
      <c r="AT7" s="830"/>
      <c r="AU7" s="830"/>
      <c r="AV7" s="830"/>
    </row>
    <row r="8" spans="1:48" s="803" customFormat="1" ht="21.75" customHeight="1">
      <c r="A8" s="827" t="s">
        <v>181</v>
      </c>
      <c r="B8" s="828">
        <v>1046</v>
      </c>
      <c r="C8" s="510">
        <v>34</v>
      </c>
      <c r="D8" s="510">
        <v>78</v>
      </c>
      <c r="E8" s="510">
        <v>55</v>
      </c>
      <c r="F8" s="510">
        <v>529</v>
      </c>
      <c r="G8" s="133">
        <v>405</v>
      </c>
      <c r="H8" s="830"/>
      <c r="I8" s="830"/>
      <c r="J8" s="830"/>
      <c r="K8" s="830"/>
      <c r="L8" s="830"/>
      <c r="M8" s="830"/>
      <c r="N8" s="830"/>
      <c r="O8" s="830"/>
      <c r="P8" s="830"/>
      <c r="Q8" s="830"/>
      <c r="R8" s="830"/>
      <c r="S8" s="830"/>
      <c r="T8" s="830"/>
      <c r="U8" s="830"/>
      <c r="V8" s="830"/>
      <c r="W8" s="830"/>
      <c r="X8" s="830"/>
      <c r="Y8" s="830"/>
      <c r="Z8" s="830"/>
      <c r="AA8" s="830"/>
      <c r="AB8" s="830"/>
      <c r="AC8" s="830"/>
      <c r="AD8" s="830"/>
      <c r="AE8" s="830"/>
      <c r="AF8" s="830"/>
      <c r="AG8" s="830"/>
      <c r="AH8" s="830"/>
      <c r="AI8" s="830"/>
      <c r="AJ8" s="830"/>
      <c r="AK8" s="830"/>
      <c r="AL8" s="830"/>
      <c r="AM8" s="830"/>
      <c r="AN8" s="830"/>
      <c r="AO8" s="830"/>
      <c r="AP8" s="830"/>
      <c r="AQ8" s="830"/>
      <c r="AR8" s="830"/>
      <c r="AS8" s="830"/>
      <c r="AT8" s="830"/>
      <c r="AU8" s="830"/>
      <c r="AV8" s="830"/>
    </row>
    <row r="9" spans="1:48" s="803" customFormat="1" ht="21.75" customHeight="1">
      <c r="A9" s="827" t="s">
        <v>182</v>
      </c>
      <c r="B9" s="828">
        <v>4144</v>
      </c>
      <c r="C9" s="510">
        <v>180</v>
      </c>
      <c r="D9" s="510">
        <v>433</v>
      </c>
      <c r="E9" s="510">
        <v>265</v>
      </c>
      <c r="F9" s="829">
        <v>2388</v>
      </c>
      <c r="G9" s="133">
        <v>1143</v>
      </c>
      <c r="H9" s="830"/>
      <c r="I9" s="830"/>
      <c r="J9" s="830"/>
      <c r="K9" s="830"/>
      <c r="L9" s="830"/>
      <c r="M9" s="830"/>
      <c r="N9" s="830"/>
      <c r="O9" s="830"/>
      <c r="P9" s="830"/>
      <c r="Q9" s="830"/>
      <c r="R9" s="830"/>
      <c r="S9" s="830"/>
      <c r="T9" s="830"/>
      <c r="U9" s="830"/>
      <c r="V9" s="830"/>
      <c r="W9" s="830"/>
      <c r="X9" s="830"/>
      <c r="Y9" s="830"/>
      <c r="Z9" s="830"/>
      <c r="AA9" s="830"/>
      <c r="AB9" s="830"/>
      <c r="AC9" s="830"/>
      <c r="AD9" s="830"/>
      <c r="AE9" s="830"/>
      <c r="AF9" s="830"/>
      <c r="AG9" s="830"/>
      <c r="AH9" s="830"/>
      <c r="AI9" s="830"/>
      <c r="AJ9" s="830"/>
      <c r="AK9" s="830"/>
      <c r="AL9" s="830"/>
      <c r="AM9" s="830"/>
      <c r="AN9" s="830"/>
      <c r="AO9" s="830"/>
      <c r="AP9" s="830"/>
      <c r="AQ9" s="830"/>
      <c r="AR9" s="830"/>
      <c r="AS9" s="830"/>
      <c r="AT9" s="830"/>
      <c r="AU9" s="830"/>
      <c r="AV9" s="830"/>
    </row>
    <row r="10" spans="1:48" s="803" customFormat="1" ht="21.75" customHeight="1">
      <c r="A10" s="827" t="s">
        <v>183</v>
      </c>
      <c r="B10" s="828">
        <v>1350</v>
      </c>
      <c r="C10" s="510">
        <v>52</v>
      </c>
      <c r="D10" s="510">
        <v>148</v>
      </c>
      <c r="E10" s="510">
        <v>84</v>
      </c>
      <c r="F10" s="510">
        <v>775</v>
      </c>
      <c r="G10" s="133">
        <v>375</v>
      </c>
      <c r="H10" s="830"/>
      <c r="I10" s="830"/>
      <c r="J10" s="830"/>
      <c r="K10" s="830"/>
      <c r="L10" s="830"/>
      <c r="M10" s="830"/>
      <c r="N10" s="830"/>
      <c r="O10" s="830"/>
      <c r="P10" s="830"/>
      <c r="Q10" s="830"/>
      <c r="R10" s="830"/>
      <c r="S10" s="830"/>
      <c r="T10" s="830"/>
      <c r="U10" s="830"/>
      <c r="V10" s="830"/>
      <c r="W10" s="830"/>
      <c r="X10" s="830"/>
      <c r="Y10" s="830"/>
      <c r="Z10" s="830"/>
      <c r="AA10" s="830"/>
      <c r="AB10" s="830"/>
      <c r="AC10" s="830"/>
      <c r="AD10" s="830"/>
      <c r="AE10" s="830"/>
      <c r="AF10" s="830"/>
      <c r="AG10" s="830"/>
      <c r="AH10" s="830"/>
      <c r="AI10" s="830"/>
      <c r="AJ10" s="830"/>
      <c r="AK10" s="830"/>
      <c r="AL10" s="830"/>
      <c r="AM10" s="830"/>
      <c r="AN10" s="830"/>
      <c r="AO10" s="830"/>
      <c r="AP10" s="830"/>
      <c r="AQ10" s="830"/>
      <c r="AR10" s="830"/>
      <c r="AS10" s="830"/>
      <c r="AT10" s="830"/>
      <c r="AU10" s="830"/>
      <c r="AV10" s="830"/>
    </row>
    <row r="11" spans="1:48" s="803" customFormat="1" ht="21.75" customHeight="1">
      <c r="A11" s="827" t="s">
        <v>184</v>
      </c>
      <c r="B11" s="828">
        <v>7826</v>
      </c>
      <c r="C11" s="510">
        <v>538</v>
      </c>
      <c r="D11" s="510">
        <v>836</v>
      </c>
      <c r="E11" s="510">
        <v>479</v>
      </c>
      <c r="F11" s="829">
        <v>4954</v>
      </c>
      <c r="G11" s="133">
        <v>1498</v>
      </c>
      <c r="H11" s="830"/>
      <c r="I11" s="830"/>
      <c r="J11" s="830"/>
      <c r="K11" s="830"/>
      <c r="L11" s="830"/>
      <c r="M11" s="830"/>
      <c r="N11" s="830"/>
      <c r="O11" s="830"/>
      <c r="P11" s="830"/>
      <c r="Q11" s="830"/>
      <c r="R11" s="830"/>
      <c r="S11" s="830"/>
      <c r="T11" s="830"/>
      <c r="U11" s="830"/>
      <c r="V11" s="830"/>
      <c r="W11" s="830"/>
      <c r="X11" s="830"/>
      <c r="Y11" s="830"/>
      <c r="Z11" s="830"/>
      <c r="AA11" s="830"/>
      <c r="AB11" s="830"/>
      <c r="AC11" s="830"/>
      <c r="AD11" s="830"/>
      <c r="AE11" s="830"/>
      <c r="AF11" s="830"/>
      <c r="AG11" s="830"/>
      <c r="AH11" s="830"/>
      <c r="AI11" s="830"/>
      <c r="AJ11" s="830"/>
      <c r="AK11" s="830"/>
      <c r="AL11" s="830"/>
      <c r="AM11" s="830"/>
      <c r="AN11" s="830"/>
      <c r="AO11" s="830"/>
      <c r="AP11" s="830"/>
      <c r="AQ11" s="830"/>
      <c r="AR11" s="830"/>
      <c r="AS11" s="830"/>
      <c r="AT11" s="830"/>
      <c r="AU11" s="830"/>
      <c r="AV11" s="830"/>
    </row>
    <row r="12" spans="1:48" s="803" customFormat="1" ht="21.75" customHeight="1">
      <c r="A12" s="827" t="s">
        <v>185</v>
      </c>
      <c r="B12" s="828">
        <v>5895</v>
      </c>
      <c r="C12" s="510">
        <v>463</v>
      </c>
      <c r="D12" s="510">
        <v>560</v>
      </c>
      <c r="E12" s="510">
        <v>382</v>
      </c>
      <c r="F12" s="829">
        <v>3775</v>
      </c>
      <c r="G12" s="133">
        <v>1097</v>
      </c>
      <c r="H12" s="830"/>
      <c r="I12" s="830"/>
      <c r="J12" s="830"/>
      <c r="K12" s="830"/>
      <c r="L12" s="830"/>
      <c r="M12" s="830"/>
      <c r="N12" s="830"/>
      <c r="O12" s="830"/>
      <c r="P12" s="830"/>
      <c r="Q12" s="830"/>
      <c r="R12" s="830"/>
      <c r="S12" s="830"/>
      <c r="T12" s="830"/>
      <c r="U12" s="830"/>
      <c r="V12" s="830"/>
      <c r="W12" s="830"/>
      <c r="X12" s="830"/>
      <c r="Y12" s="830"/>
      <c r="Z12" s="830"/>
      <c r="AA12" s="830"/>
      <c r="AB12" s="830"/>
      <c r="AC12" s="830"/>
      <c r="AD12" s="830"/>
      <c r="AE12" s="830"/>
      <c r="AF12" s="830"/>
      <c r="AG12" s="830"/>
      <c r="AH12" s="830"/>
      <c r="AI12" s="830"/>
      <c r="AJ12" s="830"/>
      <c r="AK12" s="830"/>
      <c r="AL12" s="830"/>
      <c r="AM12" s="830"/>
      <c r="AN12" s="830"/>
      <c r="AO12" s="830"/>
      <c r="AP12" s="830"/>
      <c r="AQ12" s="830"/>
      <c r="AR12" s="830"/>
      <c r="AS12" s="830"/>
      <c r="AT12" s="830"/>
      <c r="AU12" s="830"/>
      <c r="AV12" s="830"/>
    </row>
    <row r="13" spans="1:48" s="803" customFormat="1" ht="21.75" customHeight="1">
      <c r="A13" s="827" t="s">
        <v>186</v>
      </c>
      <c r="B13" s="828">
        <v>5459</v>
      </c>
      <c r="C13" s="510">
        <v>280</v>
      </c>
      <c r="D13" s="510">
        <v>501</v>
      </c>
      <c r="E13" s="510">
        <v>426</v>
      </c>
      <c r="F13" s="829">
        <v>3685</v>
      </c>
      <c r="G13" s="133">
        <v>993</v>
      </c>
      <c r="H13" s="830"/>
      <c r="I13" s="830"/>
      <c r="J13" s="830"/>
      <c r="K13" s="830"/>
      <c r="L13" s="830"/>
      <c r="M13" s="830"/>
      <c r="N13" s="830"/>
      <c r="O13" s="830"/>
      <c r="P13" s="830"/>
      <c r="Q13" s="830"/>
      <c r="R13" s="830"/>
      <c r="S13" s="830"/>
      <c r="T13" s="830"/>
      <c r="U13" s="830"/>
      <c r="V13" s="830"/>
      <c r="W13" s="830"/>
      <c r="X13" s="830"/>
      <c r="Y13" s="830"/>
      <c r="Z13" s="830"/>
      <c r="AA13" s="830"/>
      <c r="AB13" s="830"/>
      <c r="AC13" s="830"/>
      <c r="AD13" s="830"/>
      <c r="AE13" s="830"/>
      <c r="AF13" s="830"/>
      <c r="AG13" s="830"/>
      <c r="AH13" s="830"/>
      <c r="AI13" s="830"/>
      <c r="AJ13" s="830"/>
      <c r="AK13" s="830"/>
      <c r="AL13" s="830"/>
      <c r="AM13" s="830"/>
      <c r="AN13" s="830"/>
      <c r="AO13" s="830"/>
      <c r="AP13" s="830"/>
      <c r="AQ13" s="830"/>
      <c r="AR13" s="830"/>
      <c r="AS13" s="830"/>
      <c r="AT13" s="830"/>
      <c r="AU13" s="830"/>
      <c r="AV13" s="830"/>
    </row>
    <row r="14" spans="1:48" s="803" customFormat="1" ht="21.75" customHeight="1">
      <c r="A14" s="827" t="s">
        <v>187</v>
      </c>
      <c r="B14" s="828">
        <v>2254</v>
      </c>
      <c r="C14" s="510">
        <v>106</v>
      </c>
      <c r="D14" s="510">
        <v>199</v>
      </c>
      <c r="E14" s="510">
        <v>142</v>
      </c>
      <c r="F14" s="829">
        <v>1316</v>
      </c>
      <c r="G14" s="133">
        <v>633</v>
      </c>
      <c r="H14" s="830"/>
      <c r="I14" s="830"/>
      <c r="J14" s="830"/>
      <c r="K14" s="830"/>
      <c r="L14" s="830"/>
      <c r="M14" s="830"/>
      <c r="N14" s="830"/>
      <c r="O14" s="830"/>
      <c r="P14" s="830"/>
      <c r="Q14" s="830"/>
      <c r="R14" s="830"/>
      <c r="S14" s="830"/>
      <c r="T14" s="830"/>
      <c r="U14" s="830"/>
      <c r="V14" s="830"/>
      <c r="W14" s="830"/>
      <c r="X14" s="830"/>
      <c r="Y14" s="830"/>
      <c r="Z14" s="830"/>
      <c r="AA14" s="830"/>
      <c r="AB14" s="830"/>
      <c r="AC14" s="830"/>
      <c r="AD14" s="830"/>
      <c r="AE14" s="830"/>
      <c r="AF14" s="830"/>
      <c r="AG14" s="830"/>
      <c r="AH14" s="830"/>
      <c r="AI14" s="830"/>
      <c r="AJ14" s="830"/>
      <c r="AK14" s="830"/>
      <c r="AL14" s="830"/>
      <c r="AM14" s="830"/>
      <c r="AN14" s="830"/>
      <c r="AO14" s="830"/>
      <c r="AP14" s="830"/>
      <c r="AQ14" s="830"/>
      <c r="AR14" s="830"/>
      <c r="AS14" s="830"/>
      <c r="AT14" s="830"/>
      <c r="AU14" s="830"/>
      <c r="AV14" s="830"/>
    </row>
    <row r="15" spans="1:48" s="803" customFormat="1" ht="21.75" customHeight="1">
      <c r="A15" s="827" t="s">
        <v>188</v>
      </c>
      <c r="B15" s="828">
        <v>8013</v>
      </c>
      <c r="C15" s="510">
        <v>551</v>
      </c>
      <c r="D15" s="510">
        <v>828</v>
      </c>
      <c r="E15" s="510">
        <v>501</v>
      </c>
      <c r="F15" s="829">
        <v>4753</v>
      </c>
      <c r="G15" s="133">
        <v>1881</v>
      </c>
      <c r="H15" s="830"/>
      <c r="I15" s="830"/>
      <c r="J15" s="830"/>
      <c r="K15" s="830"/>
      <c r="L15" s="830"/>
      <c r="M15" s="830"/>
      <c r="N15" s="830"/>
      <c r="O15" s="830"/>
      <c r="P15" s="830"/>
      <c r="Q15" s="830"/>
      <c r="R15" s="830"/>
      <c r="S15" s="830"/>
      <c r="T15" s="830"/>
      <c r="U15" s="830"/>
      <c r="V15" s="830"/>
      <c r="W15" s="830"/>
      <c r="X15" s="830"/>
      <c r="Y15" s="830"/>
      <c r="Z15" s="830"/>
      <c r="AA15" s="830"/>
      <c r="AB15" s="830"/>
      <c r="AC15" s="830"/>
      <c r="AD15" s="830"/>
      <c r="AE15" s="830"/>
      <c r="AF15" s="830"/>
      <c r="AG15" s="830"/>
      <c r="AH15" s="830"/>
      <c r="AI15" s="830"/>
      <c r="AJ15" s="830"/>
      <c r="AK15" s="830"/>
      <c r="AL15" s="830"/>
      <c r="AM15" s="830"/>
      <c r="AN15" s="830"/>
      <c r="AO15" s="830"/>
      <c r="AP15" s="830"/>
      <c r="AQ15" s="830"/>
      <c r="AR15" s="830"/>
      <c r="AS15" s="830"/>
      <c r="AT15" s="830"/>
      <c r="AU15" s="830"/>
      <c r="AV15" s="830"/>
    </row>
    <row r="16" spans="1:48" s="803" customFormat="1" ht="21.75" customHeight="1">
      <c r="A16" s="827" t="s">
        <v>189</v>
      </c>
      <c r="B16" s="828">
        <v>2875</v>
      </c>
      <c r="C16" s="510">
        <v>153</v>
      </c>
      <c r="D16" s="510">
        <v>250</v>
      </c>
      <c r="E16" s="510">
        <v>172</v>
      </c>
      <c r="F16" s="829">
        <v>1648</v>
      </c>
      <c r="G16" s="133">
        <v>824</v>
      </c>
      <c r="H16" s="830"/>
      <c r="I16" s="830"/>
      <c r="J16" s="830"/>
      <c r="K16" s="830"/>
      <c r="L16" s="830"/>
      <c r="M16" s="830"/>
      <c r="N16" s="830"/>
      <c r="O16" s="830"/>
      <c r="P16" s="830"/>
      <c r="Q16" s="830"/>
      <c r="R16" s="830"/>
      <c r="S16" s="830"/>
      <c r="T16" s="830"/>
      <c r="U16" s="830"/>
      <c r="V16" s="830"/>
      <c r="W16" s="830"/>
      <c r="X16" s="830"/>
      <c r="Y16" s="830"/>
      <c r="Z16" s="830"/>
      <c r="AA16" s="830"/>
      <c r="AB16" s="830"/>
      <c r="AC16" s="830"/>
      <c r="AD16" s="830"/>
      <c r="AE16" s="830"/>
      <c r="AF16" s="830"/>
      <c r="AG16" s="830"/>
      <c r="AH16" s="830"/>
      <c r="AI16" s="830"/>
      <c r="AJ16" s="830"/>
      <c r="AK16" s="830"/>
      <c r="AL16" s="830"/>
      <c r="AM16" s="830"/>
      <c r="AN16" s="830"/>
      <c r="AO16" s="830"/>
      <c r="AP16" s="830"/>
      <c r="AQ16" s="830"/>
      <c r="AR16" s="830"/>
      <c r="AS16" s="830"/>
      <c r="AT16" s="830"/>
      <c r="AU16" s="830"/>
      <c r="AV16" s="830"/>
    </row>
    <row r="17" spans="1:48" s="803" customFormat="1" ht="21.75" customHeight="1">
      <c r="A17" s="827" t="s">
        <v>190</v>
      </c>
      <c r="B17" s="828">
        <v>1131</v>
      </c>
      <c r="C17" s="510">
        <v>52</v>
      </c>
      <c r="D17" s="510">
        <v>74</v>
      </c>
      <c r="E17" s="510">
        <v>72</v>
      </c>
      <c r="F17" s="510">
        <v>628</v>
      </c>
      <c r="G17" s="133">
        <v>377</v>
      </c>
      <c r="H17" s="830"/>
      <c r="I17" s="830"/>
      <c r="J17" s="830"/>
      <c r="K17" s="830"/>
      <c r="L17" s="830"/>
      <c r="M17" s="830"/>
      <c r="N17" s="830"/>
      <c r="O17" s="830"/>
      <c r="P17" s="830"/>
      <c r="Q17" s="830"/>
      <c r="R17" s="830"/>
      <c r="S17" s="830"/>
      <c r="T17" s="830"/>
      <c r="U17" s="830"/>
      <c r="V17" s="830"/>
      <c r="W17" s="830"/>
      <c r="X17" s="830"/>
      <c r="Y17" s="830"/>
      <c r="Z17" s="830"/>
      <c r="AA17" s="830"/>
      <c r="AB17" s="830"/>
      <c r="AC17" s="830"/>
      <c r="AD17" s="830"/>
      <c r="AE17" s="830"/>
      <c r="AF17" s="830"/>
      <c r="AG17" s="830"/>
      <c r="AH17" s="830"/>
      <c r="AI17" s="830"/>
      <c r="AJ17" s="830"/>
      <c r="AK17" s="830"/>
      <c r="AL17" s="830"/>
      <c r="AM17" s="830"/>
      <c r="AN17" s="830"/>
      <c r="AO17" s="830"/>
      <c r="AP17" s="830"/>
      <c r="AQ17" s="830"/>
      <c r="AR17" s="830"/>
      <c r="AS17" s="830"/>
      <c r="AT17" s="830"/>
      <c r="AU17" s="830"/>
      <c r="AV17" s="830"/>
    </row>
    <row r="18" spans="1:48" s="803" customFormat="1" ht="21.75" customHeight="1">
      <c r="A18" s="827" t="s">
        <v>191</v>
      </c>
      <c r="B18" s="828">
        <v>466</v>
      </c>
      <c r="C18" s="510">
        <v>20</v>
      </c>
      <c r="D18" s="510">
        <v>44</v>
      </c>
      <c r="E18" s="510">
        <v>29</v>
      </c>
      <c r="F18" s="510">
        <v>246</v>
      </c>
      <c r="G18" s="133">
        <v>156</v>
      </c>
      <c r="H18" s="830"/>
      <c r="I18" s="830"/>
      <c r="J18" s="830"/>
      <c r="K18" s="830"/>
      <c r="L18" s="830"/>
      <c r="M18" s="830"/>
      <c r="N18" s="830"/>
      <c r="O18" s="830"/>
      <c r="P18" s="830"/>
      <c r="Q18" s="830"/>
      <c r="R18" s="830"/>
      <c r="S18" s="830"/>
      <c r="T18" s="830"/>
      <c r="U18" s="830"/>
      <c r="V18" s="830"/>
      <c r="W18" s="830"/>
      <c r="X18" s="830"/>
      <c r="Y18" s="830"/>
      <c r="Z18" s="830"/>
      <c r="AA18" s="830"/>
      <c r="AB18" s="830"/>
      <c r="AC18" s="830"/>
      <c r="AD18" s="830"/>
      <c r="AE18" s="830"/>
      <c r="AF18" s="830"/>
      <c r="AG18" s="830"/>
      <c r="AH18" s="830"/>
      <c r="AI18" s="830"/>
      <c r="AJ18" s="830"/>
      <c r="AK18" s="830"/>
      <c r="AL18" s="830"/>
      <c r="AM18" s="830"/>
      <c r="AN18" s="830"/>
      <c r="AO18" s="830"/>
      <c r="AP18" s="830"/>
      <c r="AQ18" s="830"/>
      <c r="AR18" s="830"/>
      <c r="AS18" s="830"/>
      <c r="AT18" s="830"/>
      <c r="AU18" s="830"/>
      <c r="AV18" s="830"/>
    </row>
    <row r="19" spans="1:48" s="803" customFormat="1" ht="21.75" customHeight="1">
      <c r="A19" s="827" t="s">
        <v>192</v>
      </c>
      <c r="B19" s="828">
        <v>5806</v>
      </c>
      <c r="C19" s="510">
        <v>267</v>
      </c>
      <c r="D19" s="510">
        <v>541</v>
      </c>
      <c r="E19" s="510">
        <v>373</v>
      </c>
      <c r="F19" s="829">
        <v>3369</v>
      </c>
      <c r="G19" s="133">
        <v>1629</v>
      </c>
      <c r="H19" s="830"/>
      <c r="I19" s="830"/>
      <c r="J19" s="830"/>
      <c r="K19" s="830"/>
      <c r="L19" s="830"/>
      <c r="M19" s="830"/>
      <c r="N19" s="830"/>
      <c r="O19" s="830"/>
      <c r="P19" s="830"/>
      <c r="Q19" s="830"/>
      <c r="R19" s="830"/>
      <c r="S19" s="830"/>
      <c r="T19" s="830"/>
      <c r="U19" s="830"/>
      <c r="V19" s="830"/>
      <c r="W19" s="830"/>
      <c r="X19" s="830"/>
      <c r="Y19" s="830"/>
      <c r="Z19" s="830"/>
      <c r="AA19" s="830"/>
      <c r="AB19" s="830"/>
      <c r="AC19" s="830"/>
      <c r="AD19" s="830"/>
      <c r="AE19" s="830"/>
      <c r="AF19" s="830"/>
      <c r="AG19" s="830"/>
      <c r="AH19" s="830"/>
      <c r="AI19" s="830"/>
      <c r="AJ19" s="830"/>
      <c r="AK19" s="830"/>
      <c r="AL19" s="830"/>
      <c r="AM19" s="830"/>
      <c r="AN19" s="830"/>
      <c r="AO19" s="830"/>
      <c r="AP19" s="830"/>
      <c r="AQ19" s="830"/>
      <c r="AR19" s="830"/>
      <c r="AS19" s="830"/>
      <c r="AT19" s="830"/>
      <c r="AU19" s="830"/>
      <c r="AV19" s="830"/>
    </row>
    <row r="20" spans="1:48" s="803" customFormat="1" ht="21.75" customHeight="1">
      <c r="A20" s="827" t="s">
        <v>193</v>
      </c>
      <c r="B20" s="828">
        <v>3948</v>
      </c>
      <c r="C20" s="510">
        <v>246</v>
      </c>
      <c r="D20" s="510">
        <v>348</v>
      </c>
      <c r="E20" s="510">
        <v>256</v>
      </c>
      <c r="F20" s="829">
        <v>2338</v>
      </c>
      <c r="G20" s="133">
        <v>1016</v>
      </c>
      <c r="H20" s="830"/>
      <c r="I20" s="830"/>
      <c r="J20" s="830"/>
      <c r="K20" s="830"/>
      <c r="L20" s="830"/>
      <c r="M20" s="830"/>
      <c r="N20" s="830"/>
      <c r="O20" s="830"/>
      <c r="P20" s="830"/>
      <c r="Q20" s="830"/>
      <c r="R20" s="830"/>
      <c r="S20" s="830"/>
      <c r="T20" s="830"/>
      <c r="U20" s="830"/>
      <c r="V20" s="830"/>
      <c r="W20" s="830"/>
      <c r="X20" s="830"/>
      <c r="Y20" s="830"/>
      <c r="Z20" s="830"/>
      <c r="AA20" s="830"/>
      <c r="AB20" s="830"/>
      <c r="AC20" s="830"/>
      <c r="AD20" s="830"/>
      <c r="AE20" s="830"/>
      <c r="AF20" s="830"/>
      <c r="AG20" s="830"/>
      <c r="AH20" s="830"/>
      <c r="AI20" s="830"/>
      <c r="AJ20" s="830"/>
      <c r="AK20" s="830"/>
      <c r="AL20" s="830"/>
      <c r="AM20" s="830"/>
      <c r="AN20" s="830"/>
      <c r="AO20" s="830"/>
      <c r="AP20" s="830"/>
      <c r="AQ20" s="830"/>
      <c r="AR20" s="830"/>
      <c r="AS20" s="830"/>
      <c r="AT20" s="830"/>
      <c r="AU20" s="830"/>
      <c r="AV20" s="830"/>
    </row>
    <row r="21" spans="1:48" s="803" customFormat="1" ht="21.75" customHeight="1">
      <c r="A21" s="827" t="s">
        <v>194</v>
      </c>
      <c r="B21" s="828">
        <v>1583</v>
      </c>
      <c r="C21" s="510">
        <v>55</v>
      </c>
      <c r="D21" s="510">
        <v>117</v>
      </c>
      <c r="E21" s="510">
        <v>89</v>
      </c>
      <c r="F21" s="829">
        <v>858</v>
      </c>
      <c r="G21" s="133">
        <v>553</v>
      </c>
      <c r="H21" s="830"/>
      <c r="I21" s="830"/>
      <c r="J21" s="830"/>
      <c r="K21" s="830"/>
      <c r="L21" s="830"/>
      <c r="M21" s="830"/>
      <c r="N21" s="830"/>
      <c r="O21" s="830"/>
      <c r="P21" s="830"/>
      <c r="Q21" s="830"/>
      <c r="R21" s="830"/>
      <c r="S21" s="830"/>
      <c r="T21" s="830"/>
      <c r="U21" s="830"/>
      <c r="V21" s="830"/>
      <c r="W21" s="830"/>
      <c r="X21" s="830"/>
      <c r="Y21" s="830"/>
      <c r="Z21" s="830"/>
      <c r="AA21" s="830"/>
      <c r="AB21" s="830"/>
      <c r="AC21" s="830"/>
      <c r="AD21" s="830"/>
      <c r="AE21" s="830"/>
      <c r="AF21" s="830"/>
      <c r="AG21" s="830"/>
      <c r="AH21" s="830"/>
      <c r="AI21" s="830"/>
      <c r="AJ21" s="830"/>
      <c r="AK21" s="830"/>
      <c r="AL21" s="830"/>
      <c r="AM21" s="830"/>
      <c r="AN21" s="830"/>
      <c r="AO21" s="830"/>
      <c r="AP21" s="830"/>
      <c r="AQ21" s="830"/>
      <c r="AR21" s="830"/>
      <c r="AS21" s="830"/>
      <c r="AT21" s="830"/>
      <c r="AU21" s="830"/>
      <c r="AV21" s="830"/>
    </row>
    <row r="22" spans="1:48" s="803" customFormat="1" ht="21.75" customHeight="1">
      <c r="A22" s="827" t="s">
        <v>195</v>
      </c>
      <c r="B22" s="828">
        <v>6322</v>
      </c>
      <c r="C22" s="510">
        <v>457</v>
      </c>
      <c r="D22" s="510">
        <v>709</v>
      </c>
      <c r="E22" s="510">
        <v>361</v>
      </c>
      <c r="F22" s="829">
        <v>3849</v>
      </c>
      <c r="G22" s="133">
        <v>1307</v>
      </c>
      <c r="H22" s="830"/>
      <c r="I22" s="830"/>
      <c r="J22" s="830"/>
      <c r="K22" s="830"/>
      <c r="L22" s="830"/>
      <c r="M22" s="830"/>
      <c r="N22" s="830"/>
      <c r="O22" s="830"/>
      <c r="P22" s="830"/>
      <c r="Q22" s="830"/>
      <c r="R22" s="830"/>
      <c r="S22" s="830"/>
      <c r="T22" s="830"/>
      <c r="U22" s="830"/>
      <c r="V22" s="830"/>
      <c r="W22" s="830"/>
      <c r="X22" s="830"/>
      <c r="Y22" s="830"/>
      <c r="Z22" s="830"/>
      <c r="AA22" s="830"/>
      <c r="AB22" s="830"/>
      <c r="AC22" s="830"/>
      <c r="AD22" s="830"/>
      <c r="AE22" s="830"/>
      <c r="AF22" s="830"/>
      <c r="AG22" s="830"/>
      <c r="AH22" s="830"/>
      <c r="AI22" s="830"/>
      <c r="AJ22" s="830"/>
      <c r="AK22" s="830"/>
      <c r="AL22" s="830"/>
      <c r="AM22" s="830"/>
      <c r="AN22" s="830"/>
      <c r="AO22" s="830"/>
      <c r="AP22" s="830"/>
      <c r="AQ22" s="830"/>
      <c r="AR22" s="830"/>
      <c r="AS22" s="830"/>
      <c r="AT22" s="830"/>
      <c r="AU22" s="830"/>
      <c r="AV22" s="830"/>
    </row>
    <row r="23" spans="1:48" s="803" customFormat="1" ht="21.75" customHeight="1">
      <c r="A23" s="827" t="s">
        <v>196</v>
      </c>
      <c r="B23" s="828">
        <v>547</v>
      </c>
      <c r="C23" s="510">
        <v>24</v>
      </c>
      <c r="D23" s="510">
        <v>24</v>
      </c>
      <c r="E23" s="510">
        <v>33</v>
      </c>
      <c r="F23" s="510">
        <v>286</v>
      </c>
      <c r="G23" s="133">
        <v>213</v>
      </c>
      <c r="H23" s="830"/>
      <c r="I23" s="830"/>
      <c r="J23" s="830"/>
      <c r="K23" s="830"/>
      <c r="L23" s="830"/>
      <c r="M23" s="830"/>
      <c r="N23" s="830"/>
      <c r="O23" s="830"/>
      <c r="P23" s="830"/>
      <c r="Q23" s="830"/>
      <c r="R23" s="830"/>
      <c r="S23" s="830"/>
      <c r="T23" s="830"/>
      <c r="U23" s="830"/>
      <c r="V23" s="830"/>
      <c r="W23" s="830"/>
      <c r="X23" s="830"/>
      <c r="Y23" s="830"/>
      <c r="Z23" s="830"/>
      <c r="AA23" s="830"/>
      <c r="AB23" s="830"/>
      <c r="AC23" s="830"/>
      <c r="AD23" s="830"/>
      <c r="AE23" s="830"/>
      <c r="AF23" s="830"/>
      <c r="AG23" s="830"/>
      <c r="AH23" s="830"/>
      <c r="AI23" s="830"/>
      <c r="AJ23" s="830"/>
      <c r="AK23" s="830"/>
      <c r="AL23" s="830"/>
      <c r="AM23" s="830"/>
      <c r="AN23" s="830"/>
      <c r="AO23" s="830"/>
      <c r="AP23" s="830"/>
      <c r="AQ23" s="830"/>
      <c r="AR23" s="830"/>
      <c r="AS23" s="830"/>
      <c r="AT23" s="830"/>
      <c r="AU23" s="830"/>
      <c r="AV23" s="830"/>
    </row>
    <row r="24" spans="1:48" s="803" customFormat="1" ht="21.75" customHeight="1">
      <c r="A24" s="827" t="s">
        <v>197</v>
      </c>
      <c r="B24" s="828">
        <v>1626</v>
      </c>
      <c r="C24" s="510">
        <v>45</v>
      </c>
      <c r="D24" s="510">
        <v>134</v>
      </c>
      <c r="E24" s="510">
        <v>102</v>
      </c>
      <c r="F24" s="829">
        <v>912</v>
      </c>
      <c r="G24" s="133">
        <v>535</v>
      </c>
      <c r="H24" s="830"/>
      <c r="I24" s="830"/>
      <c r="J24" s="830"/>
      <c r="K24" s="830"/>
      <c r="L24" s="830"/>
      <c r="M24" s="830"/>
      <c r="N24" s="830"/>
      <c r="O24" s="830"/>
      <c r="P24" s="830"/>
      <c r="Q24" s="830"/>
      <c r="R24" s="830"/>
      <c r="S24" s="830"/>
      <c r="T24" s="830"/>
      <c r="U24" s="830"/>
      <c r="V24" s="830"/>
      <c r="W24" s="830"/>
      <c r="X24" s="830"/>
      <c r="Y24" s="830"/>
      <c r="Z24" s="830"/>
      <c r="AA24" s="830"/>
      <c r="AB24" s="830"/>
      <c r="AC24" s="830"/>
      <c r="AD24" s="830"/>
      <c r="AE24" s="830"/>
      <c r="AF24" s="830"/>
      <c r="AG24" s="830"/>
      <c r="AH24" s="830"/>
      <c r="AI24" s="830"/>
      <c r="AJ24" s="830"/>
      <c r="AK24" s="830"/>
      <c r="AL24" s="830"/>
      <c r="AM24" s="830"/>
      <c r="AN24" s="830"/>
      <c r="AO24" s="830"/>
      <c r="AP24" s="830"/>
      <c r="AQ24" s="830"/>
      <c r="AR24" s="830"/>
      <c r="AS24" s="830"/>
      <c r="AT24" s="830"/>
      <c r="AU24" s="830"/>
      <c r="AV24" s="830"/>
    </row>
    <row r="25" spans="1:48" s="803" customFormat="1" ht="21.75" customHeight="1">
      <c r="A25" s="827" t="s">
        <v>198</v>
      </c>
      <c r="B25" s="828">
        <v>4080</v>
      </c>
      <c r="C25" s="510">
        <v>235</v>
      </c>
      <c r="D25" s="510">
        <v>320</v>
      </c>
      <c r="E25" s="510">
        <v>243</v>
      </c>
      <c r="F25" s="829">
        <v>2395</v>
      </c>
      <c r="G25" s="133">
        <v>1130</v>
      </c>
      <c r="H25" s="830"/>
      <c r="I25" s="830"/>
      <c r="J25" s="830"/>
      <c r="K25" s="830"/>
      <c r="L25" s="830"/>
      <c r="M25" s="830"/>
      <c r="N25" s="830"/>
      <c r="O25" s="830"/>
      <c r="P25" s="830"/>
      <c r="Q25" s="830"/>
      <c r="R25" s="830"/>
      <c r="S25" s="830"/>
      <c r="T25" s="830"/>
      <c r="U25" s="830"/>
      <c r="V25" s="830"/>
      <c r="W25" s="830"/>
      <c r="X25" s="830"/>
      <c r="Y25" s="830"/>
      <c r="Z25" s="830"/>
      <c r="AA25" s="830"/>
      <c r="AB25" s="830"/>
      <c r="AC25" s="830"/>
      <c r="AD25" s="830"/>
      <c r="AE25" s="830"/>
      <c r="AF25" s="830"/>
      <c r="AG25" s="830"/>
      <c r="AH25" s="830"/>
      <c r="AI25" s="830"/>
      <c r="AJ25" s="830"/>
      <c r="AK25" s="830"/>
      <c r="AL25" s="830"/>
      <c r="AM25" s="830"/>
      <c r="AN25" s="830"/>
      <c r="AO25" s="830"/>
      <c r="AP25" s="830"/>
      <c r="AQ25" s="830"/>
      <c r="AR25" s="830"/>
      <c r="AS25" s="830"/>
      <c r="AT25" s="830"/>
      <c r="AU25" s="830"/>
      <c r="AV25" s="830"/>
    </row>
    <row r="26" spans="1:48" s="803" customFormat="1" ht="21.75" customHeight="1">
      <c r="A26" s="827" t="s">
        <v>199</v>
      </c>
      <c r="B26" s="828">
        <v>11492</v>
      </c>
      <c r="C26" s="510">
        <v>686</v>
      </c>
      <c r="D26" s="829">
        <v>1242</v>
      </c>
      <c r="E26" s="510">
        <v>796</v>
      </c>
      <c r="F26" s="829">
        <v>7179</v>
      </c>
      <c r="G26" s="133">
        <v>2385</v>
      </c>
      <c r="H26" s="830"/>
      <c r="I26" s="830"/>
      <c r="J26" s="830"/>
      <c r="K26" s="830"/>
      <c r="L26" s="830"/>
      <c r="M26" s="830"/>
      <c r="N26" s="830"/>
      <c r="O26" s="830"/>
      <c r="P26" s="830"/>
      <c r="Q26" s="830"/>
      <c r="R26" s="830"/>
      <c r="S26" s="830"/>
      <c r="T26" s="830"/>
      <c r="U26" s="830"/>
      <c r="V26" s="830"/>
      <c r="W26" s="830"/>
      <c r="X26" s="830"/>
      <c r="Y26" s="830"/>
      <c r="Z26" s="830"/>
      <c r="AA26" s="830"/>
      <c r="AB26" s="830"/>
      <c r="AC26" s="830"/>
      <c r="AD26" s="830"/>
      <c r="AE26" s="830"/>
      <c r="AF26" s="830"/>
      <c r="AG26" s="830"/>
      <c r="AH26" s="830"/>
      <c r="AI26" s="830"/>
      <c r="AJ26" s="830"/>
      <c r="AK26" s="830"/>
      <c r="AL26" s="830"/>
      <c r="AM26" s="830"/>
      <c r="AN26" s="830"/>
      <c r="AO26" s="830"/>
      <c r="AP26" s="830"/>
      <c r="AQ26" s="830"/>
      <c r="AR26" s="830"/>
      <c r="AS26" s="830"/>
      <c r="AT26" s="830"/>
      <c r="AU26" s="830"/>
      <c r="AV26" s="830"/>
    </row>
    <row r="27" spans="1:48" s="803" customFormat="1" ht="21.75" customHeight="1">
      <c r="A27" s="827" t="s">
        <v>200</v>
      </c>
      <c r="B27" s="828">
        <v>3010</v>
      </c>
      <c r="C27" s="510">
        <v>146</v>
      </c>
      <c r="D27" s="510">
        <v>269</v>
      </c>
      <c r="E27" s="510">
        <v>211</v>
      </c>
      <c r="F27" s="829">
        <v>1847</v>
      </c>
      <c r="G27" s="133">
        <v>748</v>
      </c>
      <c r="H27" s="830"/>
      <c r="I27" s="830"/>
      <c r="J27" s="830"/>
      <c r="K27" s="830"/>
      <c r="L27" s="830"/>
      <c r="M27" s="830"/>
      <c r="N27" s="830"/>
      <c r="O27" s="830"/>
      <c r="P27" s="830"/>
      <c r="Q27" s="830"/>
      <c r="R27" s="830"/>
      <c r="S27" s="830"/>
      <c r="T27" s="830"/>
      <c r="U27" s="830"/>
      <c r="V27" s="830"/>
      <c r="W27" s="830"/>
      <c r="X27" s="830"/>
      <c r="Y27" s="830"/>
      <c r="Z27" s="830"/>
      <c r="AA27" s="830"/>
      <c r="AB27" s="830"/>
      <c r="AC27" s="830"/>
      <c r="AD27" s="830"/>
      <c r="AE27" s="830"/>
      <c r="AF27" s="830"/>
      <c r="AG27" s="830"/>
      <c r="AH27" s="830"/>
      <c r="AI27" s="830"/>
      <c r="AJ27" s="830"/>
      <c r="AK27" s="830"/>
      <c r="AL27" s="830"/>
      <c r="AM27" s="830"/>
      <c r="AN27" s="830"/>
      <c r="AO27" s="830"/>
      <c r="AP27" s="830"/>
      <c r="AQ27" s="830"/>
      <c r="AR27" s="830"/>
      <c r="AS27" s="830"/>
      <c r="AT27" s="830"/>
      <c r="AU27" s="830"/>
      <c r="AV27" s="830"/>
    </row>
    <row r="28" spans="1:48" s="803" customFormat="1" ht="21.75" customHeight="1">
      <c r="A28" s="827" t="s">
        <v>201</v>
      </c>
      <c r="B28" s="828">
        <v>3570</v>
      </c>
      <c r="C28" s="510">
        <v>240</v>
      </c>
      <c r="D28" s="510">
        <v>317</v>
      </c>
      <c r="E28" s="510">
        <v>184</v>
      </c>
      <c r="F28" s="829">
        <v>2204</v>
      </c>
      <c r="G28" s="133">
        <v>809</v>
      </c>
      <c r="H28" s="830"/>
      <c r="I28" s="830"/>
      <c r="J28" s="830"/>
      <c r="K28" s="830"/>
      <c r="L28" s="830"/>
      <c r="M28" s="830"/>
      <c r="N28" s="830"/>
      <c r="O28" s="830"/>
      <c r="P28" s="830"/>
      <c r="Q28" s="830"/>
      <c r="R28" s="830"/>
      <c r="S28" s="830"/>
      <c r="T28" s="830"/>
      <c r="U28" s="830"/>
      <c r="V28" s="830"/>
      <c r="W28" s="830"/>
      <c r="X28" s="830"/>
      <c r="Y28" s="830"/>
      <c r="Z28" s="830"/>
      <c r="AA28" s="830"/>
      <c r="AB28" s="830"/>
      <c r="AC28" s="830"/>
      <c r="AD28" s="830"/>
      <c r="AE28" s="830"/>
      <c r="AF28" s="830"/>
      <c r="AG28" s="830"/>
      <c r="AH28" s="830"/>
      <c r="AI28" s="830"/>
      <c r="AJ28" s="830"/>
      <c r="AK28" s="830"/>
      <c r="AL28" s="830"/>
      <c r="AM28" s="830"/>
      <c r="AN28" s="830"/>
      <c r="AO28" s="830"/>
      <c r="AP28" s="830"/>
      <c r="AQ28" s="830"/>
      <c r="AR28" s="830"/>
      <c r="AS28" s="830"/>
      <c r="AT28" s="830"/>
      <c r="AU28" s="830"/>
      <c r="AV28" s="830"/>
    </row>
    <row r="29" spans="1:48" s="803" customFormat="1" ht="21.75" customHeight="1">
      <c r="A29" s="827" t="s">
        <v>202</v>
      </c>
      <c r="B29" s="828">
        <v>4000</v>
      </c>
      <c r="C29" s="510">
        <v>187</v>
      </c>
      <c r="D29" s="510">
        <v>326</v>
      </c>
      <c r="E29" s="510">
        <v>249</v>
      </c>
      <c r="F29" s="829">
        <v>2425</v>
      </c>
      <c r="G29" s="133">
        <v>1062</v>
      </c>
      <c r="H29" s="830"/>
      <c r="I29" s="830"/>
      <c r="J29" s="830"/>
      <c r="K29" s="830"/>
      <c r="L29" s="830"/>
      <c r="M29" s="830"/>
      <c r="N29" s="830"/>
      <c r="O29" s="830"/>
      <c r="P29" s="830"/>
      <c r="Q29" s="830"/>
      <c r="R29" s="830"/>
      <c r="S29" s="830"/>
      <c r="T29" s="830"/>
      <c r="U29" s="830"/>
      <c r="V29" s="830"/>
      <c r="W29" s="830"/>
      <c r="X29" s="830"/>
      <c r="Y29" s="830"/>
      <c r="Z29" s="830"/>
      <c r="AA29" s="830"/>
      <c r="AB29" s="830"/>
      <c r="AC29" s="830"/>
      <c r="AD29" s="830"/>
      <c r="AE29" s="830"/>
      <c r="AF29" s="830"/>
      <c r="AG29" s="830"/>
      <c r="AH29" s="830"/>
      <c r="AI29" s="830"/>
      <c r="AJ29" s="830"/>
      <c r="AK29" s="830"/>
      <c r="AL29" s="830"/>
      <c r="AM29" s="830"/>
      <c r="AN29" s="830"/>
      <c r="AO29" s="830"/>
      <c r="AP29" s="830"/>
      <c r="AQ29" s="830"/>
      <c r="AR29" s="830"/>
      <c r="AS29" s="830"/>
      <c r="AT29" s="830"/>
      <c r="AU29" s="830"/>
      <c r="AV29" s="830"/>
    </row>
    <row r="30" spans="1:48" s="803" customFormat="1" ht="21.75" customHeight="1">
      <c r="A30" s="827" t="s">
        <v>203</v>
      </c>
      <c r="B30" s="828">
        <v>2727</v>
      </c>
      <c r="C30" s="510">
        <v>152</v>
      </c>
      <c r="D30" s="510">
        <v>248</v>
      </c>
      <c r="E30" s="510">
        <v>220</v>
      </c>
      <c r="F30" s="829">
        <v>1639</v>
      </c>
      <c r="G30" s="133">
        <v>688</v>
      </c>
      <c r="H30" s="830"/>
      <c r="I30" s="830"/>
      <c r="J30" s="830"/>
      <c r="K30" s="830"/>
      <c r="L30" s="830"/>
      <c r="M30" s="830"/>
      <c r="N30" s="830"/>
      <c r="O30" s="830"/>
      <c r="P30" s="830"/>
      <c r="Q30" s="830"/>
      <c r="R30" s="830"/>
      <c r="S30" s="830"/>
      <c r="T30" s="830"/>
      <c r="U30" s="830"/>
      <c r="V30" s="830"/>
      <c r="W30" s="830"/>
      <c r="X30" s="830"/>
      <c r="Y30" s="830"/>
      <c r="Z30" s="830"/>
      <c r="AA30" s="830"/>
      <c r="AB30" s="830"/>
      <c r="AC30" s="830"/>
      <c r="AD30" s="830"/>
      <c r="AE30" s="830"/>
      <c r="AF30" s="830"/>
      <c r="AG30" s="830"/>
      <c r="AH30" s="830"/>
      <c r="AI30" s="830"/>
      <c r="AJ30" s="830"/>
      <c r="AK30" s="830"/>
      <c r="AL30" s="830"/>
      <c r="AM30" s="830"/>
      <c r="AN30" s="830"/>
      <c r="AO30" s="830"/>
      <c r="AP30" s="830"/>
      <c r="AQ30" s="830"/>
      <c r="AR30" s="830"/>
      <c r="AS30" s="830"/>
      <c r="AT30" s="830"/>
      <c r="AU30" s="830"/>
      <c r="AV30" s="830"/>
    </row>
    <row r="31" spans="1:48" s="803" customFormat="1" ht="21.75" customHeight="1">
      <c r="A31" s="827" t="s">
        <v>204</v>
      </c>
      <c r="B31" s="828">
        <v>5251</v>
      </c>
      <c r="C31" s="510">
        <v>244</v>
      </c>
      <c r="D31" s="510">
        <v>503</v>
      </c>
      <c r="E31" s="510">
        <v>355</v>
      </c>
      <c r="F31" s="829">
        <v>3143</v>
      </c>
      <c r="G31" s="133">
        <v>1361</v>
      </c>
      <c r="H31" s="830"/>
      <c r="I31" s="830"/>
      <c r="J31" s="830"/>
      <c r="K31" s="830"/>
      <c r="L31" s="830"/>
      <c r="M31" s="830"/>
      <c r="N31" s="830"/>
      <c r="O31" s="830"/>
      <c r="P31" s="830"/>
      <c r="Q31" s="830"/>
      <c r="R31" s="830"/>
      <c r="S31" s="830"/>
      <c r="T31" s="830"/>
      <c r="U31" s="830"/>
      <c r="V31" s="830"/>
      <c r="W31" s="830"/>
      <c r="X31" s="830"/>
      <c r="Y31" s="830"/>
      <c r="Z31" s="830"/>
      <c r="AA31" s="830"/>
      <c r="AB31" s="830"/>
      <c r="AC31" s="830"/>
      <c r="AD31" s="830"/>
      <c r="AE31" s="830"/>
      <c r="AF31" s="830"/>
      <c r="AG31" s="830"/>
      <c r="AH31" s="830"/>
      <c r="AI31" s="830"/>
      <c r="AJ31" s="830"/>
      <c r="AK31" s="830"/>
      <c r="AL31" s="830"/>
      <c r="AM31" s="830"/>
      <c r="AN31" s="830"/>
      <c r="AO31" s="830"/>
      <c r="AP31" s="830"/>
      <c r="AQ31" s="830"/>
      <c r="AR31" s="830"/>
      <c r="AS31" s="830"/>
      <c r="AT31" s="830"/>
      <c r="AU31" s="830"/>
      <c r="AV31" s="830"/>
    </row>
    <row r="32" spans="1:48" s="803" customFormat="1" ht="21.75" customHeight="1">
      <c r="A32" s="827" t="s">
        <v>205</v>
      </c>
      <c r="B32" s="828">
        <v>3204</v>
      </c>
      <c r="C32" s="510">
        <v>157</v>
      </c>
      <c r="D32" s="510">
        <v>281</v>
      </c>
      <c r="E32" s="510">
        <v>247</v>
      </c>
      <c r="F32" s="829">
        <v>1804</v>
      </c>
      <c r="G32" s="133">
        <v>962</v>
      </c>
      <c r="H32" s="830"/>
      <c r="I32" s="830"/>
      <c r="J32" s="830"/>
      <c r="K32" s="830"/>
      <c r="L32" s="830"/>
      <c r="M32" s="830"/>
      <c r="N32" s="830"/>
      <c r="O32" s="830"/>
      <c r="P32" s="830"/>
      <c r="Q32" s="830"/>
      <c r="R32" s="830"/>
      <c r="S32" s="830"/>
      <c r="T32" s="830"/>
      <c r="U32" s="830"/>
      <c r="V32" s="830"/>
      <c r="W32" s="830"/>
      <c r="X32" s="830"/>
      <c r="Y32" s="830"/>
      <c r="Z32" s="830"/>
      <c r="AA32" s="830"/>
      <c r="AB32" s="830"/>
      <c r="AC32" s="830"/>
      <c r="AD32" s="830"/>
      <c r="AE32" s="830"/>
      <c r="AF32" s="830"/>
      <c r="AG32" s="830"/>
      <c r="AH32" s="830"/>
      <c r="AI32" s="830"/>
      <c r="AJ32" s="830"/>
      <c r="AK32" s="830"/>
      <c r="AL32" s="830"/>
      <c r="AM32" s="830"/>
      <c r="AN32" s="830"/>
      <c r="AO32" s="830"/>
      <c r="AP32" s="830"/>
      <c r="AQ32" s="830"/>
      <c r="AR32" s="830"/>
      <c r="AS32" s="830"/>
      <c r="AT32" s="830"/>
      <c r="AU32" s="830"/>
      <c r="AV32" s="830"/>
    </row>
    <row r="33" spans="1:48" s="803" customFormat="1" ht="21.75" customHeight="1">
      <c r="A33" s="827" t="s">
        <v>206</v>
      </c>
      <c r="B33" s="828">
        <v>3030</v>
      </c>
      <c r="C33" s="510">
        <v>152</v>
      </c>
      <c r="D33" s="510">
        <v>306</v>
      </c>
      <c r="E33" s="510">
        <v>240</v>
      </c>
      <c r="F33" s="829">
        <v>1817</v>
      </c>
      <c r="G33" s="133">
        <v>755</v>
      </c>
      <c r="H33" s="830"/>
      <c r="I33" s="830"/>
      <c r="J33" s="830"/>
      <c r="K33" s="830"/>
      <c r="L33" s="830"/>
      <c r="M33" s="830"/>
      <c r="N33" s="830"/>
      <c r="O33" s="830"/>
      <c r="P33" s="830"/>
      <c r="Q33" s="830"/>
      <c r="R33" s="830"/>
      <c r="S33" s="830"/>
      <c r="T33" s="830"/>
      <c r="U33" s="830"/>
      <c r="V33" s="830"/>
      <c r="W33" s="830"/>
      <c r="X33" s="830"/>
      <c r="Y33" s="830"/>
      <c r="Z33" s="830"/>
      <c r="AA33" s="830"/>
      <c r="AB33" s="830"/>
      <c r="AC33" s="830"/>
      <c r="AD33" s="830"/>
      <c r="AE33" s="830"/>
      <c r="AF33" s="830"/>
      <c r="AG33" s="830"/>
      <c r="AH33" s="830"/>
      <c r="AI33" s="830"/>
      <c r="AJ33" s="830"/>
      <c r="AK33" s="830"/>
      <c r="AL33" s="830"/>
      <c r="AM33" s="830"/>
      <c r="AN33" s="830"/>
      <c r="AO33" s="830"/>
      <c r="AP33" s="830"/>
      <c r="AQ33" s="830"/>
      <c r="AR33" s="830"/>
      <c r="AS33" s="830"/>
      <c r="AT33" s="830"/>
      <c r="AU33" s="830"/>
      <c r="AV33" s="830"/>
    </row>
    <row r="34" spans="1:48" s="803" customFormat="1" ht="21.75" customHeight="1">
      <c r="A34" s="827" t="s">
        <v>207</v>
      </c>
      <c r="B34" s="828">
        <v>2182</v>
      </c>
      <c r="C34" s="510">
        <v>101</v>
      </c>
      <c r="D34" s="510">
        <v>172</v>
      </c>
      <c r="E34" s="510">
        <v>157</v>
      </c>
      <c r="F34" s="829">
        <v>1345</v>
      </c>
      <c r="G34" s="133">
        <v>564</v>
      </c>
      <c r="H34" s="830"/>
      <c r="I34" s="830"/>
      <c r="J34" s="830"/>
      <c r="K34" s="830"/>
      <c r="L34" s="830"/>
      <c r="M34" s="830"/>
      <c r="N34" s="830"/>
      <c r="O34" s="830"/>
      <c r="P34" s="830"/>
      <c r="Q34" s="830"/>
      <c r="R34" s="830"/>
      <c r="S34" s="830"/>
      <c r="T34" s="830"/>
      <c r="U34" s="830"/>
      <c r="V34" s="830"/>
      <c r="W34" s="830"/>
      <c r="X34" s="830"/>
      <c r="Y34" s="830"/>
      <c r="Z34" s="830"/>
      <c r="AA34" s="830"/>
      <c r="AB34" s="830"/>
      <c r="AC34" s="830"/>
      <c r="AD34" s="830"/>
      <c r="AE34" s="830"/>
      <c r="AF34" s="830"/>
      <c r="AG34" s="830"/>
      <c r="AH34" s="830"/>
      <c r="AI34" s="830"/>
      <c r="AJ34" s="830"/>
      <c r="AK34" s="830"/>
      <c r="AL34" s="830"/>
      <c r="AM34" s="830"/>
      <c r="AN34" s="830"/>
      <c r="AO34" s="830"/>
      <c r="AP34" s="830"/>
      <c r="AQ34" s="830"/>
      <c r="AR34" s="830"/>
      <c r="AS34" s="830"/>
      <c r="AT34" s="830"/>
      <c r="AU34" s="830"/>
      <c r="AV34" s="830"/>
    </row>
    <row r="35" spans="1:48" s="803" customFormat="1" ht="21.75" customHeight="1">
      <c r="A35" s="831" t="s">
        <v>208</v>
      </c>
      <c r="B35" s="828">
        <v>2941</v>
      </c>
      <c r="C35" s="510">
        <v>121</v>
      </c>
      <c r="D35" s="510">
        <v>322</v>
      </c>
      <c r="E35" s="510">
        <v>159</v>
      </c>
      <c r="F35" s="829">
        <v>1602</v>
      </c>
      <c r="G35" s="133">
        <v>896</v>
      </c>
      <c r="H35" s="830"/>
      <c r="I35" s="830"/>
      <c r="J35" s="830"/>
      <c r="K35" s="830"/>
      <c r="L35" s="830"/>
      <c r="M35" s="830"/>
      <c r="N35" s="830"/>
      <c r="O35" s="830"/>
      <c r="P35" s="830"/>
      <c r="Q35" s="830"/>
      <c r="R35" s="830"/>
      <c r="S35" s="830"/>
      <c r="T35" s="830"/>
      <c r="U35" s="830"/>
      <c r="V35" s="830"/>
      <c r="W35" s="830"/>
      <c r="X35" s="830"/>
      <c r="Y35" s="830"/>
      <c r="Z35" s="830"/>
      <c r="AA35" s="830"/>
      <c r="AB35" s="830"/>
      <c r="AC35" s="830"/>
      <c r="AD35" s="830"/>
      <c r="AE35" s="830"/>
      <c r="AF35" s="830"/>
      <c r="AG35" s="830"/>
      <c r="AH35" s="830"/>
      <c r="AI35" s="830"/>
      <c r="AJ35" s="830"/>
      <c r="AK35" s="830"/>
      <c r="AL35" s="830"/>
      <c r="AM35" s="830"/>
      <c r="AN35" s="830"/>
      <c r="AO35" s="830"/>
      <c r="AP35" s="830"/>
      <c r="AQ35" s="830"/>
      <c r="AR35" s="830"/>
      <c r="AS35" s="830"/>
      <c r="AT35" s="830"/>
      <c r="AU35" s="830"/>
      <c r="AV35" s="830"/>
    </row>
    <row r="36" spans="1:48" s="803" customFormat="1" ht="21.75" customHeight="1">
      <c r="A36" s="831" t="s">
        <v>209</v>
      </c>
      <c r="B36" s="828">
        <v>2435</v>
      </c>
      <c r="C36" s="510">
        <v>93</v>
      </c>
      <c r="D36" s="510">
        <v>213</v>
      </c>
      <c r="E36" s="510">
        <v>155</v>
      </c>
      <c r="F36" s="829">
        <v>1329</v>
      </c>
      <c r="G36" s="133">
        <v>800</v>
      </c>
      <c r="H36" s="830"/>
      <c r="I36" s="830"/>
      <c r="J36" s="830"/>
      <c r="K36" s="830"/>
      <c r="L36" s="830"/>
      <c r="M36" s="830"/>
      <c r="N36" s="830"/>
      <c r="O36" s="830"/>
      <c r="P36" s="830"/>
      <c r="Q36" s="830"/>
      <c r="R36" s="830"/>
      <c r="S36" s="830"/>
      <c r="T36" s="830"/>
      <c r="U36" s="830"/>
      <c r="V36" s="830"/>
      <c r="W36" s="830"/>
      <c r="X36" s="830"/>
      <c r="Y36" s="830"/>
      <c r="Z36" s="830"/>
      <c r="AA36" s="830"/>
      <c r="AB36" s="830"/>
      <c r="AC36" s="830"/>
      <c r="AD36" s="830"/>
      <c r="AE36" s="830"/>
      <c r="AF36" s="830"/>
      <c r="AG36" s="830"/>
      <c r="AH36" s="830"/>
      <c r="AI36" s="830"/>
      <c r="AJ36" s="830"/>
      <c r="AK36" s="830"/>
      <c r="AL36" s="830"/>
      <c r="AM36" s="830"/>
      <c r="AN36" s="830"/>
      <c r="AO36" s="830"/>
      <c r="AP36" s="830"/>
      <c r="AQ36" s="830"/>
      <c r="AR36" s="830"/>
      <c r="AS36" s="830"/>
      <c r="AT36" s="830"/>
      <c r="AU36" s="830"/>
      <c r="AV36" s="830"/>
    </row>
    <row r="37" spans="1:48" s="803" customFormat="1" ht="21.75" customHeight="1">
      <c r="A37" s="831" t="s">
        <v>210</v>
      </c>
      <c r="B37" s="828">
        <v>2430</v>
      </c>
      <c r="C37" s="510">
        <v>98</v>
      </c>
      <c r="D37" s="510">
        <v>213</v>
      </c>
      <c r="E37" s="510">
        <v>159</v>
      </c>
      <c r="F37" s="829">
        <v>1421</v>
      </c>
      <c r="G37" s="133">
        <v>698</v>
      </c>
      <c r="H37" s="830"/>
      <c r="I37" s="830"/>
      <c r="J37" s="830"/>
      <c r="K37" s="830"/>
      <c r="L37" s="830"/>
      <c r="M37" s="830"/>
      <c r="N37" s="830"/>
      <c r="O37" s="830"/>
      <c r="P37" s="830"/>
      <c r="Q37" s="830"/>
      <c r="R37" s="830"/>
      <c r="S37" s="830"/>
      <c r="T37" s="830"/>
      <c r="U37" s="830"/>
      <c r="V37" s="830"/>
      <c r="W37" s="830"/>
      <c r="X37" s="830"/>
      <c r="Y37" s="830"/>
      <c r="Z37" s="830"/>
      <c r="AA37" s="830"/>
      <c r="AB37" s="830"/>
      <c r="AC37" s="830"/>
      <c r="AD37" s="830"/>
      <c r="AE37" s="830"/>
      <c r="AF37" s="830"/>
      <c r="AG37" s="830"/>
      <c r="AH37" s="830"/>
      <c r="AI37" s="830"/>
      <c r="AJ37" s="830"/>
      <c r="AK37" s="830"/>
      <c r="AL37" s="830"/>
      <c r="AM37" s="830"/>
      <c r="AN37" s="830"/>
      <c r="AO37" s="830"/>
      <c r="AP37" s="830"/>
      <c r="AQ37" s="830"/>
      <c r="AR37" s="830"/>
      <c r="AS37" s="830"/>
      <c r="AT37" s="830"/>
      <c r="AU37" s="830"/>
      <c r="AV37" s="830"/>
    </row>
    <row r="38" spans="1:48" s="803" customFormat="1" ht="21.75" customHeight="1">
      <c r="A38" s="827" t="s">
        <v>211</v>
      </c>
      <c r="B38" s="828">
        <v>3419</v>
      </c>
      <c r="C38" s="510">
        <v>158</v>
      </c>
      <c r="D38" s="510">
        <v>292</v>
      </c>
      <c r="E38" s="510">
        <v>214</v>
      </c>
      <c r="F38" s="829">
        <v>1948</v>
      </c>
      <c r="G38" s="133">
        <v>1021</v>
      </c>
      <c r="H38" s="830"/>
      <c r="I38" s="830"/>
      <c r="J38" s="830"/>
      <c r="K38" s="830"/>
      <c r="L38" s="830"/>
      <c r="M38" s="830"/>
      <c r="N38" s="830"/>
      <c r="O38" s="830"/>
      <c r="P38" s="830"/>
      <c r="Q38" s="830"/>
      <c r="R38" s="830"/>
      <c r="S38" s="830"/>
      <c r="T38" s="830"/>
      <c r="U38" s="830"/>
      <c r="V38" s="830"/>
      <c r="W38" s="830"/>
      <c r="X38" s="830"/>
      <c r="Y38" s="830"/>
      <c r="Z38" s="830"/>
      <c r="AA38" s="830"/>
      <c r="AB38" s="830"/>
      <c r="AC38" s="830"/>
      <c r="AD38" s="830"/>
      <c r="AE38" s="830"/>
      <c r="AF38" s="830"/>
      <c r="AG38" s="830"/>
      <c r="AH38" s="830"/>
      <c r="AI38" s="830"/>
      <c r="AJ38" s="830"/>
      <c r="AK38" s="830"/>
      <c r="AL38" s="830"/>
      <c r="AM38" s="830"/>
      <c r="AN38" s="830"/>
      <c r="AO38" s="830"/>
      <c r="AP38" s="830"/>
      <c r="AQ38" s="830"/>
      <c r="AR38" s="830"/>
      <c r="AS38" s="830"/>
      <c r="AT38" s="830"/>
      <c r="AU38" s="830"/>
      <c r="AV38" s="830"/>
    </row>
    <row r="39" spans="1:48" s="803" customFormat="1" ht="21.75" customHeight="1" thickBot="1">
      <c r="A39" s="830"/>
      <c r="B39" s="832"/>
      <c r="C39" s="833"/>
      <c r="D39" s="834"/>
      <c r="E39" s="834"/>
      <c r="F39" s="834"/>
      <c r="G39" s="835"/>
      <c r="H39" s="830"/>
      <c r="I39" s="830"/>
      <c r="J39" s="830"/>
      <c r="K39" s="830"/>
      <c r="L39" s="830"/>
      <c r="M39" s="830"/>
      <c r="N39" s="830"/>
      <c r="O39" s="830"/>
      <c r="P39" s="830"/>
      <c r="Q39" s="830"/>
      <c r="R39" s="830"/>
      <c r="S39" s="830"/>
      <c r="T39" s="830"/>
      <c r="U39" s="830"/>
      <c r="V39" s="830"/>
      <c r="W39" s="830"/>
      <c r="X39" s="830"/>
      <c r="Y39" s="830"/>
      <c r="Z39" s="830"/>
      <c r="AA39" s="830"/>
      <c r="AB39" s="830"/>
      <c r="AC39" s="830"/>
      <c r="AD39" s="830"/>
      <c r="AE39" s="830"/>
      <c r="AF39" s="830"/>
      <c r="AG39" s="830"/>
      <c r="AH39" s="830"/>
      <c r="AI39" s="830"/>
      <c r="AJ39" s="830"/>
      <c r="AK39" s="830"/>
      <c r="AL39" s="830"/>
      <c r="AM39" s="830"/>
      <c r="AN39" s="830"/>
      <c r="AO39" s="830"/>
      <c r="AP39" s="830"/>
      <c r="AQ39" s="830"/>
      <c r="AR39" s="830"/>
      <c r="AS39" s="830"/>
      <c r="AT39" s="830"/>
      <c r="AU39" s="830"/>
      <c r="AV39" s="830"/>
    </row>
    <row r="40" spans="1:48" s="803" customFormat="1" ht="21.75" customHeight="1" thickTop="1" thickBot="1">
      <c r="A40" s="836" t="s">
        <v>88</v>
      </c>
      <c r="B40" s="837">
        <f t="shared" ref="B40:G40" si="0">SUM(B7:B38)</f>
        <v>117520</v>
      </c>
      <c r="C40" s="838">
        <f t="shared" si="0"/>
        <v>6406</v>
      </c>
      <c r="D40" s="839">
        <f t="shared" si="0"/>
        <v>11146</v>
      </c>
      <c r="E40" s="839">
        <f t="shared" si="0"/>
        <v>7638</v>
      </c>
      <c r="F40" s="839">
        <f t="shared" si="0"/>
        <v>70437</v>
      </c>
      <c r="G40" s="840">
        <f t="shared" si="0"/>
        <v>29531</v>
      </c>
      <c r="H40" s="830"/>
      <c r="I40" s="830"/>
      <c r="J40" s="830"/>
      <c r="K40" s="830"/>
      <c r="L40" s="830"/>
      <c r="M40" s="830"/>
      <c r="N40" s="830"/>
      <c r="O40" s="830"/>
      <c r="P40" s="830"/>
      <c r="Q40" s="830"/>
      <c r="R40" s="830"/>
      <c r="S40" s="830"/>
      <c r="T40" s="830"/>
      <c r="U40" s="830"/>
      <c r="V40" s="830"/>
      <c r="W40" s="830"/>
      <c r="X40" s="830"/>
      <c r="Y40" s="830"/>
      <c r="Z40" s="830"/>
      <c r="AA40" s="830"/>
      <c r="AB40" s="830"/>
      <c r="AC40" s="830"/>
      <c r="AD40" s="830"/>
      <c r="AE40" s="830"/>
      <c r="AF40" s="830"/>
      <c r="AG40" s="830"/>
      <c r="AH40" s="830"/>
      <c r="AI40" s="830"/>
      <c r="AJ40" s="830"/>
      <c r="AK40" s="830"/>
      <c r="AL40" s="830"/>
      <c r="AM40" s="830"/>
      <c r="AN40" s="830"/>
      <c r="AO40" s="830"/>
      <c r="AP40" s="830"/>
      <c r="AQ40" s="830"/>
      <c r="AR40" s="830"/>
      <c r="AS40" s="830"/>
      <c r="AT40" s="830"/>
      <c r="AU40" s="830"/>
      <c r="AV40" s="830"/>
    </row>
    <row r="41" spans="1:48" s="803" customFormat="1" ht="21.75" customHeight="1" thickBot="1">
      <c r="A41" s="841" t="s">
        <v>212</v>
      </c>
      <c r="B41" s="842" t="s">
        <v>213</v>
      </c>
      <c r="C41" s="843">
        <f>C40/B40*100</f>
        <v>5.4509870660313142</v>
      </c>
      <c r="D41" s="843">
        <f>D40/B40*100</f>
        <v>9.4843430905377808</v>
      </c>
      <c r="E41" s="843">
        <f>E40/B40*100</f>
        <v>6.4993192648059903</v>
      </c>
      <c r="F41" s="843">
        <f>F40/B40*100</f>
        <v>59.936181075561613</v>
      </c>
      <c r="G41" s="844">
        <f>G40/B40*100</f>
        <v>25.1284887678693</v>
      </c>
      <c r="H41" s="830"/>
      <c r="I41" s="830"/>
      <c r="J41" s="830"/>
      <c r="K41" s="830"/>
      <c r="L41" s="830"/>
      <c r="M41" s="830"/>
      <c r="N41" s="830"/>
      <c r="O41" s="830"/>
      <c r="P41" s="830"/>
      <c r="Q41" s="830"/>
      <c r="R41" s="830"/>
      <c r="S41" s="830"/>
      <c r="T41" s="830"/>
      <c r="U41" s="830"/>
      <c r="V41" s="830"/>
      <c r="W41" s="830"/>
      <c r="X41" s="830"/>
      <c r="Y41" s="830"/>
      <c r="Z41" s="830"/>
      <c r="AA41" s="830"/>
      <c r="AB41" s="830"/>
      <c r="AC41" s="830"/>
      <c r="AD41" s="830"/>
      <c r="AE41" s="830"/>
      <c r="AF41" s="830"/>
      <c r="AG41" s="830"/>
      <c r="AH41" s="830"/>
      <c r="AI41" s="830"/>
      <c r="AJ41" s="830"/>
      <c r="AK41" s="830"/>
      <c r="AL41" s="830"/>
      <c r="AM41" s="830"/>
      <c r="AN41" s="830"/>
      <c r="AO41" s="830"/>
      <c r="AP41" s="830"/>
      <c r="AQ41" s="830"/>
      <c r="AR41" s="830"/>
      <c r="AS41" s="830"/>
      <c r="AT41" s="830"/>
      <c r="AU41" s="830"/>
      <c r="AV41" s="830"/>
    </row>
    <row r="42" spans="1:48" s="803" customFormat="1" ht="21.75" customHeight="1">
      <c r="A42" s="845" t="s">
        <v>214</v>
      </c>
      <c r="B42" s="846"/>
      <c r="C42" s="846"/>
      <c r="D42" s="846"/>
      <c r="E42" s="846"/>
      <c r="F42" s="846"/>
      <c r="G42" s="847"/>
    </row>
    <row r="43" spans="1:48" s="803" customFormat="1" ht="21.75" customHeight="1">
      <c r="A43" s="845" t="s">
        <v>215</v>
      </c>
      <c r="C43" s="848"/>
      <c r="G43" s="847"/>
    </row>
    <row r="44" spans="1:48" s="803" customFormat="1" ht="21.75" customHeight="1">
      <c r="G44" s="847"/>
    </row>
    <row r="45" spans="1:48" s="803" customFormat="1" ht="21.75" customHeight="1">
      <c r="G45" s="847"/>
    </row>
    <row r="46" spans="1:48" s="803" customFormat="1" ht="21.75" customHeight="1">
      <c r="G46" s="847"/>
    </row>
    <row r="47" spans="1:48" s="803" customFormat="1" ht="21.75" customHeight="1">
      <c r="G47" s="847"/>
    </row>
    <row r="48" spans="1:48" s="803" customFormat="1" ht="23.85" customHeight="1">
      <c r="G48" s="847"/>
    </row>
    <row r="49" spans="7:7" s="803" customFormat="1" ht="23.85" customHeight="1">
      <c r="G49" s="847"/>
    </row>
    <row r="50" spans="7:7" s="803" customFormat="1" ht="23.85" customHeight="1">
      <c r="G50" s="847"/>
    </row>
    <row r="51" spans="7:7" s="803" customFormat="1" ht="23.85" customHeight="1">
      <c r="G51" s="847"/>
    </row>
    <row r="52" spans="7:7" s="803" customFormat="1" ht="23.85" customHeight="1">
      <c r="G52" s="847"/>
    </row>
    <row r="53" spans="7:7" s="803" customFormat="1" ht="23.85" customHeight="1">
      <c r="G53" s="847"/>
    </row>
    <row r="54" spans="7:7" s="803" customFormat="1" ht="23.85" customHeight="1">
      <c r="G54" s="847"/>
    </row>
    <row r="55" spans="7:7" s="803" customFormat="1" ht="23.85" customHeight="1">
      <c r="G55" s="847"/>
    </row>
    <row r="56" spans="7:7" s="803" customFormat="1" ht="23.85" customHeight="1">
      <c r="G56" s="847"/>
    </row>
    <row r="57" spans="7:7" s="803" customFormat="1" ht="23.85" customHeight="1">
      <c r="G57" s="847"/>
    </row>
    <row r="58" spans="7:7" s="803" customFormat="1" ht="23.85" customHeight="1">
      <c r="G58" s="847"/>
    </row>
    <row r="59" spans="7:7" s="803" customFormat="1" ht="23.85" customHeight="1">
      <c r="G59" s="847"/>
    </row>
    <row r="60" spans="7:7" s="803" customFormat="1" ht="23.85" customHeight="1">
      <c r="G60" s="847"/>
    </row>
    <row r="61" spans="7:7" s="803" customFormat="1" ht="23.85" customHeight="1">
      <c r="G61" s="847"/>
    </row>
    <row r="62" spans="7:7" s="803" customFormat="1" ht="23.85" customHeight="1">
      <c r="G62" s="847"/>
    </row>
    <row r="63" spans="7:7" s="803" customFormat="1" ht="23.85" customHeight="1">
      <c r="G63" s="847"/>
    </row>
    <row r="64" spans="7:7" s="803" customFormat="1" ht="23.85" customHeight="1">
      <c r="G64" s="847"/>
    </row>
    <row r="65" spans="7:7" s="803" customFormat="1" ht="23.85" customHeight="1">
      <c r="G65" s="847"/>
    </row>
    <row r="66" spans="7:7" s="803" customFormat="1" ht="23.85" customHeight="1">
      <c r="G66" s="847"/>
    </row>
    <row r="67" spans="7:7" s="803" customFormat="1" ht="23.85" customHeight="1">
      <c r="G67" s="847"/>
    </row>
    <row r="68" spans="7:7" s="803" customFormat="1" ht="23.85" customHeight="1">
      <c r="G68" s="847"/>
    </row>
  </sheetData>
  <mergeCells count="2">
    <mergeCell ref="B3:B5"/>
    <mergeCell ref="E3:F3"/>
  </mergeCells>
  <phoneticPr fontId="5"/>
  <printOptions gridLinesSet="0"/>
  <pageMargins left="0.78740157480314965" right="0.78740157480314965" top="0.78740157480314965" bottom="0.78740157480314965" header="0.59055118110236227" footer="0"/>
  <pageSetup paperSize="9" scale="87" firstPageNumber="36" orientation="portrait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6</vt:i4>
      </vt:variant>
    </vt:vector>
  </HeadingPairs>
  <TitlesOfParts>
    <vt:vector size="13" baseType="lpstr">
      <vt:lpstr>B1</vt:lpstr>
      <vt:lpstr>B2</vt:lpstr>
      <vt:lpstr>B3</vt:lpstr>
      <vt:lpstr>B4</vt:lpstr>
      <vt:lpstr>B5</vt:lpstr>
      <vt:lpstr>B6</vt:lpstr>
      <vt:lpstr>B7</vt:lpstr>
      <vt:lpstr>'B1'!Print_Area</vt:lpstr>
      <vt:lpstr>'B2'!Print_Area</vt:lpstr>
      <vt:lpstr>'B3'!Print_Area</vt:lpstr>
      <vt:lpstr>'B5'!Print_Area</vt:lpstr>
      <vt:lpstr>'B6'!Print_Area</vt:lpstr>
      <vt:lpstr>'B7'!Print_Area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2017-09-29T04:52:34Z</dcterms:modified>
</cp:coreProperties>
</file>