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企画政策課\企画調整\11統計\統計書\H30\PDF・Excel\Excel\"/>
    </mc:Choice>
  </mc:AlternateContent>
  <bookViews>
    <workbookView xWindow="0" yWindow="0" windowWidth="20490" windowHeight="7770"/>
  </bookViews>
  <sheets>
    <sheet name="K1.2(1.2)" sheetId="1" r:id="rId1"/>
    <sheet name="K2(3) " sheetId="18" r:id="rId2"/>
    <sheet name="K2(4.5.6.7)" sheetId="2" r:id="rId3"/>
    <sheet name="K3.4" sheetId="3" r:id="rId4"/>
    <sheet name="K5" sheetId="4" r:id="rId5"/>
    <sheet name="K6.7.8" sheetId="5" r:id="rId6"/>
    <sheet name="K9.10" sheetId="6" r:id="rId7"/>
    <sheet name="K11" sheetId="7" r:id="rId8"/>
    <sheet name="K12" sheetId="8" r:id="rId9"/>
    <sheet name="K13" sheetId="9" r:id="rId10"/>
    <sheet name="K14.15.16" sheetId="10" r:id="rId11"/>
    <sheet name="K17" sheetId="11" r:id="rId12"/>
    <sheet name="K18.19" sheetId="12" r:id="rId13"/>
    <sheet name="K20.21" sheetId="13" r:id="rId14"/>
    <sheet name="K22" sheetId="14" r:id="rId15"/>
    <sheet name="K23(1.2.3.4.5)" sheetId="15" r:id="rId16"/>
    <sheet name="K23(6.7)" sheetId="16" r:id="rId17"/>
    <sheet name="K24.25" sheetId="17" r:id="rId18"/>
  </sheets>
  <definedNames>
    <definedName name="_xlnm.Print_Area" localSheetId="0">'K1.2(1.2)'!$A$1:$AF$36</definedName>
    <definedName name="_xlnm.Print_Area" localSheetId="9">'K13'!$A$1:$J$23</definedName>
    <definedName name="_xlnm.Print_Area" localSheetId="10">'K14.15.16'!$A$1:$I$41</definedName>
    <definedName name="_xlnm.Print_Area" localSheetId="11">'K17'!$A$1:$J$50</definedName>
    <definedName name="_xlnm.Print_Area" localSheetId="12">'K18.19'!$A$1:$J$47</definedName>
    <definedName name="_xlnm.Print_Area" localSheetId="1">'K2(3) '!$A$1:$V$51</definedName>
    <definedName name="_xlnm.Print_Area" localSheetId="2">'K2(4.5.6.7)'!$A$1:$G$61</definedName>
    <definedName name="_xlnm.Print_Area" localSheetId="13">'K20.21'!$A$1:$K$55</definedName>
    <definedName name="_xlnm.Print_Area" localSheetId="14">'K22'!$A$1:$J$38</definedName>
    <definedName name="_xlnm.Print_Area" localSheetId="15">'K23(1.2.3.4.5)'!$A$1:$J$57</definedName>
    <definedName name="_xlnm.Print_Area" localSheetId="16">'K23(6.7)'!$A$1:$I$28</definedName>
    <definedName name="_xlnm.Print_Area" localSheetId="17">'K24.25'!$A$1:$O$45</definedName>
    <definedName name="_xlnm.Print_Area" localSheetId="3">'K3.4'!$A$1:$F$59</definedName>
    <definedName name="_xlnm.Print_Area" localSheetId="4">'K5'!$A$1:$N$15</definedName>
    <definedName name="_xlnm.Print_Area" localSheetId="5">'K6.7.8'!$A$1:$I$49</definedName>
    <definedName name="_xlnm.Print_Area" localSheetId="6">'K9.10'!$A$1:$AM$45</definedName>
    <definedName name="Z_20AE4CA4_61C1_4B1C_9914_391FCF28BAB4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20AE4CA4_61C1_4B1C_9914_391FCF28BAB4_.wvu.PrintArea" localSheetId="0" hidden="1">'K1.2(1.2)'!$A$1:$AF$36</definedName>
    <definedName name="Z_20AE4CA4_61C1_4B1C_9914_391FCF28BAB4_.wvu.PrintArea" localSheetId="9" hidden="1">'K13'!$A$1:$J$23</definedName>
    <definedName name="Z_20AE4CA4_61C1_4B1C_9914_391FCF28BAB4_.wvu.PrintArea" localSheetId="10" hidden="1">'K14.15.16'!$A$1:$I$41</definedName>
    <definedName name="Z_20AE4CA4_61C1_4B1C_9914_391FCF28BAB4_.wvu.PrintArea" localSheetId="11" hidden="1">'K17'!$A$1:$J$50</definedName>
    <definedName name="Z_20AE4CA4_61C1_4B1C_9914_391FCF28BAB4_.wvu.PrintArea" localSheetId="12" hidden="1">'K18.19'!$A$1:$J$47</definedName>
    <definedName name="Z_20AE4CA4_61C1_4B1C_9914_391FCF28BAB4_.wvu.PrintArea" localSheetId="1" hidden="1">'K2(3) '!$A$1:$AF$51</definedName>
    <definedName name="Z_20AE4CA4_61C1_4B1C_9914_391FCF28BAB4_.wvu.PrintArea" localSheetId="2" hidden="1">'K2(4.5.6.7)'!$A$1:$G$61</definedName>
    <definedName name="Z_20AE4CA4_61C1_4B1C_9914_391FCF28BAB4_.wvu.PrintArea" localSheetId="13" hidden="1">'K20.21'!$A$1:$K$55</definedName>
    <definedName name="Z_20AE4CA4_61C1_4B1C_9914_391FCF28BAB4_.wvu.PrintArea" localSheetId="14" hidden="1">'K22'!$A$1:$J$38</definedName>
    <definedName name="Z_20AE4CA4_61C1_4B1C_9914_391FCF28BAB4_.wvu.PrintArea" localSheetId="15" hidden="1">'K23(1.2.3.4.5)'!$A$1:$J$57</definedName>
    <definedName name="Z_20AE4CA4_61C1_4B1C_9914_391FCF28BAB4_.wvu.PrintArea" localSheetId="16" hidden="1">'K23(6.7)'!$A$1:$I$28</definedName>
    <definedName name="Z_20AE4CA4_61C1_4B1C_9914_391FCF28BAB4_.wvu.PrintArea" localSheetId="17" hidden="1">'K24.25'!$A$1:$O$45</definedName>
    <definedName name="Z_20AE4CA4_61C1_4B1C_9914_391FCF28BAB4_.wvu.PrintArea" localSheetId="3" hidden="1">'K3.4'!$A$1:$F$59</definedName>
    <definedName name="Z_20AE4CA4_61C1_4B1C_9914_391FCF28BAB4_.wvu.PrintArea" localSheetId="4" hidden="1">'K5'!$A$1:$N$15</definedName>
    <definedName name="Z_20AE4CA4_61C1_4B1C_9914_391FCF28BAB4_.wvu.PrintArea" localSheetId="5" hidden="1">'K6.7.8'!$A$1:$I$49</definedName>
    <definedName name="Z_20AE4CA4_61C1_4B1C_9914_391FCF28BAB4_.wvu.PrintArea" localSheetId="6" hidden="1">'K9.10'!$A$1:$AM$45</definedName>
    <definedName name="Z_20AE4CA4_61C1_4B1C_9914_391FCF28BAB4_.wvu.Rows" localSheetId="0" hidden="1">'K1.2(1.2)'!$5:$5,'K1.2(1.2)'!$19:$19,'K1.2(1.2)'!$30:$30</definedName>
    <definedName name="Z_20AE4CA4_61C1_4B1C_9914_391FCF28BAB4_.wvu.Rows" localSheetId="1" hidden="1">'K2(3) '!#REF!,'K2(3) '!#REF!,'K2(3) '!#REF!</definedName>
    <definedName name="Z_20AE4CA4_61C1_4B1C_9914_391FCF28BAB4_.wvu.Rows" localSheetId="13" hidden="1">'K20.21'!$11:$27</definedName>
    <definedName name="Z_20AE4CA4_61C1_4B1C_9914_391FCF28BAB4_.wvu.Rows" localSheetId="4" hidden="1">'K5'!$9:$9</definedName>
    <definedName name="Z_20AE4CA4_61C1_4B1C_9914_391FCF28BAB4_.wvu.Rows" localSheetId="5" hidden="1">'K6.7.8'!$9:$9</definedName>
    <definedName name="Z_36BB60DB_041E_4283_9C5E_6CB41743C82C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36BB60DB_041E_4283_9C5E_6CB41743C82C_.wvu.PrintArea" localSheetId="0" hidden="1">'K1.2(1.2)'!$A$1:$AF$36</definedName>
    <definedName name="Z_36BB60DB_041E_4283_9C5E_6CB41743C82C_.wvu.PrintArea" localSheetId="9" hidden="1">'K13'!$A$1:$J$23</definedName>
    <definedName name="Z_36BB60DB_041E_4283_9C5E_6CB41743C82C_.wvu.PrintArea" localSheetId="10" hidden="1">'K14.15.16'!$A$1:$I$41</definedName>
    <definedName name="Z_36BB60DB_041E_4283_9C5E_6CB41743C82C_.wvu.PrintArea" localSheetId="11" hidden="1">'K17'!$A$1:$J$50</definedName>
    <definedName name="Z_36BB60DB_041E_4283_9C5E_6CB41743C82C_.wvu.PrintArea" localSheetId="12" hidden="1">'K18.19'!$A$1:$J$47</definedName>
    <definedName name="Z_36BB60DB_041E_4283_9C5E_6CB41743C82C_.wvu.PrintArea" localSheetId="1" hidden="1">'K2(3) '!$A$1:$AF$51</definedName>
    <definedName name="Z_36BB60DB_041E_4283_9C5E_6CB41743C82C_.wvu.PrintArea" localSheetId="2" hidden="1">'K2(4.5.6.7)'!$A$1:$G$61</definedName>
    <definedName name="Z_36BB60DB_041E_4283_9C5E_6CB41743C82C_.wvu.PrintArea" localSheetId="13" hidden="1">'K20.21'!$A$1:$K$55</definedName>
    <definedName name="Z_36BB60DB_041E_4283_9C5E_6CB41743C82C_.wvu.PrintArea" localSheetId="14" hidden="1">'K22'!$A$1:$J$38</definedName>
    <definedName name="Z_36BB60DB_041E_4283_9C5E_6CB41743C82C_.wvu.PrintArea" localSheetId="15" hidden="1">'K23(1.2.3.4.5)'!$A$1:$J$57</definedName>
    <definedName name="Z_36BB60DB_041E_4283_9C5E_6CB41743C82C_.wvu.PrintArea" localSheetId="16" hidden="1">'K23(6.7)'!$A$1:$I$28</definedName>
    <definedName name="Z_36BB60DB_041E_4283_9C5E_6CB41743C82C_.wvu.PrintArea" localSheetId="17" hidden="1">'K24.25'!$A$1:$O$45</definedName>
    <definedName name="Z_36BB60DB_041E_4283_9C5E_6CB41743C82C_.wvu.PrintArea" localSheetId="3" hidden="1">'K3.4'!$A$1:$F$59</definedName>
    <definedName name="Z_36BB60DB_041E_4283_9C5E_6CB41743C82C_.wvu.PrintArea" localSheetId="4" hidden="1">'K5'!$A$1:$N$15</definedName>
    <definedName name="Z_36BB60DB_041E_4283_9C5E_6CB41743C82C_.wvu.PrintArea" localSheetId="5" hidden="1">'K6.7.8'!$A$1:$I$49</definedName>
    <definedName name="Z_36BB60DB_041E_4283_9C5E_6CB41743C82C_.wvu.PrintArea" localSheetId="6" hidden="1">'K9.10'!$A$1:$AM$45</definedName>
    <definedName name="Z_36BB60DB_041E_4283_9C5E_6CB41743C82C_.wvu.Rows" localSheetId="0" hidden="1">'K1.2(1.2)'!$5:$5,'K1.2(1.2)'!$19:$19,'K1.2(1.2)'!$30:$30</definedName>
    <definedName name="Z_36BB60DB_041E_4283_9C5E_6CB41743C82C_.wvu.Rows" localSheetId="1" hidden="1">'K2(3) '!#REF!,'K2(3) '!#REF!,'K2(3) '!#REF!</definedName>
    <definedName name="Z_36BB60DB_041E_4283_9C5E_6CB41743C82C_.wvu.Rows" localSheetId="13" hidden="1">'K20.21'!$11:$27</definedName>
    <definedName name="Z_36BB60DB_041E_4283_9C5E_6CB41743C82C_.wvu.Rows" localSheetId="4" hidden="1">'K5'!$9:$9</definedName>
    <definedName name="Z_36BB60DB_041E_4283_9C5E_6CB41743C82C_.wvu.Rows" localSheetId="5" hidden="1">'K6.7.8'!$9:$9</definedName>
    <definedName name="Z_38C25886_CB6F_4791_A7C3_87C355F1046F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38C25886_CB6F_4791_A7C3_87C355F1046F_.wvu.PrintArea" localSheetId="0" hidden="1">'K1.2(1.2)'!$A$1:$AF$36</definedName>
    <definedName name="Z_38C25886_CB6F_4791_A7C3_87C355F1046F_.wvu.PrintArea" localSheetId="9" hidden="1">'K13'!$A$1:$J$23</definedName>
    <definedName name="Z_38C25886_CB6F_4791_A7C3_87C355F1046F_.wvu.PrintArea" localSheetId="10" hidden="1">'K14.15.16'!$A$1:$I$41</definedName>
    <definedName name="Z_38C25886_CB6F_4791_A7C3_87C355F1046F_.wvu.PrintArea" localSheetId="11" hidden="1">'K17'!$A$1:$J$50</definedName>
    <definedName name="Z_38C25886_CB6F_4791_A7C3_87C355F1046F_.wvu.PrintArea" localSheetId="12" hidden="1">'K18.19'!$A$1:$J$47</definedName>
    <definedName name="Z_38C25886_CB6F_4791_A7C3_87C355F1046F_.wvu.PrintArea" localSheetId="1" hidden="1">'K2(3) '!$A$1:$AF$51</definedName>
    <definedName name="Z_38C25886_CB6F_4791_A7C3_87C355F1046F_.wvu.PrintArea" localSheetId="2" hidden="1">'K2(4.5.6.7)'!$A$1:$G$61</definedName>
    <definedName name="Z_38C25886_CB6F_4791_A7C3_87C355F1046F_.wvu.PrintArea" localSheetId="13" hidden="1">'K20.21'!$A$1:$K$55</definedName>
    <definedName name="Z_38C25886_CB6F_4791_A7C3_87C355F1046F_.wvu.PrintArea" localSheetId="14" hidden="1">'K22'!$A$1:$J$38</definedName>
    <definedName name="Z_38C25886_CB6F_4791_A7C3_87C355F1046F_.wvu.PrintArea" localSheetId="15" hidden="1">'K23(1.2.3.4.5)'!$A$1:$J$57</definedName>
    <definedName name="Z_38C25886_CB6F_4791_A7C3_87C355F1046F_.wvu.PrintArea" localSheetId="16" hidden="1">'K23(6.7)'!$A$1:$I$28</definedName>
    <definedName name="Z_38C25886_CB6F_4791_A7C3_87C355F1046F_.wvu.PrintArea" localSheetId="17" hidden="1">'K24.25'!$A$1:$O$45</definedName>
    <definedName name="Z_38C25886_CB6F_4791_A7C3_87C355F1046F_.wvu.PrintArea" localSheetId="3" hidden="1">'K3.4'!$A$1:$F$59</definedName>
    <definedName name="Z_38C25886_CB6F_4791_A7C3_87C355F1046F_.wvu.PrintArea" localSheetId="4" hidden="1">'K5'!$A$1:$N$15</definedName>
    <definedName name="Z_38C25886_CB6F_4791_A7C3_87C355F1046F_.wvu.PrintArea" localSheetId="5" hidden="1">'K6.7.8'!$A$1:$I$49</definedName>
    <definedName name="Z_38C25886_CB6F_4791_A7C3_87C355F1046F_.wvu.PrintArea" localSheetId="6" hidden="1">'K9.10'!$A$1:$AM$45</definedName>
    <definedName name="Z_38C25886_CB6F_4791_A7C3_87C355F1046F_.wvu.Rows" localSheetId="0" hidden="1">'K1.2(1.2)'!$5:$5,'K1.2(1.2)'!$19:$19,'K1.2(1.2)'!$30:$30</definedName>
    <definedName name="Z_38C25886_CB6F_4791_A7C3_87C355F1046F_.wvu.Rows" localSheetId="1" hidden="1">'K2(3) '!#REF!,'K2(3) '!#REF!,'K2(3) '!#REF!</definedName>
    <definedName name="Z_38C25886_CB6F_4791_A7C3_87C355F1046F_.wvu.Rows" localSheetId="13" hidden="1">'K20.21'!$11:$27</definedName>
    <definedName name="Z_38C25886_CB6F_4791_A7C3_87C355F1046F_.wvu.Rows" localSheetId="4" hidden="1">'K5'!$9:$9</definedName>
    <definedName name="Z_38C25886_CB6F_4791_A7C3_87C355F1046F_.wvu.Rows" localSheetId="5" hidden="1">'K6.7.8'!$9:$9</definedName>
    <definedName name="Z_3A745724_A3E9_4CE2_9AF5_16042FA6772E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3A745724_A3E9_4CE2_9AF5_16042FA6772E_.wvu.PrintArea" localSheetId="0" hidden="1">'K1.2(1.2)'!$A$1:$AF$36</definedName>
    <definedName name="Z_3A745724_A3E9_4CE2_9AF5_16042FA6772E_.wvu.PrintArea" localSheetId="7" hidden="1">'K11'!$A$1:$G$39</definedName>
    <definedName name="Z_3A745724_A3E9_4CE2_9AF5_16042FA6772E_.wvu.PrintArea" localSheetId="9" hidden="1">'K13'!$A$1:$J$23</definedName>
    <definedName name="Z_3A745724_A3E9_4CE2_9AF5_16042FA6772E_.wvu.PrintArea" localSheetId="10" hidden="1">'K14.15.16'!$A$1:$I$41</definedName>
    <definedName name="Z_3A745724_A3E9_4CE2_9AF5_16042FA6772E_.wvu.PrintArea" localSheetId="11" hidden="1">'K17'!$A$1:$J$50</definedName>
    <definedName name="Z_3A745724_A3E9_4CE2_9AF5_16042FA6772E_.wvu.PrintArea" localSheetId="12" hidden="1">'K18.19'!$A$1:$J$47</definedName>
    <definedName name="Z_3A745724_A3E9_4CE2_9AF5_16042FA6772E_.wvu.PrintArea" localSheetId="1" hidden="1">'K2(3) '!$A$1:$AF$51</definedName>
    <definedName name="Z_3A745724_A3E9_4CE2_9AF5_16042FA6772E_.wvu.PrintArea" localSheetId="2" hidden="1">'K2(4.5.6.7)'!$A$1:$G$61</definedName>
    <definedName name="Z_3A745724_A3E9_4CE2_9AF5_16042FA6772E_.wvu.PrintArea" localSheetId="13" hidden="1">'K20.21'!$A$1:$K$55</definedName>
    <definedName name="Z_3A745724_A3E9_4CE2_9AF5_16042FA6772E_.wvu.PrintArea" localSheetId="14" hidden="1">'K22'!$A$1:$J$38</definedName>
    <definedName name="Z_3A745724_A3E9_4CE2_9AF5_16042FA6772E_.wvu.PrintArea" localSheetId="15" hidden="1">'K23(1.2.3.4.5)'!$A$1:$J$57</definedName>
    <definedName name="Z_3A745724_A3E9_4CE2_9AF5_16042FA6772E_.wvu.PrintArea" localSheetId="16" hidden="1">'K23(6.7)'!$A$1:$I$28</definedName>
    <definedName name="Z_3A745724_A3E9_4CE2_9AF5_16042FA6772E_.wvu.PrintArea" localSheetId="17" hidden="1">'K24.25'!$A$1:$O$45</definedName>
    <definedName name="Z_3A745724_A3E9_4CE2_9AF5_16042FA6772E_.wvu.PrintArea" localSheetId="3" hidden="1">'K3.4'!$A$1:$F$59</definedName>
    <definedName name="Z_3A745724_A3E9_4CE2_9AF5_16042FA6772E_.wvu.PrintArea" localSheetId="4" hidden="1">'K5'!$A$1:$N$15</definedName>
    <definedName name="Z_3A745724_A3E9_4CE2_9AF5_16042FA6772E_.wvu.PrintArea" localSheetId="5" hidden="1">'K6.7.8'!$A$1:$I$49</definedName>
    <definedName name="Z_3A745724_A3E9_4CE2_9AF5_16042FA6772E_.wvu.PrintArea" localSheetId="6" hidden="1">'K9.10'!$A$1:$AM$45</definedName>
    <definedName name="Z_3A745724_A3E9_4CE2_9AF5_16042FA6772E_.wvu.Rows" localSheetId="0" hidden="1">'K1.2(1.2)'!$5:$5,'K1.2(1.2)'!$19:$19,'K1.2(1.2)'!$30:$30</definedName>
    <definedName name="Z_3A745724_A3E9_4CE2_9AF5_16042FA6772E_.wvu.Rows" localSheetId="1" hidden="1">'K2(3) '!#REF!,'K2(3) '!#REF!,'K2(3) '!#REF!</definedName>
    <definedName name="Z_3A745724_A3E9_4CE2_9AF5_16042FA6772E_.wvu.Rows" localSheetId="13" hidden="1">'K20.21'!$11:$27</definedName>
    <definedName name="Z_3A745724_A3E9_4CE2_9AF5_16042FA6772E_.wvu.Rows" localSheetId="4" hidden="1">'K5'!$9:$9</definedName>
    <definedName name="Z_3A745724_A3E9_4CE2_9AF5_16042FA6772E_.wvu.Rows" localSheetId="5" hidden="1">'K6.7.8'!$9:$9</definedName>
    <definedName name="Z_3EB8CC3E_9A82_4E16_A97F_626541589659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3EB8CC3E_9A82_4E16_A97F_626541589659_.wvu.PrintArea" localSheetId="0" hidden="1">'K1.2(1.2)'!$A$1:$AF$36</definedName>
    <definedName name="Z_3EB8CC3E_9A82_4E16_A97F_626541589659_.wvu.PrintArea" localSheetId="9" hidden="1">'K13'!$A$1:$J$23</definedName>
    <definedName name="Z_3EB8CC3E_9A82_4E16_A97F_626541589659_.wvu.PrintArea" localSheetId="10" hidden="1">'K14.15.16'!$A$1:$I$41</definedName>
    <definedName name="Z_3EB8CC3E_9A82_4E16_A97F_626541589659_.wvu.PrintArea" localSheetId="11" hidden="1">'K17'!$A$1:$J$50</definedName>
    <definedName name="Z_3EB8CC3E_9A82_4E16_A97F_626541589659_.wvu.PrintArea" localSheetId="12" hidden="1">'K18.19'!$A$1:$J$47</definedName>
    <definedName name="Z_3EB8CC3E_9A82_4E16_A97F_626541589659_.wvu.PrintArea" localSheetId="1" hidden="1">'K2(3) '!$A$1:$AF$51</definedName>
    <definedName name="Z_3EB8CC3E_9A82_4E16_A97F_626541589659_.wvu.PrintArea" localSheetId="2" hidden="1">'K2(4.5.6.7)'!$A$1:$G$61</definedName>
    <definedName name="Z_3EB8CC3E_9A82_4E16_A97F_626541589659_.wvu.PrintArea" localSheetId="13" hidden="1">'K20.21'!$A$1:$K$55</definedName>
    <definedName name="Z_3EB8CC3E_9A82_4E16_A97F_626541589659_.wvu.PrintArea" localSheetId="14" hidden="1">'K22'!$A$1:$J$38</definedName>
    <definedName name="Z_3EB8CC3E_9A82_4E16_A97F_626541589659_.wvu.PrintArea" localSheetId="15" hidden="1">'K23(1.2.3.4.5)'!$A$1:$J$57</definedName>
    <definedName name="Z_3EB8CC3E_9A82_4E16_A97F_626541589659_.wvu.PrintArea" localSheetId="16" hidden="1">'K23(6.7)'!$A$1:$I$28</definedName>
    <definedName name="Z_3EB8CC3E_9A82_4E16_A97F_626541589659_.wvu.PrintArea" localSheetId="17" hidden="1">'K24.25'!$A$1:$O$45</definedName>
    <definedName name="Z_3EB8CC3E_9A82_4E16_A97F_626541589659_.wvu.PrintArea" localSheetId="3" hidden="1">'K3.4'!$A$1:$F$59</definedName>
    <definedName name="Z_3EB8CC3E_9A82_4E16_A97F_626541589659_.wvu.PrintArea" localSheetId="4" hidden="1">'K5'!$A$1:$N$15</definedName>
    <definedName name="Z_3EB8CC3E_9A82_4E16_A97F_626541589659_.wvu.PrintArea" localSheetId="5" hidden="1">'K6.7.8'!$A$1:$I$49</definedName>
    <definedName name="Z_3EB8CC3E_9A82_4E16_A97F_626541589659_.wvu.PrintArea" localSheetId="6" hidden="1">'K9.10'!$A$1:$AM$45</definedName>
    <definedName name="Z_3EB8CC3E_9A82_4E16_A97F_626541589659_.wvu.Rows" localSheetId="0" hidden="1">'K1.2(1.2)'!$5:$5,'K1.2(1.2)'!$19:$19,'K1.2(1.2)'!$30:$30,'K1.2(1.2)'!#REF!,'K1.2(1.2)'!#REF!</definedName>
    <definedName name="Z_3EB8CC3E_9A82_4E16_A97F_626541589659_.wvu.Rows" localSheetId="1" hidden="1">'K2(3) '!#REF!,'K2(3) '!#REF!,'K2(3) '!#REF!,'K2(3) '!$35:$35,'K2(3) '!$49:$49</definedName>
    <definedName name="Z_3EB8CC3E_9A82_4E16_A97F_626541589659_.wvu.Rows" localSheetId="2" hidden="1">'K2(4.5.6.7)'!$53:$53</definedName>
    <definedName name="Z_3EB8CC3E_9A82_4E16_A97F_626541589659_.wvu.Rows" localSheetId="13" hidden="1">'K20.21'!$11:$27</definedName>
    <definedName name="Z_3EB8CC3E_9A82_4E16_A97F_626541589659_.wvu.Rows" localSheetId="4" hidden="1">'K5'!$9:$9</definedName>
    <definedName name="Z_3EB8CC3E_9A82_4E16_A97F_626541589659_.wvu.Rows" localSheetId="5" hidden="1">'K6.7.8'!$9:$9</definedName>
    <definedName name="Z_4ED3DD2F_8CAA_4A09_878B_C46395F0A843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4ED3DD2F_8CAA_4A09_878B_C46395F0A843_.wvu.PrintArea" localSheetId="0" hidden="1">'K1.2(1.2)'!$A$1:$AF$36</definedName>
    <definedName name="Z_4ED3DD2F_8CAA_4A09_878B_C46395F0A843_.wvu.PrintArea" localSheetId="9" hidden="1">'K13'!$A$1:$J$23</definedName>
    <definedName name="Z_4ED3DD2F_8CAA_4A09_878B_C46395F0A843_.wvu.PrintArea" localSheetId="10" hidden="1">'K14.15.16'!$A$1:$I$41</definedName>
    <definedName name="Z_4ED3DD2F_8CAA_4A09_878B_C46395F0A843_.wvu.PrintArea" localSheetId="11" hidden="1">'K17'!$A$1:$J$50</definedName>
    <definedName name="Z_4ED3DD2F_8CAA_4A09_878B_C46395F0A843_.wvu.PrintArea" localSheetId="12" hidden="1">'K18.19'!$A$1:$J$47</definedName>
    <definedName name="Z_4ED3DD2F_8CAA_4A09_878B_C46395F0A843_.wvu.PrintArea" localSheetId="1" hidden="1">'K2(3) '!$A$1:$AF$51</definedName>
    <definedName name="Z_4ED3DD2F_8CAA_4A09_878B_C46395F0A843_.wvu.PrintArea" localSheetId="2" hidden="1">'K2(4.5.6.7)'!$A$1:$G$61</definedName>
    <definedName name="Z_4ED3DD2F_8CAA_4A09_878B_C46395F0A843_.wvu.PrintArea" localSheetId="13" hidden="1">'K20.21'!$A$1:$K$55</definedName>
    <definedName name="Z_4ED3DD2F_8CAA_4A09_878B_C46395F0A843_.wvu.PrintArea" localSheetId="14" hidden="1">'K22'!$A$1:$J$38</definedName>
    <definedName name="Z_4ED3DD2F_8CAA_4A09_878B_C46395F0A843_.wvu.PrintArea" localSheetId="15" hidden="1">'K23(1.2.3.4.5)'!$A$1:$J$57</definedName>
    <definedName name="Z_4ED3DD2F_8CAA_4A09_878B_C46395F0A843_.wvu.PrintArea" localSheetId="16" hidden="1">'K23(6.7)'!$A$1:$I$28</definedName>
    <definedName name="Z_4ED3DD2F_8CAA_4A09_878B_C46395F0A843_.wvu.PrintArea" localSheetId="17" hidden="1">'K24.25'!$A$1:$O$45</definedName>
    <definedName name="Z_4ED3DD2F_8CAA_4A09_878B_C46395F0A843_.wvu.PrintArea" localSheetId="3" hidden="1">'K3.4'!$A$1:$F$59</definedName>
    <definedName name="Z_4ED3DD2F_8CAA_4A09_878B_C46395F0A843_.wvu.PrintArea" localSheetId="4" hidden="1">'K5'!$A$1:$N$15</definedName>
    <definedName name="Z_4ED3DD2F_8CAA_4A09_878B_C46395F0A843_.wvu.PrintArea" localSheetId="5" hidden="1">'K6.7.8'!$A$1:$I$49</definedName>
    <definedName name="Z_4ED3DD2F_8CAA_4A09_878B_C46395F0A843_.wvu.PrintArea" localSheetId="6" hidden="1">'K9.10'!$A$1:$AM$45</definedName>
    <definedName name="Z_4ED3DD2F_8CAA_4A09_878B_C46395F0A843_.wvu.Rows" localSheetId="0" hidden="1">'K1.2(1.2)'!$5:$5,'K1.2(1.2)'!$19:$19,'K1.2(1.2)'!$30:$30,'K1.2(1.2)'!#REF!,'K1.2(1.2)'!#REF!</definedName>
    <definedName name="Z_4ED3DD2F_8CAA_4A09_878B_C46395F0A843_.wvu.Rows" localSheetId="1" hidden="1">'K2(3) '!#REF!,'K2(3) '!#REF!,'K2(3) '!#REF!,'K2(3) '!$35:$35,'K2(3) '!$49:$49</definedName>
    <definedName name="Z_4ED3DD2F_8CAA_4A09_878B_C46395F0A843_.wvu.Rows" localSheetId="2" hidden="1">'K2(4.5.6.7)'!$53:$53</definedName>
    <definedName name="Z_4ED3DD2F_8CAA_4A09_878B_C46395F0A843_.wvu.Rows" localSheetId="13" hidden="1">'K20.21'!$11:$27</definedName>
    <definedName name="Z_4ED3DD2F_8CAA_4A09_878B_C46395F0A843_.wvu.Rows" localSheetId="4" hidden="1">'K5'!$9:$9</definedName>
    <definedName name="Z_4ED3DD2F_8CAA_4A09_878B_C46395F0A843_.wvu.Rows" localSheetId="5" hidden="1">'K6.7.8'!$9:$9</definedName>
    <definedName name="Z_6380E969_9150_4DC9_BD07_C27618D1043B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6380E969_9150_4DC9_BD07_C27618D1043B_.wvu.PrintArea" localSheetId="0" hidden="1">'K1.2(1.2)'!$A$1:$AF$36</definedName>
    <definedName name="Z_6380E969_9150_4DC9_BD07_C27618D1043B_.wvu.PrintArea" localSheetId="7" hidden="1">'K11'!$A$1:$G$39</definedName>
    <definedName name="Z_6380E969_9150_4DC9_BD07_C27618D1043B_.wvu.PrintArea" localSheetId="9" hidden="1">'K13'!$A$1:$J$23</definedName>
    <definedName name="Z_6380E969_9150_4DC9_BD07_C27618D1043B_.wvu.PrintArea" localSheetId="10" hidden="1">'K14.15.16'!$A$1:$I$41</definedName>
    <definedName name="Z_6380E969_9150_4DC9_BD07_C27618D1043B_.wvu.PrintArea" localSheetId="11" hidden="1">'K17'!$A$1:$J$50</definedName>
    <definedName name="Z_6380E969_9150_4DC9_BD07_C27618D1043B_.wvu.PrintArea" localSheetId="12" hidden="1">'K18.19'!$A$1:$J$47</definedName>
    <definedName name="Z_6380E969_9150_4DC9_BD07_C27618D1043B_.wvu.PrintArea" localSheetId="1" hidden="1">'K2(3) '!$A$1:$AF$51</definedName>
    <definedName name="Z_6380E969_9150_4DC9_BD07_C27618D1043B_.wvu.PrintArea" localSheetId="2" hidden="1">'K2(4.5.6.7)'!$A$1:$G$61</definedName>
    <definedName name="Z_6380E969_9150_4DC9_BD07_C27618D1043B_.wvu.PrintArea" localSheetId="13" hidden="1">'K20.21'!$A$1:$K$55</definedName>
    <definedName name="Z_6380E969_9150_4DC9_BD07_C27618D1043B_.wvu.PrintArea" localSheetId="14" hidden="1">'K22'!$A$1:$J$38</definedName>
    <definedName name="Z_6380E969_9150_4DC9_BD07_C27618D1043B_.wvu.PrintArea" localSheetId="15" hidden="1">'K23(1.2.3.4.5)'!$A$1:$J$57</definedName>
    <definedName name="Z_6380E969_9150_4DC9_BD07_C27618D1043B_.wvu.PrintArea" localSheetId="16" hidden="1">'K23(6.7)'!$A$1:$I$28</definedName>
    <definedName name="Z_6380E969_9150_4DC9_BD07_C27618D1043B_.wvu.PrintArea" localSheetId="17" hidden="1">'K24.25'!$A$1:$O$45</definedName>
    <definedName name="Z_6380E969_9150_4DC9_BD07_C27618D1043B_.wvu.PrintArea" localSheetId="3" hidden="1">'K3.4'!$A$1:$F$59</definedName>
    <definedName name="Z_6380E969_9150_4DC9_BD07_C27618D1043B_.wvu.PrintArea" localSheetId="4" hidden="1">'K5'!$A$1:$N$15</definedName>
    <definedName name="Z_6380E969_9150_4DC9_BD07_C27618D1043B_.wvu.PrintArea" localSheetId="5" hidden="1">'K6.7.8'!$A$1:$I$49</definedName>
    <definedName name="Z_6380E969_9150_4DC9_BD07_C27618D1043B_.wvu.PrintArea" localSheetId="6" hidden="1">'K9.10'!$A$1:$AM$45</definedName>
    <definedName name="Z_6380E969_9150_4DC9_BD07_C27618D1043B_.wvu.Rows" localSheetId="0" hidden="1">'K1.2(1.2)'!$5:$5,'K1.2(1.2)'!$19:$19,'K1.2(1.2)'!$30:$30</definedName>
    <definedName name="Z_6380E969_9150_4DC9_BD07_C27618D1043B_.wvu.Rows" localSheetId="1" hidden="1">'K2(3) '!#REF!,'K2(3) '!#REF!,'K2(3) '!#REF!</definedName>
    <definedName name="Z_6380E969_9150_4DC9_BD07_C27618D1043B_.wvu.Rows" localSheetId="13" hidden="1">'K20.21'!$11:$27</definedName>
    <definedName name="Z_6380E969_9150_4DC9_BD07_C27618D1043B_.wvu.Rows" localSheetId="4" hidden="1">'K5'!$9:$9</definedName>
    <definedName name="Z_6380E969_9150_4DC9_BD07_C27618D1043B_.wvu.Rows" localSheetId="5" hidden="1">'K6.7.8'!$9:$9</definedName>
    <definedName name="Z_71F5222F_F46C_4BE2_8A3D_CE83EDF671DC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71F5222F_F46C_4BE2_8A3D_CE83EDF671DC_.wvu.PrintArea" localSheetId="0" hidden="1">'K1.2(1.2)'!$A$1:$AF$36</definedName>
    <definedName name="Z_71F5222F_F46C_4BE2_8A3D_CE83EDF671DC_.wvu.PrintArea" localSheetId="9" hidden="1">'K13'!$A$1:$J$23</definedName>
    <definedName name="Z_71F5222F_F46C_4BE2_8A3D_CE83EDF671DC_.wvu.PrintArea" localSheetId="10" hidden="1">'K14.15.16'!$A$1:$I$41</definedName>
    <definedName name="Z_71F5222F_F46C_4BE2_8A3D_CE83EDF671DC_.wvu.PrintArea" localSheetId="11" hidden="1">'K17'!$A$1:$J$50</definedName>
    <definedName name="Z_71F5222F_F46C_4BE2_8A3D_CE83EDF671DC_.wvu.PrintArea" localSheetId="12" hidden="1">'K18.19'!$A$1:$J$47</definedName>
    <definedName name="Z_71F5222F_F46C_4BE2_8A3D_CE83EDF671DC_.wvu.PrintArea" localSheetId="1" hidden="1">'K2(3) '!$A$1:$AF$51</definedName>
    <definedName name="Z_71F5222F_F46C_4BE2_8A3D_CE83EDF671DC_.wvu.PrintArea" localSheetId="2" hidden="1">'K2(4.5.6.7)'!$A$1:$G$61</definedName>
    <definedName name="Z_71F5222F_F46C_4BE2_8A3D_CE83EDF671DC_.wvu.PrintArea" localSheetId="13" hidden="1">'K20.21'!$A$1:$K$55</definedName>
    <definedName name="Z_71F5222F_F46C_4BE2_8A3D_CE83EDF671DC_.wvu.PrintArea" localSheetId="14" hidden="1">'K22'!$A$1:$J$38</definedName>
    <definedName name="Z_71F5222F_F46C_4BE2_8A3D_CE83EDF671DC_.wvu.PrintArea" localSheetId="15" hidden="1">'K23(1.2.3.4.5)'!$A$1:$J$57</definedName>
    <definedName name="Z_71F5222F_F46C_4BE2_8A3D_CE83EDF671DC_.wvu.PrintArea" localSheetId="16" hidden="1">'K23(6.7)'!$A$1:$I$28</definedName>
    <definedName name="Z_71F5222F_F46C_4BE2_8A3D_CE83EDF671DC_.wvu.PrintArea" localSheetId="17" hidden="1">'K24.25'!$A$1:$O$45</definedName>
    <definedName name="Z_71F5222F_F46C_4BE2_8A3D_CE83EDF671DC_.wvu.PrintArea" localSheetId="3" hidden="1">'K3.4'!$A$1:$F$59</definedName>
    <definedName name="Z_71F5222F_F46C_4BE2_8A3D_CE83EDF671DC_.wvu.PrintArea" localSheetId="4" hidden="1">'K5'!$A$1:$N$15</definedName>
    <definedName name="Z_71F5222F_F46C_4BE2_8A3D_CE83EDF671DC_.wvu.PrintArea" localSheetId="5" hidden="1">'K6.7.8'!$A$1:$I$49</definedName>
    <definedName name="Z_71F5222F_F46C_4BE2_8A3D_CE83EDF671DC_.wvu.PrintArea" localSheetId="6" hidden="1">'K9.10'!$A$1:$AM$45</definedName>
    <definedName name="Z_71F5222F_F46C_4BE2_8A3D_CE83EDF671DC_.wvu.Rows" localSheetId="0" hidden="1">'K1.2(1.2)'!$5:$5,'K1.2(1.2)'!$19:$19,'K1.2(1.2)'!$30:$30</definedName>
    <definedName name="Z_71F5222F_F46C_4BE2_8A3D_CE83EDF671DC_.wvu.Rows" localSheetId="1" hidden="1">'K2(3) '!#REF!,'K2(3) '!#REF!,'K2(3) '!#REF!</definedName>
    <definedName name="Z_71F5222F_F46C_4BE2_8A3D_CE83EDF671DC_.wvu.Rows" localSheetId="13" hidden="1">'K20.21'!$11:$27</definedName>
    <definedName name="Z_71F5222F_F46C_4BE2_8A3D_CE83EDF671DC_.wvu.Rows" localSheetId="4" hidden="1">'K5'!$9:$9</definedName>
    <definedName name="Z_71F5222F_F46C_4BE2_8A3D_CE83EDF671DC_.wvu.Rows" localSheetId="5" hidden="1">'K6.7.8'!$9:$9</definedName>
    <definedName name="Z_90A86BFC_5A29_47A1_B16B_2C88BEE8AA08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90A86BFC_5A29_47A1_B16B_2C88BEE8AA08_.wvu.PrintArea" localSheetId="0" hidden="1">'K1.2(1.2)'!$A$1:$AF$36</definedName>
    <definedName name="Z_90A86BFC_5A29_47A1_B16B_2C88BEE8AA08_.wvu.PrintArea" localSheetId="9" hidden="1">'K13'!$A$1:$J$23</definedName>
    <definedName name="Z_90A86BFC_5A29_47A1_B16B_2C88BEE8AA08_.wvu.PrintArea" localSheetId="10" hidden="1">'K14.15.16'!$A$1:$I$41</definedName>
    <definedName name="Z_90A86BFC_5A29_47A1_B16B_2C88BEE8AA08_.wvu.PrintArea" localSheetId="11" hidden="1">'K17'!$A$1:$J$50</definedName>
    <definedName name="Z_90A86BFC_5A29_47A1_B16B_2C88BEE8AA08_.wvu.PrintArea" localSheetId="12" hidden="1">'K18.19'!$A$1:$J$47</definedName>
    <definedName name="Z_90A86BFC_5A29_47A1_B16B_2C88BEE8AA08_.wvu.PrintArea" localSheetId="1" hidden="1">'K2(3) '!$A$1:$AF$51</definedName>
    <definedName name="Z_90A86BFC_5A29_47A1_B16B_2C88BEE8AA08_.wvu.PrintArea" localSheetId="2" hidden="1">'K2(4.5.6.7)'!$A$1:$G$61</definedName>
    <definedName name="Z_90A86BFC_5A29_47A1_B16B_2C88BEE8AA08_.wvu.PrintArea" localSheetId="13" hidden="1">'K20.21'!$A$1:$K$55</definedName>
    <definedName name="Z_90A86BFC_5A29_47A1_B16B_2C88BEE8AA08_.wvu.PrintArea" localSheetId="14" hidden="1">'K22'!$A$1:$J$38</definedName>
    <definedName name="Z_90A86BFC_5A29_47A1_B16B_2C88BEE8AA08_.wvu.PrintArea" localSheetId="15" hidden="1">'K23(1.2.3.4.5)'!$A$1:$J$57</definedName>
    <definedName name="Z_90A86BFC_5A29_47A1_B16B_2C88BEE8AA08_.wvu.PrintArea" localSheetId="16" hidden="1">'K23(6.7)'!$A$1:$I$28</definedName>
    <definedName name="Z_90A86BFC_5A29_47A1_B16B_2C88BEE8AA08_.wvu.PrintArea" localSheetId="17" hidden="1">'K24.25'!$A$1:$O$45</definedName>
    <definedName name="Z_90A86BFC_5A29_47A1_B16B_2C88BEE8AA08_.wvu.PrintArea" localSheetId="3" hidden="1">'K3.4'!$A$1:$F$59</definedName>
    <definedName name="Z_90A86BFC_5A29_47A1_B16B_2C88BEE8AA08_.wvu.PrintArea" localSheetId="4" hidden="1">'K5'!$A$1:$N$15</definedName>
    <definedName name="Z_90A86BFC_5A29_47A1_B16B_2C88BEE8AA08_.wvu.PrintArea" localSheetId="5" hidden="1">'K6.7.8'!$A$1:$I$49</definedName>
    <definedName name="Z_90A86BFC_5A29_47A1_B16B_2C88BEE8AA08_.wvu.PrintArea" localSheetId="6" hidden="1">'K9.10'!$A$1:$AM$45</definedName>
    <definedName name="Z_90A86BFC_5A29_47A1_B16B_2C88BEE8AA08_.wvu.Rows" localSheetId="0" hidden="1">'K1.2(1.2)'!$5:$5,'K1.2(1.2)'!$19:$19,'K1.2(1.2)'!$30:$30,'K1.2(1.2)'!#REF!,'K1.2(1.2)'!#REF!</definedName>
    <definedName name="Z_90A86BFC_5A29_47A1_B16B_2C88BEE8AA08_.wvu.Rows" localSheetId="1" hidden="1">'K2(3) '!#REF!,'K2(3) '!#REF!,'K2(3) '!#REF!,'K2(3) '!$35:$35,'K2(3) '!$49:$49</definedName>
    <definedName name="Z_90A86BFC_5A29_47A1_B16B_2C88BEE8AA08_.wvu.Rows" localSheetId="2" hidden="1">'K2(4.5.6.7)'!$53:$53</definedName>
    <definedName name="Z_90A86BFC_5A29_47A1_B16B_2C88BEE8AA08_.wvu.Rows" localSheetId="13" hidden="1">'K20.21'!$11:$27</definedName>
    <definedName name="Z_90A86BFC_5A29_47A1_B16B_2C88BEE8AA08_.wvu.Rows" localSheetId="4" hidden="1">'K5'!$9:$9</definedName>
    <definedName name="Z_90A86BFC_5A29_47A1_B16B_2C88BEE8AA08_.wvu.Rows" localSheetId="5" hidden="1">'K6.7.8'!$9:$9</definedName>
    <definedName name="Z_971791CA_EC65_441D_904E_2D910B41BB6F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971791CA_EC65_441D_904E_2D910B41BB6F_.wvu.PrintArea" localSheetId="0" hidden="1">'K1.2(1.2)'!$A$1:$AF$36</definedName>
    <definedName name="Z_971791CA_EC65_441D_904E_2D910B41BB6F_.wvu.PrintArea" localSheetId="9" hidden="1">'K13'!$A$1:$J$23</definedName>
    <definedName name="Z_971791CA_EC65_441D_904E_2D910B41BB6F_.wvu.PrintArea" localSheetId="10" hidden="1">'K14.15.16'!$A$1:$I$41</definedName>
    <definedName name="Z_971791CA_EC65_441D_904E_2D910B41BB6F_.wvu.PrintArea" localSheetId="11" hidden="1">'K17'!$A$1:$J$50</definedName>
    <definedName name="Z_971791CA_EC65_441D_904E_2D910B41BB6F_.wvu.PrintArea" localSheetId="12" hidden="1">'K18.19'!$A$1:$J$47</definedName>
    <definedName name="Z_971791CA_EC65_441D_904E_2D910B41BB6F_.wvu.PrintArea" localSheetId="1" hidden="1">'K2(3) '!$A$1:$AF$51</definedName>
    <definedName name="Z_971791CA_EC65_441D_904E_2D910B41BB6F_.wvu.PrintArea" localSheetId="2" hidden="1">'K2(4.5.6.7)'!$A$1:$G$61</definedName>
    <definedName name="Z_971791CA_EC65_441D_904E_2D910B41BB6F_.wvu.PrintArea" localSheetId="13" hidden="1">'K20.21'!$A$1:$K$55</definedName>
    <definedName name="Z_971791CA_EC65_441D_904E_2D910B41BB6F_.wvu.PrintArea" localSheetId="14" hidden="1">'K22'!$A$1:$J$38</definedName>
    <definedName name="Z_971791CA_EC65_441D_904E_2D910B41BB6F_.wvu.PrintArea" localSheetId="15" hidden="1">'K23(1.2.3.4.5)'!$A$1:$J$57</definedName>
    <definedName name="Z_971791CA_EC65_441D_904E_2D910B41BB6F_.wvu.PrintArea" localSheetId="16" hidden="1">'K23(6.7)'!$A$1:$I$28</definedName>
    <definedName name="Z_971791CA_EC65_441D_904E_2D910B41BB6F_.wvu.PrintArea" localSheetId="17" hidden="1">'K24.25'!$A$1:$O$45</definedName>
    <definedName name="Z_971791CA_EC65_441D_904E_2D910B41BB6F_.wvu.PrintArea" localSheetId="3" hidden="1">'K3.4'!$A$1:$F$59</definedName>
    <definedName name="Z_971791CA_EC65_441D_904E_2D910B41BB6F_.wvu.PrintArea" localSheetId="4" hidden="1">'K5'!$A$1:$N$15</definedName>
    <definedName name="Z_971791CA_EC65_441D_904E_2D910B41BB6F_.wvu.PrintArea" localSheetId="5" hidden="1">'K6.7.8'!$A$1:$I$49</definedName>
    <definedName name="Z_971791CA_EC65_441D_904E_2D910B41BB6F_.wvu.PrintArea" localSheetId="6" hidden="1">'K9.10'!$A$1:$AM$45</definedName>
    <definedName name="Z_971791CA_EC65_441D_904E_2D910B41BB6F_.wvu.Rows" localSheetId="0" hidden="1">'K1.2(1.2)'!$5:$5,'K1.2(1.2)'!$19:$19,'K1.2(1.2)'!$30:$30</definedName>
    <definedName name="Z_971791CA_EC65_441D_904E_2D910B41BB6F_.wvu.Rows" localSheetId="1" hidden="1">'K2(3) '!#REF!,'K2(3) '!#REF!,'K2(3) '!#REF!</definedName>
    <definedName name="Z_971791CA_EC65_441D_904E_2D910B41BB6F_.wvu.Rows" localSheetId="13" hidden="1">'K20.21'!$11:$27</definedName>
    <definedName name="Z_971791CA_EC65_441D_904E_2D910B41BB6F_.wvu.Rows" localSheetId="4" hidden="1">'K5'!$9:$9</definedName>
    <definedName name="Z_971791CA_EC65_441D_904E_2D910B41BB6F_.wvu.Rows" localSheetId="5" hidden="1">'K6.7.8'!$9:$9</definedName>
    <definedName name="Z_A19DCD98_7108_4C1C_AB15_215177A88340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A19DCD98_7108_4C1C_AB15_215177A88340_.wvu.PrintArea" localSheetId="0" hidden="1">'K1.2(1.2)'!$A$1:$AF$36</definedName>
    <definedName name="Z_A19DCD98_7108_4C1C_AB15_215177A88340_.wvu.PrintArea" localSheetId="9" hidden="1">'K13'!$A$1:$J$23</definedName>
    <definedName name="Z_A19DCD98_7108_4C1C_AB15_215177A88340_.wvu.PrintArea" localSheetId="10" hidden="1">'K14.15.16'!$A$1:$I$41</definedName>
    <definedName name="Z_A19DCD98_7108_4C1C_AB15_215177A88340_.wvu.PrintArea" localSheetId="11" hidden="1">'K17'!$A$1:$J$50</definedName>
    <definedName name="Z_A19DCD98_7108_4C1C_AB15_215177A88340_.wvu.PrintArea" localSheetId="12" hidden="1">'K18.19'!$A$1:$J$47</definedName>
    <definedName name="Z_A19DCD98_7108_4C1C_AB15_215177A88340_.wvu.PrintArea" localSheetId="1" hidden="1">'K2(3) '!$A$1:$AF$51</definedName>
    <definedName name="Z_A19DCD98_7108_4C1C_AB15_215177A88340_.wvu.PrintArea" localSheetId="2" hidden="1">'K2(4.5.6.7)'!$A$1:$G$61</definedName>
    <definedName name="Z_A19DCD98_7108_4C1C_AB15_215177A88340_.wvu.PrintArea" localSheetId="13" hidden="1">'K20.21'!$A$1:$K$55</definedName>
    <definedName name="Z_A19DCD98_7108_4C1C_AB15_215177A88340_.wvu.PrintArea" localSheetId="14" hidden="1">'K22'!$A$1:$J$38</definedName>
    <definedName name="Z_A19DCD98_7108_4C1C_AB15_215177A88340_.wvu.PrintArea" localSheetId="15" hidden="1">'K23(1.2.3.4.5)'!$A$1:$J$57</definedName>
    <definedName name="Z_A19DCD98_7108_4C1C_AB15_215177A88340_.wvu.PrintArea" localSheetId="16" hidden="1">'K23(6.7)'!$A$1:$I$28</definedName>
    <definedName name="Z_A19DCD98_7108_4C1C_AB15_215177A88340_.wvu.PrintArea" localSheetId="17" hidden="1">'K24.25'!$A$1:$O$45</definedName>
    <definedName name="Z_A19DCD98_7108_4C1C_AB15_215177A88340_.wvu.PrintArea" localSheetId="3" hidden="1">'K3.4'!$A$1:$F$59</definedName>
    <definedName name="Z_A19DCD98_7108_4C1C_AB15_215177A88340_.wvu.PrintArea" localSheetId="4" hidden="1">'K5'!$A$1:$N$15</definedName>
    <definedName name="Z_A19DCD98_7108_4C1C_AB15_215177A88340_.wvu.PrintArea" localSheetId="5" hidden="1">'K6.7.8'!$A$1:$I$49</definedName>
    <definedName name="Z_A19DCD98_7108_4C1C_AB15_215177A88340_.wvu.PrintArea" localSheetId="6" hidden="1">'K9.10'!$A$1:$AM$45</definedName>
    <definedName name="Z_A19DCD98_7108_4C1C_AB15_215177A88340_.wvu.Rows" localSheetId="0" hidden="1">'K1.2(1.2)'!$5:$5,'K1.2(1.2)'!$19:$19,'K1.2(1.2)'!$30:$30,'K1.2(1.2)'!#REF!,'K1.2(1.2)'!#REF!</definedName>
    <definedName name="Z_A19DCD98_7108_4C1C_AB15_215177A88340_.wvu.Rows" localSheetId="1" hidden="1">'K2(3) '!#REF!,'K2(3) '!#REF!,'K2(3) '!#REF!,'K2(3) '!$35:$35,'K2(3) '!$49:$49</definedName>
    <definedName name="Z_A19DCD98_7108_4C1C_AB15_215177A88340_.wvu.Rows" localSheetId="2" hidden="1">'K2(4.5.6.7)'!$53:$53</definedName>
    <definedName name="Z_A19DCD98_7108_4C1C_AB15_215177A88340_.wvu.Rows" localSheetId="13" hidden="1">'K20.21'!$11:$27</definedName>
    <definedName name="Z_A19DCD98_7108_4C1C_AB15_215177A88340_.wvu.Rows" localSheetId="4" hidden="1">'K5'!$9:$9</definedName>
    <definedName name="Z_A19DCD98_7108_4C1C_AB15_215177A88340_.wvu.Rows" localSheetId="5" hidden="1">'K6.7.8'!$9:$9</definedName>
    <definedName name="Z_BF4B2B80_652C_4497_A8CD_0B9D15218EEA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BF4B2B80_652C_4497_A8CD_0B9D15218EEA_.wvu.PrintArea" localSheetId="0" hidden="1">'K1.2(1.2)'!$A$1:$AF$36</definedName>
    <definedName name="Z_BF4B2B80_652C_4497_A8CD_0B9D15218EEA_.wvu.PrintArea" localSheetId="9" hidden="1">'K13'!$A$1:$J$23</definedName>
    <definedName name="Z_BF4B2B80_652C_4497_A8CD_0B9D15218EEA_.wvu.PrintArea" localSheetId="10" hidden="1">'K14.15.16'!$A$1:$I$41</definedName>
    <definedName name="Z_BF4B2B80_652C_4497_A8CD_0B9D15218EEA_.wvu.PrintArea" localSheetId="11" hidden="1">'K17'!$A$1:$J$50</definedName>
    <definedName name="Z_BF4B2B80_652C_4497_A8CD_0B9D15218EEA_.wvu.PrintArea" localSheetId="12" hidden="1">'K18.19'!$A$1:$J$47</definedName>
    <definedName name="Z_BF4B2B80_652C_4497_A8CD_0B9D15218EEA_.wvu.PrintArea" localSheetId="1" hidden="1">'K2(3) '!$A$1:$AF$51</definedName>
    <definedName name="Z_BF4B2B80_652C_4497_A8CD_0B9D15218EEA_.wvu.PrintArea" localSheetId="2" hidden="1">'K2(4.5.6.7)'!$A$1:$G$61</definedName>
    <definedName name="Z_BF4B2B80_652C_4497_A8CD_0B9D15218EEA_.wvu.PrintArea" localSheetId="13" hidden="1">'K20.21'!$A$1:$K$55</definedName>
    <definedName name="Z_BF4B2B80_652C_4497_A8CD_0B9D15218EEA_.wvu.PrintArea" localSheetId="14" hidden="1">'K22'!$A$1:$J$38</definedName>
    <definedName name="Z_BF4B2B80_652C_4497_A8CD_0B9D15218EEA_.wvu.PrintArea" localSheetId="15" hidden="1">'K23(1.2.3.4.5)'!$A$1:$J$57</definedName>
    <definedName name="Z_BF4B2B80_652C_4497_A8CD_0B9D15218EEA_.wvu.PrintArea" localSheetId="16" hidden="1">'K23(6.7)'!$A$1:$I$28</definedName>
    <definedName name="Z_BF4B2B80_652C_4497_A8CD_0B9D15218EEA_.wvu.PrintArea" localSheetId="17" hidden="1">'K24.25'!$A$1:$O$45</definedName>
    <definedName name="Z_BF4B2B80_652C_4497_A8CD_0B9D15218EEA_.wvu.PrintArea" localSheetId="3" hidden="1">'K3.4'!$A$1:$F$59</definedName>
    <definedName name="Z_BF4B2B80_652C_4497_A8CD_0B9D15218EEA_.wvu.PrintArea" localSheetId="4" hidden="1">'K5'!$A$1:$N$15</definedName>
    <definedName name="Z_BF4B2B80_652C_4497_A8CD_0B9D15218EEA_.wvu.PrintArea" localSheetId="5" hidden="1">'K6.7.8'!$A$1:$I$49</definedName>
    <definedName name="Z_BF4B2B80_652C_4497_A8CD_0B9D15218EEA_.wvu.PrintArea" localSheetId="6" hidden="1">'K9.10'!$A$1:$AM$45</definedName>
    <definedName name="Z_BF4B2B80_652C_4497_A8CD_0B9D15218EEA_.wvu.Rows" localSheetId="0" hidden="1">'K1.2(1.2)'!$5:$5,'K1.2(1.2)'!$19:$19,'K1.2(1.2)'!$30:$30</definedName>
    <definedName name="Z_BF4B2B80_652C_4497_A8CD_0B9D15218EEA_.wvu.Rows" localSheetId="1" hidden="1">'K2(3) '!#REF!,'K2(3) '!#REF!,'K2(3) '!#REF!</definedName>
    <definedName name="Z_BF4B2B80_652C_4497_A8CD_0B9D15218EEA_.wvu.Rows" localSheetId="13" hidden="1">'K20.21'!$11:$27</definedName>
    <definedName name="Z_BF4B2B80_652C_4497_A8CD_0B9D15218EEA_.wvu.Rows" localSheetId="4" hidden="1">'K5'!$9:$9</definedName>
    <definedName name="Z_BF4B2B80_652C_4497_A8CD_0B9D15218EEA_.wvu.Rows" localSheetId="5" hidden="1">'K6.7.8'!$9:$9</definedName>
    <definedName name="Z_C0D1F2EE_D3C8_4F38_B430_B11033DBCA91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C0D1F2EE_D3C8_4F38_B430_B11033DBCA91_.wvu.PrintArea" localSheetId="0" hidden="1">'K1.2(1.2)'!$A$1:$AF$36</definedName>
    <definedName name="Z_C0D1F2EE_D3C8_4F38_B430_B11033DBCA91_.wvu.PrintArea" localSheetId="9" hidden="1">'K13'!$A$1:$J$23</definedName>
    <definedName name="Z_C0D1F2EE_D3C8_4F38_B430_B11033DBCA91_.wvu.PrintArea" localSheetId="10" hidden="1">'K14.15.16'!$A$1:$I$41</definedName>
    <definedName name="Z_C0D1F2EE_D3C8_4F38_B430_B11033DBCA91_.wvu.PrintArea" localSheetId="11" hidden="1">'K17'!$A$1:$J$50</definedName>
    <definedName name="Z_C0D1F2EE_D3C8_4F38_B430_B11033DBCA91_.wvu.PrintArea" localSheetId="12" hidden="1">'K18.19'!$A$1:$J$47</definedName>
    <definedName name="Z_C0D1F2EE_D3C8_4F38_B430_B11033DBCA91_.wvu.PrintArea" localSheetId="1" hidden="1">'K2(3) '!$A$1:$AF$51</definedName>
    <definedName name="Z_C0D1F2EE_D3C8_4F38_B430_B11033DBCA91_.wvu.PrintArea" localSheetId="2" hidden="1">'K2(4.5.6.7)'!$A$1:$G$61</definedName>
    <definedName name="Z_C0D1F2EE_D3C8_4F38_B430_B11033DBCA91_.wvu.PrintArea" localSheetId="13" hidden="1">'K20.21'!$A$1:$K$55</definedName>
    <definedName name="Z_C0D1F2EE_D3C8_4F38_B430_B11033DBCA91_.wvu.PrintArea" localSheetId="14" hidden="1">'K22'!$A$1:$J$38</definedName>
    <definedName name="Z_C0D1F2EE_D3C8_4F38_B430_B11033DBCA91_.wvu.PrintArea" localSheetId="15" hidden="1">'K23(1.2.3.4.5)'!$A$1:$J$57</definedName>
    <definedName name="Z_C0D1F2EE_D3C8_4F38_B430_B11033DBCA91_.wvu.PrintArea" localSheetId="16" hidden="1">'K23(6.7)'!$A$1:$I$28</definedName>
    <definedName name="Z_C0D1F2EE_D3C8_4F38_B430_B11033DBCA91_.wvu.PrintArea" localSheetId="17" hidden="1">'K24.25'!$A$1:$O$45</definedName>
    <definedName name="Z_C0D1F2EE_D3C8_4F38_B430_B11033DBCA91_.wvu.PrintArea" localSheetId="3" hidden="1">'K3.4'!$A$1:$F$59</definedName>
    <definedName name="Z_C0D1F2EE_D3C8_4F38_B430_B11033DBCA91_.wvu.PrintArea" localSheetId="4" hidden="1">'K5'!$A$1:$N$15</definedName>
    <definedName name="Z_C0D1F2EE_D3C8_4F38_B430_B11033DBCA91_.wvu.PrintArea" localSheetId="5" hidden="1">'K6.7.8'!$A$1:$I$49</definedName>
    <definedName name="Z_C0D1F2EE_D3C8_4F38_B430_B11033DBCA91_.wvu.PrintArea" localSheetId="6" hidden="1">'K9.10'!$A$1:$AM$45</definedName>
    <definedName name="Z_C0D1F2EE_D3C8_4F38_B430_B11033DBCA91_.wvu.Rows" localSheetId="0" hidden="1">'K1.2(1.2)'!$5:$5,'K1.2(1.2)'!$19:$19,'K1.2(1.2)'!$30:$30</definedName>
    <definedName name="Z_C0D1F2EE_D3C8_4F38_B430_B11033DBCA91_.wvu.Rows" localSheetId="1" hidden="1">'K2(3) '!#REF!,'K2(3) '!#REF!,'K2(3) '!#REF!</definedName>
    <definedName name="Z_C0D1F2EE_D3C8_4F38_B430_B11033DBCA91_.wvu.Rows" localSheetId="13" hidden="1">'K20.21'!$11:$27</definedName>
    <definedName name="Z_C0D1F2EE_D3C8_4F38_B430_B11033DBCA91_.wvu.Rows" localSheetId="4" hidden="1">'K5'!$9:$9</definedName>
    <definedName name="Z_C0D1F2EE_D3C8_4F38_B430_B11033DBCA91_.wvu.Rows" localSheetId="5" hidden="1">'K6.7.8'!$9:$9</definedName>
    <definedName name="Z_C9DA7DD4_8D8F_46CB_8ADE_6A720D9EA476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C9DA7DD4_8D8F_46CB_8ADE_6A720D9EA476_.wvu.PrintArea" localSheetId="0" hidden="1">'K1.2(1.2)'!$A$1:$AF$36</definedName>
    <definedName name="Z_C9DA7DD4_8D8F_46CB_8ADE_6A720D9EA476_.wvu.PrintArea" localSheetId="9" hidden="1">'K13'!$A$1:$J$23</definedName>
    <definedName name="Z_C9DA7DD4_8D8F_46CB_8ADE_6A720D9EA476_.wvu.PrintArea" localSheetId="10" hidden="1">'K14.15.16'!$A$1:$I$41</definedName>
    <definedName name="Z_C9DA7DD4_8D8F_46CB_8ADE_6A720D9EA476_.wvu.PrintArea" localSheetId="11" hidden="1">'K17'!$A$1:$J$50</definedName>
    <definedName name="Z_C9DA7DD4_8D8F_46CB_8ADE_6A720D9EA476_.wvu.PrintArea" localSheetId="12" hidden="1">'K18.19'!$A$1:$J$47</definedName>
    <definedName name="Z_C9DA7DD4_8D8F_46CB_8ADE_6A720D9EA476_.wvu.PrintArea" localSheetId="1" hidden="1">'K2(3) '!$A$1:$AF$51</definedName>
    <definedName name="Z_C9DA7DD4_8D8F_46CB_8ADE_6A720D9EA476_.wvu.PrintArea" localSheetId="2" hidden="1">'K2(4.5.6.7)'!$A$1:$G$61</definedName>
    <definedName name="Z_C9DA7DD4_8D8F_46CB_8ADE_6A720D9EA476_.wvu.PrintArea" localSheetId="13" hidden="1">'K20.21'!$A$1:$K$55</definedName>
    <definedName name="Z_C9DA7DD4_8D8F_46CB_8ADE_6A720D9EA476_.wvu.PrintArea" localSheetId="14" hidden="1">'K22'!$A$1:$J$38</definedName>
    <definedName name="Z_C9DA7DD4_8D8F_46CB_8ADE_6A720D9EA476_.wvu.PrintArea" localSheetId="15" hidden="1">'K23(1.2.3.4.5)'!$A$1:$J$57</definedName>
    <definedName name="Z_C9DA7DD4_8D8F_46CB_8ADE_6A720D9EA476_.wvu.PrintArea" localSheetId="16" hidden="1">'K23(6.7)'!$A$1:$I$28</definedName>
    <definedName name="Z_C9DA7DD4_8D8F_46CB_8ADE_6A720D9EA476_.wvu.PrintArea" localSheetId="17" hidden="1">'K24.25'!$A$1:$O$45</definedName>
    <definedName name="Z_C9DA7DD4_8D8F_46CB_8ADE_6A720D9EA476_.wvu.PrintArea" localSheetId="3" hidden="1">'K3.4'!$A$1:$F$59</definedName>
    <definedName name="Z_C9DA7DD4_8D8F_46CB_8ADE_6A720D9EA476_.wvu.PrintArea" localSheetId="4" hidden="1">'K5'!$A$1:$N$15</definedName>
    <definedName name="Z_C9DA7DD4_8D8F_46CB_8ADE_6A720D9EA476_.wvu.PrintArea" localSheetId="5" hidden="1">'K6.7.8'!$A$1:$I$49</definedName>
    <definedName name="Z_C9DA7DD4_8D8F_46CB_8ADE_6A720D9EA476_.wvu.PrintArea" localSheetId="6" hidden="1">'K9.10'!$A$1:$AM$45</definedName>
    <definedName name="Z_C9DA7DD4_8D8F_46CB_8ADE_6A720D9EA476_.wvu.Rows" localSheetId="0" hidden="1">'K1.2(1.2)'!$5:$5,'K1.2(1.2)'!$19:$19,'K1.2(1.2)'!$30:$30</definedName>
    <definedName name="Z_C9DA7DD4_8D8F_46CB_8ADE_6A720D9EA476_.wvu.Rows" localSheetId="1" hidden="1">'K2(3) '!#REF!,'K2(3) '!#REF!,'K2(3) '!#REF!</definedName>
    <definedName name="Z_C9DA7DD4_8D8F_46CB_8ADE_6A720D9EA476_.wvu.Rows" localSheetId="13" hidden="1">'K20.21'!$11:$27</definedName>
    <definedName name="Z_C9DA7DD4_8D8F_46CB_8ADE_6A720D9EA476_.wvu.Rows" localSheetId="4" hidden="1">'K5'!$9:$9</definedName>
    <definedName name="Z_C9DA7DD4_8D8F_46CB_8ADE_6A720D9EA476_.wvu.Rows" localSheetId="5" hidden="1">'K6.7.8'!$9:$9</definedName>
    <definedName name="Z_D533129D_736A_498B_A442_92C714A2889C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D533129D_736A_498B_A442_92C714A2889C_.wvu.PrintArea" localSheetId="0" hidden="1">'K1.2(1.2)'!$A$1:$AF$36</definedName>
    <definedName name="Z_D533129D_736A_498B_A442_92C714A2889C_.wvu.PrintArea" localSheetId="9" hidden="1">'K13'!$A$1:$J$23</definedName>
    <definedName name="Z_D533129D_736A_498B_A442_92C714A2889C_.wvu.PrintArea" localSheetId="10" hidden="1">'K14.15.16'!$A$1:$I$41</definedName>
    <definedName name="Z_D533129D_736A_498B_A442_92C714A2889C_.wvu.PrintArea" localSheetId="11" hidden="1">'K17'!$A$1:$J$50</definedName>
    <definedName name="Z_D533129D_736A_498B_A442_92C714A2889C_.wvu.PrintArea" localSheetId="12" hidden="1">'K18.19'!$A$1:$J$47</definedName>
    <definedName name="Z_D533129D_736A_498B_A442_92C714A2889C_.wvu.PrintArea" localSheetId="1" hidden="1">'K2(3) '!$A$1:$AF$51</definedName>
    <definedName name="Z_D533129D_736A_498B_A442_92C714A2889C_.wvu.PrintArea" localSheetId="2" hidden="1">'K2(4.5.6.7)'!$A$1:$G$61</definedName>
    <definedName name="Z_D533129D_736A_498B_A442_92C714A2889C_.wvu.PrintArea" localSheetId="13" hidden="1">'K20.21'!$A$1:$K$55</definedName>
    <definedName name="Z_D533129D_736A_498B_A442_92C714A2889C_.wvu.PrintArea" localSheetId="14" hidden="1">'K22'!$A$1:$J$38</definedName>
    <definedName name="Z_D533129D_736A_498B_A442_92C714A2889C_.wvu.PrintArea" localSheetId="15" hidden="1">'K23(1.2.3.4.5)'!$A$1:$J$57</definedName>
    <definedName name="Z_D533129D_736A_498B_A442_92C714A2889C_.wvu.PrintArea" localSheetId="16" hidden="1">'K23(6.7)'!$A$1:$I$28</definedName>
    <definedName name="Z_D533129D_736A_498B_A442_92C714A2889C_.wvu.PrintArea" localSheetId="17" hidden="1">'K24.25'!$A$1:$O$45</definedName>
    <definedName name="Z_D533129D_736A_498B_A442_92C714A2889C_.wvu.PrintArea" localSheetId="3" hidden="1">'K3.4'!$A$1:$F$59</definedName>
    <definedName name="Z_D533129D_736A_498B_A442_92C714A2889C_.wvu.PrintArea" localSheetId="4" hidden="1">'K5'!$A$1:$N$15</definedName>
    <definedName name="Z_D533129D_736A_498B_A442_92C714A2889C_.wvu.PrintArea" localSheetId="5" hidden="1">'K6.7.8'!$A$1:$I$49</definedName>
    <definedName name="Z_D533129D_736A_498B_A442_92C714A2889C_.wvu.PrintArea" localSheetId="6" hidden="1">'K9.10'!$A$1:$AM$45</definedName>
    <definedName name="Z_D533129D_736A_498B_A442_92C714A2889C_.wvu.Rows" localSheetId="0" hidden="1">'K1.2(1.2)'!$5:$5,'K1.2(1.2)'!$19:$19,'K1.2(1.2)'!$30:$30</definedName>
    <definedName name="Z_D533129D_736A_498B_A442_92C714A2889C_.wvu.Rows" localSheetId="1" hidden="1">'K2(3) '!#REF!,'K2(3) '!#REF!,'K2(3) '!#REF!</definedName>
    <definedName name="Z_D533129D_736A_498B_A442_92C714A2889C_.wvu.Rows" localSheetId="13" hidden="1">'K20.21'!$11:$27</definedName>
    <definedName name="Z_D533129D_736A_498B_A442_92C714A2889C_.wvu.Rows" localSheetId="4" hidden="1">'K5'!$9:$9</definedName>
    <definedName name="Z_D533129D_736A_498B_A442_92C714A2889C_.wvu.Rows" localSheetId="5" hidden="1">'K6.7.8'!$9:$9</definedName>
    <definedName name="Z_E915AD50_E2BA_4B87_8EFB_8C8783D74250_.wvu.Cols" localSheetId="2" hidden="1">'K2(4.5.6.7)'!$C:$C,'K2(4.5.6.7)'!$IY:$IY,'K2(4.5.6.7)'!$SU:$SU,'K2(4.5.6.7)'!$ACQ:$ACQ,'K2(4.5.6.7)'!$AMM:$AMM,'K2(4.5.6.7)'!$AWI:$AWI,'K2(4.5.6.7)'!$BGE:$BGE,'K2(4.5.6.7)'!$BQA:$BQA,'K2(4.5.6.7)'!$BZW:$BZW,'K2(4.5.6.7)'!$CJS:$CJS,'K2(4.5.6.7)'!$CTO:$CTO,'K2(4.5.6.7)'!$DDK:$DDK,'K2(4.5.6.7)'!$DNG:$DNG,'K2(4.5.6.7)'!$DXC:$DXC,'K2(4.5.6.7)'!$EGY:$EGY,'K2(4.5.6.7)'!$EQU:$EQU,'K2(4.5.6.7)'!$FAQ:$FAQ,'K2(4.5.6.7)'!$FKM:$FKM,'K2(4.5.6.7)'!$FUI:$FUI,'K2(4.5.6.7)'!$GEE:$GEE,'K2(4.5.6.7)'!$GOA:$GOA,'K2(4.5.6.7)'!$GXW:$GXW,'K2(4.5.6.7)'!$HHS:$HHS,'K2(4.5.6.7)'!$HRO:$HRO,'K2(4.5.6.7)'!$IBK:$IBK,'K2(4.5.6.7)'!$ILG:$ILG,'K2(4.5.6.7)'!$IVC:$IVC,'K2(4.5.6.7)'!$JEY:$JEY,'K2(4.5.6.7)'!$JOU:$JOU,'K2(4.5.6.7)'!$JYQ:$JYQ,'K2(4.5.6.7)'!$KIM:$KIM,'K2(4.5.6.7)'!$KSI:$KSI,'K2(4.5.6.7)'!$LCE:$LCE,'K2(4.5.6.7)'!$LMA:$LMA,'K2(4.5.6.7)'!$LVW:$LVW,'K2(4.5.6.7)'!$MFS:$MFS,'K2(4.5.6.7)'!$MPO:$MPO,'K2(4.5.6.7)'!$MZK:$MZK,'K2(4.5.6.7)'!$NJG:$NJG,'K2(4.5.6.7)'!$NTC:$NTC,'K2(4.5.6.7)'!$OCY:$OCY,'K2(4.5.6.7)'!$OMU:$OMU,'K2(4.5.6.7)'!$OWQ:$OWQ,'K2(4.5.6.7)'!$PGM:$PGM,'K2(4.5.6.7)'!$PQI:$PQI,'K2(4.5.6.7)'!$QAE:$QAE,'K2(4.5.6.7)'!$QKA:$QKA,'K2(4.5.6.7)'!$QTW:$QTW,'K2(4.5.6.7)'!$RDS:$RDS,'K2(4.5.6.7)'!$RNO:$RNO,'K2(4.5.6.7)'!$RXK:$RXK,'K2(4.5.6.7)'!$SHG:$SHG,'K2(4.5.6.7)'!$SRC:$SRC,'K2(4.5.6.7)'!$TAY:$TAY,'K2(4.5.6.7)'!$TKU:$TKU,'K2(4.5.6.7)'!$TUQ:$TUQ,'K2(4.5.6.7)'!$UEM:$UEM,'K2(4.5.6.7)'!$UOI:$UOI,'K2(4.5.6.7)'!$UYE:$UYE,'K2(4.5.6.7)'!$VIA:$VIA,'K2(4.5.6.7)'!$VRW:$VRW,'K2(4.5.6.7)'!$WBS:$WBS,'K2(4.5.6.7)'!$WLO:$WLO,'K2(4.5.6.7)'!$WVK:$WVK</definedName>
    <definedName name="Z_E915AD50_E2BA_4B87_8EFB_8C8783D74250_.wvu.PrintArea" localSheetId="0" hidden="1">'K1.2(1.2)'!$A$1:$AF$36</definedName>
    <definedName name="Z_E915AD50_E2BA_4B87_8EFB_8C8783D74250_.wvu.PrintArea" localSheetId="9" hidden="1">'K13'!$A$1:$J$23</definedName>
    <definedName name="Z_E915AD50_E2BA_4B87_8EFB_8C8783D74250_.wvu.PrintArea" localSheetId="10" hidden="1">'K14.15.16'!$A$1:$I$41</definedName>
    <definedName name="Z_E915AD50_E2BA_4B87_8EFB_8C8783D74250_.wvu.PrintArea" localSheetId="11" hidden="1">'K17'!$A$1:$J$50</definedName>
    <definedName name="Z_E915AD50_E2BA_4B87_8EFB_8C8783D74250_.wvu.PrintArea" localSheetId="12" hidden="1">'K18.19'!$A$1:$J$47</definedName>
    <definedName name="Z_E915AD50_E2BA_4B87_8EFB_8C8783D74250_.wvu.PrintArea" localSheetId="1" hidden="1">'K2(3) '!$A$1:$AF$51</definedName>
    <definedName name="Z_E915AD50_E2BA_4B87_8EFB_8C8783D74250_.wvu.PrintArea" localSheetId="2" hidden="1">'K2(4.5.6.7)'!$A$1:$G$61</definedName>
    <definedName name="Z_E915AD50_E2BA_4B87_8EFB_8C8783D74250_.wvu.PrintArea" localSheetId="13" hidden="1">'K20.21'!$A$1:$K$55</definedName>
    <definedName name="Z_E915AD50_E2BA_4B87_8EFB_8C8783D74250_.wvu.PrintArea" localSheetId="14" hidden="1">'K22'!$A$1:$J$38</definedName>
    <definedName name="Z_E915AD50_E2BA_4B87_8EFB_8C8783D74250_.wvu.PrintArea" localSheetId="15" hidden="1">'K23(1.2.3.4.5)'!$A$1:$J$57</definedName>
    <definedName name="Z_E915AD50_E2BA_4B87_8EFB_8C8783D74250_.wvu.PrintArea" localSheetId="16" hidden="1">'K23(6.7)'!$A$1:$I$28</definedName>
    <definedName name="Z_E915AD50_E2BA_4B87_8EFB_8C8783D74250_.wvu.PrintArea" localSheetId="17" hidden="1">'K24.25'!$A$1:$O$45</definedName>
    <definedName name="Z_E915AD50_E2BA_4B87_8EFB_8C8783D74250_.wvu.PrintArea" localSheetId="3" hidden="1">'K3.4'!$A$1:$F$59</definedName>
    <definedName name="Z_E915AD50_E2BA_4B87_8EFB_8C8783D74250_.wvu.PrintArea" localSheetId="4" hidden="1">'K5'!$A$1:$N$15</definedName>
    <definedName name="Z_E915AD50_E2BA_4B87_8EFB_8C8783D74250_.wvu.PrintArea" localSheetId="5" hidden="1">'K6.7.8'!$A$1:$I$49</definedName>
    <definedName name="Z_E915AD50_E2BA_4B87_8EFB_8C8783D74250_.wvu.PrintArea" localSheetId="6" hidden="1">'K9.10'!$A$1:$AM$45</definedName>
    <definedName name="Z_E915AD50_E2BA_4B87_8EFB_8C8783D74250_.wvu.Rows" localSheetId="0" hidden="1">'K1.2(1.2)'!$5:$5,'K1.2(1.2)'!$19:$19,'K1.2(1.2)'!$30:$30</definedName>
    <definedName name="Z_E915AD50_E2BA_4B87_8EFB_8C8783D74250_.wvu.Rows" localSheetId="1" hidden="1">'K2(3) '!#REF!,'K2(3) '!#REF!,'K2(3) '!#REF!</definedName>
    <definedName name="Z_E915AD50_E2BA_4B87_8EFB_8C8783D74250_.wvu.Rows" localSheetId="13" hidden="1">'K20.21'!$11:$27</definedName>
    <definedName name="Z_E915AD50_E2BA_4B87_8EFB_8C8783D74250_.wvu.Rows" localSheetId="4" hidden="1">'K5'!$9:$9</definedName>
    <definedName name="Z_E915AD50_E2BA_4B87_8EFB_8C8783D74250_.wvu.Rows" localSheetId="5" hidden="1">'K6.7.8'!$9:$9</definedName>
  </definedNames>
  <calcPr calcId="162913"/>
  <customWorkbookViews>
    <customWorkbookView name="中山 亜里 - 個人用ビュー" guid="{D533129D-736A-498B-A442-92C714A2889C}" mergeInterval="0" personalView="1" maximized="1" xWindow="-8" yWindow="-8" windowWidth="1382" windowHeight="744" activeSheetId="13"/>
    <customWorkbookView name="佐藤 健也 - 個人用ビュー" guid="{90A86BFC-5A29-47A1-B16B-2C88BEE8AA08}" mergeInterval="0" personalView="1" yWindow="16" windowWidth="1364" windowHeight="712" activeSheetId="1"/>
    <customWorkbookView name="遠藤 寸名緒 - 個人用ビュー" guid="{3EB8CC3E-9A82-4E16-A97F-626541589659}" mergeInterval="0" personalView="1" maximized="1" xWindow="-8" yWindow="-8" windowWidth="1382" windowHeight="744" activeSheetId="11"/>
    <customWorkbookView name="小野田 良 - 個人用ビュー" guid="{36BB60DB-041E-4283-9C5E-6CB41743C82C}" mergeInterval="0" personalView="1" maximized="1" xWindow="55" yWindow="-8" windowWidth="1313" windowHeight="784" tabRatio="822" activeSheetId="17"/>
    <customWorkbookView name="黒田 江理 - 個人用ビュー" guid="{BF4B2B80-652C-4497-A8CD-0B9D15218EEA}" mergeInterval="0" personalView="1" maximized="1" xWindow="-8" yWindow="-8" windowWidth="1382" windowHeight="744" activeSheetId="11"/>
    <customWorkbookView name="石川 武彦 - 個人用ビュー" guid="{E915AD50-E2BA-4B87-8EFB-8C8783D74250}" mergeInterval="0" personalView="1" maximized="1" xWindow="-8" yWindow="-8" windowWidth="1382" windowHeight="744" activeSheetId="17"/>
    <customWorkbookView name="柴山 尚範 - 個人用ビュー" guid="{3A745724-A3E9-4CE2-9AF5-16042FA6772E}" mergeInterval="0" personalView="1" maximized="1" xWindow="-8" yWindow="-8" windowWidth="1382" windowHeight="744" activeSheetId="17"/>
    <customWorkbookView name="大石 登 - 個人用ビュー" guid="{C0D1F2EE-D3C8-4F38-B430-B11033DBCA91}" mergeInterval="0" personalView="1" xWindow="151" yWindow="54" windowWidth="1067" windowHeight="674" activeSheetId="10"/>
    <customWorkbookView name="名倉 聖二 - 個人用ビュー" guid="{6380E969-9150-4DC9-BD07-C27618D1043B}" mergeInterval="0" personalView="1" maximized="1" xWindow="-8" yWindow="-8" windowWidth="1382" windowHeight="744" activeSheetId="5"/>
    <customWorkbookView name="鈴木 剣吾 - 個人用ビュー" guid="{38C25886-CB6F-4791-A7C3-87C355F1046F}" mergeInterval="0" personalView="1" maximized="1" xWindow="-8" yWindow="-8" windowWidth="1382" windowHeight="744" activeSheetId="17"/>
    <customWorkbookView name="松井 宏之 - 個人用ビュー" guid="{4ED3DD2F-8CAA-4A09-878B-C46395F0A843}" mergeInterval="0" personalView="1" maximized="1" xWindow="-8" yWindow="-8" windowWidth="1382" windowHeight="744" activeSheetId="2"/>
    <customWorkbookView name="山下 晴加 - 個人用ビュー" guid="{A19DCD98-7108-4C1C-AB15-215177A88340}" mergeInterval="0" personalView="1" maximized="1" xWindow="-8" yWindow="-8" windowWidth="1382" windowHeight="744" activeSheetId="11"/>
    <customWorkbookView name="桑高 裕子 - 個人用ビュー" guid="{C9DA7DD4-8D8F-46CB-8ADE-6A720D9EA476}" mergeInterval="0" personalView="1" maximized="1" xWindow="-8" yWindow="-8" windowWidth="1382" windowHeight="744" activeSheetId="3"/>
    <customWorkbookView name="石田 梨江子 - 個人用ビュー" guid="{71F5222F-F46C-4BE2-8A3D-CE83EDF671DC}" mergeInterval="0" personalView="1" maximized="1" xWindow="-8" yWindow="-8" windowWidth="1382" windowHeight="744" activeSheetId="4"/>
    <customWorkbookView name="白松 千愛 - 個人用ビュー" guid="{971791CA-EC65-441D-904E-2D910B41BB6F}" mergeInterval="0" personalView="1" maximized="1" xWindow="-8" yWindow="-8" windowWidth="1382" windowHeight="744" activeSheetId="14"/>
    <customWorkbookView name="掛川市 - 個人用ビュー" guid="{20AE4CA4-61C1-4B1C-9914-391FCF28BAB4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1" i="8" l="1"/>
  <c r="AA21" i="8"/>
  <c r="T28" i="18" l="1"/>
  <c r="Q28" i="18"/>
  <c r="N28" i="18"/>
  <c r="K28" i="18"/>
  <c r="H28" i="18"/>
  <c r="T4" i="18"/>
  <c r="Q4" i="18"/>
  <c r="N4" i="18"/>
  <c r="K4" i="18"/>
  <c r="H4" i="18"/>
  <c r="F39" i="15" l="1"/>
  <c r="F38" i="15"/>
  <c r="F37" i="15"/>
  <c r="I38" i="15"/>
  <c r="I36" i="15"/>
  <c r="I37" i="15"/>
  <c r="I39" i="15"/>
  <c r="I35" i="15"/>
  <c r="D36" i="15"/>
  <c r="E36" i="15"/>
  <c r="D37" i="15"/>
  <c r="I47" i="15" l="1"/>
  <c r="D31" i="15"/>
  <c r="F47" i="15"/>
  <c r="G37" i="12" l="1"/>
  <c r="G25" i="12"/>
  <c r="G26" i="12"/>
  <c r="G27" i="12"/>
  <c r="G28" i="12"/>
  <c r="G29" i="12"/>
  <c r="G30" i="12"/>
  <c r="G31" i="12"/>
  <c r="G32" i="12"/>
  <c r="G33" i="12"/>
  <c r="G34" i="12"/>
  <c r="G35" i="12"/>
  <c r="G36" i="12"/>
  <c r="G16" i="12"/>
  <c r="G17" i="12"/>
  <c r="G18" i="12"/>
  <c r="G19" i="12"/>
  <c r="G20" i="12"/>
  <c r="G21" i="12"/>
  <c r="G22" i="12"/>
  <c r="G23" i="12"/>
  <c r="G24" i="12"/>
  <c r="G8" i="12"/>
  <c r="G9" i="12"/>
  <c r="G10" i="12"/>
  <c r="G11" i="12"/>
  <c r="G12" i="12"/>
  <c r="G13" i="12"/>
  <c r="G14" i="12"/>
  <c r="G15" i="12"/>
  <c r="G7" i="12"/>
  <c r="G6" i="12"/>
  <c r="E20" i="9" l="1"/>
  <c r="E21" i="9"/>
  <c r="G23" i="7"/>
  <c r="F23" i="7"/>
  <c r="E23" i="7"/>
  <c r="AE44" i="6"/>
  <c r="H27" i="6"/>
  <c r="L27" i="6"/>
  <c r="AG13" i="6"/>
  <c r="AC13" i="6"/>
  <c r="Y13" i="6"/>
  <c r="U13" i="6"/>
  <c r="Q13" i="6"/>
  <c r="M13" i="6"/>
  <c r="I13" i="6"/>
  <c r="I11" i="6" s="1"/>
  <c r="H37" i="5"/>
  <c r="I41" i="17" l="1"/>
  <c r="I40" i="17"/>
  <c r="I39" i="17"/>
  <c r="L9" i="17"/>
  <c r="F9" i="17"/>
  <c r="L8" i="17"/>
  <c r="F8" i="17"/>
  <c r="L7" i="17"/>
  <c r="F7" i="17"/>
  <c r="L6" i="17"/>
  <c r="F6" i="17"/>
  <c r="L5" i="17"/>
  <c r="F5" i="17"/>
  <c r="D47" i="15"/>
  <c r="F46" i="15"/>
  <c r="D46" i="15"/>
  <c r="F45" i="15"/>
  <c r="D45" i="15"/>
  <c r="F44" i="15"/>
  <c r="D44" i="15"/>
  <c r="F43" i="15"/>
  <c r="E39" i="15"/>
  <c r="D39" i="15"/>
  <c r="E38" i="15"/>
  <c r="D38" i="15"/>
  <c r="E37" i="15"/>
  <c r="F36" i="15"/>
  <c r="F35" i="15"/>
  <c r="G31" i="15"/>
  <c r="I31" i="15" s="1"/>
  <c r="G30" i="15"/>
  <c r="I30" i="15" s="1"/>
  <c r="D30" i="15"/>
  <c r="D29" i="15"/>
  <c r="D28" i="15"/>
  <c r="D27" i="15"/>
  <c r="G27" i="15" s="1"/>
  <c r="I27" i="15" s="1"/>
  <c r="I21" i="15"/>
  <c r="F21" i="15"/>
  <c r="I20" i="15"/>
  <c r="F20" i="15"/>
  <c r="I19" i="15"/>
  <c r="F19" i="15"/>
  <c r="I18" i="15"/>
  <c r="F18" i="15"/>
  <c r="F17" i="15"/>
  <c r="H12" i="15"/>
  <c r="G12" i="15"/>
  <c r="D12" i="15"/>
  <c r="H11" i="15"/>
  <c r="G11" i="15"/>
  <c r="D11" i="15"/>
  <c r="H10" i="15"/>
  <c r="D10" i="15"/>
  <c r="H9" i="15"/>
  <c r="D9" i="15"/>
  <c r="H8" i="15"/>
  <c r="N24" i="13"/>
  <c r="M26" i="13" s="1"/>
  <c r="I46" i="12"/>
  <c r="H46" i="12"/>
  <c r="G46" i="12"/>
  <c r="F46" i="12"/>
  <c r="E46" i="12"/>
  <c r="D46" i="12"/>
  <c r="C46" i="12"/>
  <c r="J45" i="12"/>
  <c r="J44" i="12"/>
  <c r="J43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J5" i="12"/>
  <c r="I5" i="12"/>
  <c r="H5" i="12"/>
  <c r="G5" i="12"/>
  <c r="F5" i="12"/>
  <c r="E5" i="12"/>
  <c r="D5" i="12"/>
  <c r="H49" i="11"/>
  <c r="E49" i="11"/>
  <c r="B49" i="11"/>
  <c r="E43" i="11"/>
  <c r="B43" i="11"/>
  <c r="B31" i="11"/>
  <c r="B30" i="11"/>
  <c r="B25" i="11"/>
  <c r="B7" i="11"/>
  <c r="B6" i="11"/>
  <c r="F40" i="10"/>
  <c r="D40" i="10"/>
  <c r="B40" i="10"/>
  <c r="B32" i="10"/>
  <c r="H22" i="10"/>
  <c r="F22" i="10"/>
  <c r="D22" i="10"/>
  <c r="B22" i="10"/>
  <c r="H13" i="10"/>
  <c r="F13" i="10"/>
  <c r="D13" i="10"/>
  <c r="B13" i="10"/>
  <c r="G22" i="9"/>
  <c r="E22" i="9"/>
  <c r="C22" i="9"/>
  <c r="I21" i="9"/>
  <c r="I20" i="9"/>
  <c r="I16" i="9"/>
  <c r="H16" i="9"/>
  <c r="G16" i="9"/>
  <c r="F16" i="9"/>
  <c r="E16" i="9"/>
  <c r="D16" i="9"/>
  <c r="C16" i="9"/>
  <c r="W46" i="8"/>
  <c r="S46" i="8"/>
  <c r="O46" i="8"/>
  <c r="M46" i="8"/>
  <c r="K46" i="8"/>
  <c r="G46" i="8"/>
  <c r="E46" i="8"/>
  <c r="AA45" i="8"/>
  <c r="AA44" i="8"/>
  <c r="AA43" i="8"/>
  <c r="AA42" i="8"/>
  <c r="AA41" i="8"/>
  <c r="AA40" i="8"/>
  <c r="AA39" i="8"/>
  <c r="AA38" i="8"/>
  <c r="AA37" i="8"/>
  <c r="AA36" i="8"/>
  <c r="W31" i="8"/>
  <c r="S31" i="8"/>
  <c r="O31" i="8"/>
  <c r="M31" i="8"/>
  <c r="K31" i="8"/>
  <c r="G31" i="8"/>
  <c r="E31" i="8"/>
  <c r="AA30" i="8"/>
  <c r="AA29" i="8"/>
  <c r="AA28" i="8"/>
  <c r="AA27" i="8"/>
  <c r="AA26" i="8"/>
  <c r="AA25" i="8"/>
  <c r="AA24" i="8"/>
  <c r="AA23" i="8"/>
  <c r="AA22" i="8"/>
  <c r="W16" i="8"/>
  <c r="U16" i="8"/>
  <c r="Q16" i="8"/>
  <c r="M16" i="8"/>
  <c r="K16" i="8"/>
  <c r="G16" i="8"/>
  <c r="E16" i="8"/>
  <c r="AA15" i="8"/>
  <c r="AA14" i="8"/>
  <c r="AA13" i="8"/>
  <c r="AA12" i="8"/>
  <c r="AA11" i="8"/>
  <c r="AA10" i="8"/>
  <c r="AA9" i="8"/>
  <c r="AA8" i="8"/>
  <c r="AA7" i="8"/>
  <c r="AA6" i="8"/>
  <c r="G33" i="7"/>
  <c r="F33" i="7"/>
  <c r="E33" i="7"/>
  <c r="G17" i="7"/>
  <c r="F17" i="7"/>
  <c r="E17" i="7"/>
  <c r="G13" i="7"/>
  <c r="F13" i="7"/>
  <c r="E13" i="7"/>
  <c r="G5" i="7"/>
  <c r="F5" i="7"/>
  <c r="E5" i="7"/>
  <c r="N6" i="17" l="1"/>
  <c r="N9" i="17"/>
  <c r="N5" i="17"/>
  <c r="C5" i="12"/>
  <c r="J46" i="12"/>
  <c r="J8" i="9"/>
  <c r="J12" i="9"/>
  <c r="J5" i="9"/>
  <c r="J7" i="9"/>
  <c r="J15" i="9"/>
  <c r="J9" i="9"/>
  <c r="J13" i="9"/>
  <c r="J6" i="9"/>
  <c r="J10" i="9"/>
  <c r="J14" i="9"/>
  <c r="J11" i="9"/>
  <c r="AC23" i="8"/>
  <c r="F4" i="7"/>
  <c r="F37" i="7" s="1"/>
  <c r="I22" i="9"/>
  <c r="E4" i="7"/>
  <c r="E37" i="7" s="1"/>
  <c r="K5" i="12"/>
  <c r="AC37" i="8"/>
  <c r="N8" i="17"/>
  <c r="N7" i="17"/>
  <c r="G18" i="15"/>
  <c r="G19" i="15"/>
  <c r="F29" i="15"/>
  <c r="G29" i="15"/>
  <c r="I29" i="15" s="1"/>
  <c r="G21" i="15"/>
  <c r="F28" i="15"/>
  <c r="F30" i="15"/>
  <c r="G28" i="15"/>
  <c r="I28" i="15" s="1"/>
  <c r="AC27" i="8"/>
  <c r="AC44" i="8"/>
  <c r="AC38" i="8"/>
  <c r="AC42" i="8"/>
  <c r="AC36" i="8"/>
  <c r="G4" i="7"/>
  <c r="G37" i="7" s="1"/>
  <c r="AC24" i="8"/>
  <c r="AC25" i="8"/>
  <c r="AC45" i="8"/>
  <c r="AC40" i="8"/>
  <c r="AC28" i="8"/>
  <c r="AC29" i="8"/>
  <c r="AC22" i="8"/>
  <c r="AC26" i="8"/>
  <c r="AC30" i="8"/>
  <c r="AA46" i="8"/>
  <c r="AC39" i="8"/>
  <c r="AC43" i="8"/>
  <c r="AC41" i="8"/>
  <c r="G20" i="15"/>
  <c r="F31" i="15"/>
  <c r="AA16" i="8"/>
  <c r="AA31" i="8"/>
  <c r="J16" i="9" l="1"/>
  <c r="AC31" i="8"/>
  <c r="AC46" i="8"/>
  <c r="D27" i="16"/>
  <c r="D23" i="16"/>
  <c r="F19" i="16"/>
  <c r="F18" i="16"/>
  <c r="F17" i="16"/>
  <c r="F16" i="16"/>
  <c r="F15" i="16"/>
  <c r="F9" i="16"/>
  <c r="F8" i="16"/>
  <c r="F7" i="16"/>
  <c r="F6" i="16"/>
  <c r="F5" i="16"/>
  <c r="F4" i="16"/>
  <c r="Y33" i="6"/>
  <c r="Q33" i="6"/>
  <c r="I33" i="6"/>
  <c r="AG32" i="6"/>
  <c r="AG31" i="6"/>
  <c r="AF27" i="6"/>
  <c r="AB27" i="6"/>
  <c r="X27" i="6"/>
  <c r="T27" i="6"/>
  <c r="P27" i="6"/>
  <c r="AJ26" i="6"/>
  <c r="AJ25" i="6"/>
  <c r="AF21" i="6"/>
  <c r="AB21" i="6"/>
  <c r="X21" i="6"/>
  <c r="T21" i="6"/>
  <c r="P21" i="6"/>
  <c r="L21" i="6"/>
  <c r="H21" i="6"/>
  <c r="AJ20" i="6"/>
  <c r="AJ19" i="6"/>
  <c r="AJ14" i="6"/>
  <c r="AJ13" i="6"/>
  <c r="AJ12" i="6"/>
  <c r="AG11" i="6"/>
  <c r="AF15" i="6" s="1"/>
  <c r="AC11" i="6"/>
  <c r="AB15" i="6" s="1"/>
  <c r="Y11" i="6"/>
  <c r="X15" i="6" s="1"/>
  <c r="U11" i="6"/>
  <c r="T15" i="6" s="1"/>
  <c r="Q11" i="6"/>
  <c r="P15" i="6" s="1"/>
  <c r="M11" i="6"/>
  <c r="L15" i="6" s="1"/>
  <c r="H15" i="6"/>
  <c r="AI7" i="6"/>
  <c r="AD7" i="6"/>
  <c r="O7" i="6"/>
  <c r="J7" i="6"/>
  <c r="H48" i="5"/>
  <c r="D48" i="5"/>
  <c r="B48" i="5"/>
  <c r="F47" i="5"/>
  <c r="F48" i="5" s="1"/>
  <c r="H38" i="5"/>
  <c r="D38" i="5"/>
  <c r="B38" i="5"/>
  <c r="F35" i="5"/>
  <c r="F30" i="5"/>
  <c r="B45" i="3"/>
  <c r="B30" i="3"/>
  <c r="E23" i="3"/>
  <c r="D23" i="3"/>
  <c r="C23" i="3"/>
  <c r="F22" i="3"/>
  <c r="D21" i="3"/>
  <c r="C21" i="3"/>
  <c r="E10" i="3"/>
  <c r="D10" i="3"/>
  <c r="C10" i="3"/>
  <c r="G48" i="2"/>
  <c r="F48" i="2"/>
  <c r="E48" i="2"/>
  <c r="D48" i="2"/>
  <c r="G36" i="2"/>
  <c r="F36" i="2"/>
  <c r="E36" i="2"/>
  <c r="D36" i="2"/>
  <c r="G26" i="2"/>
  <c r="G30" i="2" s="1"/>
  <c r="F26" i="2"/>
  <c r="F30" i="2" s="1"/>
  <c r="E26" i="2"/>
  <c r="E30" i="2" s="1"/>
  <c r="D26" i="2"/>
  <c r="D30" i="2" s="1"/>
  <c r="G12" i="2"/>
  <c r="F12" i="2"/>
  <c r="E12" i="2"/>
  <c r="D12" i="2"/>
  <c r="C12" i="2"/>
  <c r="G3" i="2"/>
  <c r="F3" i="2"/>
  <c r="E3" i="2"/>
  <c r="D3" i="2"/>
  <c r="G35" i="1"/>
  <c r="G34" i="1"/>
  <c r="G33" i="1"/>
  <c r="G32" i="1"/>
  <c r="B24" i="1"/>
  <c r="B22" i="1"/>
  <c r="B21" i="1"/>
  <c r="B20" i="1"/>
  <c r="B19" i="1"/>
  <c r="F37" i="5" l="1"/>
  <c r="F38" i="5" s="1"/>
  <c r="AJ27" i="6"/>
  <c r="AG33" i="6"/>
  <c r="AJ11" i="6"/>
  <c r="AJ21" i="6"/>
  <c r="AJ15" i="6"/>
  <c r="F11" i="3"/>
  <c r="F23" i="3" s="1"/>
</calcChain>
</file>

<file path=xl/comments1.xml><?xml version="1.0" encoding="utf-8"?>
<comments xmlns="http://schemas.openxmlformats.org/spreadsheetml/2006/main">
  <authors>
    <author>掛川市</author>
  </authors>
  <commentList>
    <comment ref="AE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H30新設</t>
        </r>
      </text>
    </comment>
    <comment ref="A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H30新設</t>
        </r>
      </text>
    </comment>
  </commentList>
</comments>
</file>

<file path=xl/comments2.xml><?xml version="1.0" encoding="utf-8"?>
<comments xmlns="http://schemas.openxmlformats.org/spreadsheetml/2006/main">
  <authors>
    <author>掛川市</author>
  </authors>
  <commentList>
    <comment ref="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H30新設
</t>
        </r>
      </text>
    </comment>
  </commentList>
</comments>
</file>

<file path=xl/comments3.xml><?xml version="1.0" encoding="utf-8"?>
<comments xmlns="http://schemas.openxmlformats.org/spreadsheetml/2006/main">
  <authors>
    <author>掛川市</author>
    <author>作成者</author>
  </authors>
  <commentList>
    <comment ref="D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国保　大村主事
　確認済み4.26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1,247,540,157⇒1,251,082,410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6,938,207⇒6,918,887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=9,272,633,322（決算額）-SUM(H29:H35)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名倉 聖二</author>
  </authors>
  <commentList>
    <comment ref="AE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保険者負担額=SUM(G42,S42,AE42,A45:K45,S45:AD45)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※支払い審査手数料除く
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
</t>
        </r>
      </text>
    </comment>
    <comment ref="I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</t>
        </r>
      </text>
    </comment>
    <comment ref="F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</t>
        </r>
      </text>
    </comment>
    <comment ref="I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</t>
        </r>
      </text>
    </comment>
    <comment ref="F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</t>
        </r>
      </text>
    </comment>
    <comment ref="I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閏年のため366で割る</t>
        </r>
      </text>
    </comment>
  </commentList>
</comments>
</file>

<file path=xl/sharedStrings.xml><?xml version="1.0" encoding="utf-8"?>
<sst xmlns="http://schemas.openxmlformats.org/spreadsheetml/2006/main" count="1433" uniqueCount="845">
  <si>
    <t>１ 医療施設数</t>
    <phoneticPr fontId="4"/>
  </si>
  <si>
    <t>年　度</t>
    <phoneticPr fontId="4"/>
  </si>
  <si>
    <t>総数</t>
    <rPh sb="0" eb="2">
      <t>ソウスウ</t>
    </rPh>
    <phoneticPr fontId="4"/>
  </si>
  <si>
    <t>病　　院</t>
  </si>
  <si>
    <t xml:space="preserve"> 一般診療所</t>
  </si>
  <si>
    <t xml:space="preserve"> 歯科診療所</t>
  </si>
  <si>
    <t>助　産　所</t>
    <phoneticPr fontId="4"/>
  </si>
  <si>
    <t>施術所</t>
  </si>
  <si>
    <t>病院数</t>
  </si>
  <si>
    <t>病床数</t>
  </si>
  <si>
    <t>診療所数</t>
    <rPh sb="0" eb="3">
      <t>シンリョウショ</t>
    </rPh>
    <rPh sb="3" eb="4">
      <t>スウ</t>
    </rPh>
    <phoneticPr fontId="4"/>
  </si>
  <si>
    <t>助産所数</t>
    <rPh sb="0" eb="2">
      <t>ジョサン</t>
    </rPh>
    <rPh sb="2" eb="3">
      <t>ジョ</t>
    </rPh>
    <rPh sb="3" eb="4">
      <t>スウ</t>
    </rPh>
    <phoneticPr fontId="4"/>
  </si>
  <si>
    <t>平成24
(2012)</t>
    <rPh sb="0" eb="2">
      <t>ヘイセイ</t>
    </rPh>
    <phoneticPr fontId="4"/>
  </si>
  <si>
    <t>-</t>
  </si>
  <si>
    <t>平成25
(2013)</t>
    <phoneticPr fontId="4"/>
  </si>
  <si>
    <t>26
(2014)</t>
    <phoneticPr fontId="4"/>
  </si>
  <si>
    <t>27
(2015)</t>
    <phoneticPr fontId="4"/>
  </si>
  <si>
    <t>28
(2016)</t>
    <phoneticPr fontId="4"/>
  </si>
  <si>
    <t>-</t>
    <phoneticPr fontId="4"/>
  </si>
  <si>
    <t>29
(2017)</t>
    <phoneticPr fontId="4"/>
  </si>
  <si>
    <t>　資料：西部健康福祉センター</t>
    <rPh sb="4" eb="6">
      <t>セイブ</t>
    </rPh>
    <phoneticPr fontId="4"/>
  </si>
  <si>
    <t>注：「病院」とは患者20人以上の収容施設を有するもの</t>
  </si>
  <si>
    <t>　　「診療所」とは患者の収容施設を有しないもの、または患者19人</t>
  </si>
  <si>
    <t>　　 以下の収容施設を有するもの</t>
  </si>
  <si>
    <t>２ 中東遠総合医療センターの状況</t>
    <rPh sb="2" eb="5">
      <t>チュウトウエン</t>
    </rPh>
    <rPh sb="5" eb="7">
      <t>ソウゴウ</t>
    </rPh>
    <rPh sb="7" eb="9">
      <t>イリョウ</t>
    </rPh>
    <phoneticPr fontId="4"/>
  </si>
  <si>
    <t>（１）診療科目別医師数</t>
    <phoneticPr fontId="11"/>
  </si>
  <si>
    <t>（単位：人）</t>
    <phoneticPr fontId="11"/>
  </si>
  <si>
    <t>年度</t>
    <phoneticPr fontId="4"/>
  </si>
  <si>
    <t>総　　数</t>
  </si>
  <si>
    <t>内　　科</t>
  </si>
  <si>
    <t>糖尿病・内分泌内科</t>
    <rPh sb="0" eb="3">
      <t>トウニョウビョウ</t>
    </rPh>
    <rPh sb="7" eb="9">
      <t>ナイカ</t>
    </rPh>
    <phoneticPr fontId="4"/>
  </si>
  <si>
    <t>腎臓内科</t>
    <rPh sb="0" eb="2">
      <t>ジンゾウ</t>
    </rPh>
    <rPh sb="2" eb="4">
      <t>ナイカ</t>
    </rPh>
    <phoneticPr fontId="4"/>
  </si>
  <si>
    <t>血液内科</t>
    <rPh sb="0" eb="2">
      <t>ケツエキ</t>
    </rPh>
    <rPh sb="2" eb="4">
      <t>ナイカ</t>
    </rPh>
    <phoneticPr fontId="11"/>
  </si>
  <si>
    <t>神経内科</t>
    <phoneticPr fontId="4"/>
  </si>
  <si>
    <t>呼吸器内科</t>
    <rPh sb="0" eb="3">
      <t>コキュウキ</t>
    </rPh>
    <rPh sb="3" eb="5">
      <t>ナイカ</t>
    </rPh>
    <phoneticPr fontId="11"/>
  </si>
  <si>
    <t>消化器内科</t>
    <rPh sb="3" eb="4">
      <t>ナイ</t>
    </rPh>
    <phoneticPr fontId="4"/>
  </si>
  <si>
    <t>循環器内科</t>
    <rPh sb="3" eb="4">
      <t>ナイ</t>
    </rPh>
    <phoneticPr fontId="4"/>
  </si>
  <si>
    <t>外　　科</t>
  </si>
  <si>
    <t>消化器外科</t>
    <rPh sb="3" eb="5">
      <t>ゲカ</t>
    </rPh>
    <phoneticPr fontId="4"/>
  </si>
  <si>
    <t>呼吸器外科</t>
    <rPh sb="0" eb="2">
      <t>コキュウ</t>
    </rPh>
    <rPh sb="3" eb="5">
      <t>ゲカ</t>
    </rPh>
    <phoneticPr fontId="4"/>
  </si>
  <si>
    <t>血管外科</t>
    <rPh sb="0" eb="2">
      <t>ケッカン</t>
    </rPh>
    <rPh sb="2" eb="4">
      <t>ゲカ</t>
    </rPh>
    <phoneticPr fontId="11"/>
  </si>
  <si>
    <t>人工透析外科</t>
    <rPh sb="0" eb="2">
      <t>ジンコウ</t>
    </rPh>
    <rPh sb="2" eb="4">
      <t>トウセキ</t>
    </rPh>
    <rPh sb="4" eb="6">
      <t>ゲカ</t>
    </rPh>
    <phoneticPr fontId="11"/>
  </si>
  <si>
    <t>整形外科</t>
    <phoneticPr fontId="4"/>
  </si>
  <si>
    <t>脳神経外科　</t>
    <phoneticPr fontId="4"/>
  </si>
  <si>
    <t>小　児　科</t>
  </si>
  <si>
    <t>産婦人科</t>
    <phoneticPr fontId="4"/>
  </si>
  <si>
    <t>泌尿器科</t>
    <phoneticPr fontId="4"/>
  </si>
  <si>
    <t>皮　膚　科</t>
    <phoneticPr fontId="4"/>
  </si>
  <si>
    <t>眼　　科</t>
    <phoneticPr fontId="4"/>
  </si>
  <si>
    <t>耳鼻いんこう科</t>
    <phoneticPr fontId="4"/>
  </si>
  <si>
    <t>放射線診断科</t>
    <rPh sb="3" eb="5">
      <t>シンダン</t>
    </rPh>
    <phoneticPr fontId="4"/>
  </si>
  <si>
    <t>腫瘍放射線科</t>
    <rPh sb="0" eb="2">
      <t>シュヨウ</t>
    </rPh>
    <rPh sb="2" eb="5">
      <t>ホウシャセン</t>
    </rPh>
    <rPh sb="5" eb="6">
      <t>カ</t>
    </rPh>
    <phoneticPr fontId="4"/>
  </si>
  <si>
    <t>麻　酔　科</t>
  </si>
  <si>
    <t>歯科口腔外科</t>
  </si>
  <si>
    <t>病理診断科</t>
    <rPh sb="0" eb="2">
      <t>ビョウリ</t>
    </rPh>
    <rPh sb="2" eb="4">
      <t>シンダン</t>
    </rPh>
    <rPh sb="4" eb="5">
      <t>カ</t>
    </rPh>
    <phoneticPr fontId="4"/>
  </si>
  <si>
    <t>臨床検査科</t>
    <rPh sb="0" eb="2">
      <t>リンショウ</t>
    </rPh>
    <rPh sb="2" eb="4">
      <t>ケンサ</t>
    </rPh>
    <rPh sb="4" eb="5">
      <t>カ</t>
    </rPh>
    <phoneticPr fontId="4"/>
  </si>
  <si>
    <t>救急科</t>
    <rPh sb="0" eb="2">
      <t>キュウキュウ</t>
    </rPh>
    <rPh sb="2" eb="3">
      <t>カ</t>
    </rPh>
    <phoneticPr fontId="4"/>
  </si>
  <si>
    <t>平成25
(2013)</t>
    <rPh sb="0" eb="2">
      <t>ヘイセイ</t>
    </rPh>
    <phoneticPr fontId="4"/>
  </si>
  <si>
    <t>平成26
(2014)</t>
    <phoneticPr fontId="4"/>
  </si>
  <si>
    <t>29
(2017)</t>
  </si>
  <si>
    <t>30
(2018)</t>
    <phoneticPr fontId="4"/>
  </si>
  <si>
    <t>　資料：中東遠総合医療センター　注：平成25年5月1日開院</t>
    <rPh sb="4" eb="6">
      <t>ナカトウ</t>
    </rPh>
    <rPh sb="6" eb="7">
      <t>トオシ</t>
    </rPh>
    <rPh sb="7" eb="9">
      <t>ソウゴウ</t>
    </rPh>
    <rPh sb="9" eb="11">
      <t>イリョウ</t>
    </rPh>
    <rPh sb="16" eb="17">
      <t>チュウ</t>
    </rPh>
    <rPh sb="18" eb="20">
      <t>ヘイセイ</t>
    </rPh>
    <rPh sb="22" eb="23">
      <t>ネン</t>
    </rPh>
    <rPh sb="24" eb="25">
      <t>ツキ</t>
    </rPh>
    <rPh sb="26" eb="27">
      <t>ヒ</t>
    </rPh>
    <rPh sb="27" eb="29">
      <t>カイイン</t>
    </rPh>
    <phoneticPr fontId="4"/>
  </si>
  <si>
    <t>（２）病床数及び職員数</t>
  </si>
  <si>
    <t>年　度</t>
    <phoneticPr fontId="4"/>
  </si>
  <si>
    <t>病　床　数</t>
  </si>
  <si>
    <t>職　　　　員　　　　数</t>
  </si>
  <si>
    <t>一　般</t>
  </si>
  <si>
    <t>感染症</t>
    <rPh sb="0" eb="3">
      <t>カンセンショウ</t>
    </rPh>
    <phoneticPr fontId="4"/>
  </si>
  <si>
    <t>総　数</t>
  </si>
  <si>
    <t>医　師</t>
  </si>
  <si>
    <t>医療技術者</t>
  </si>
  <si>
    <t>看護師</t>
  </si>
  <si>
    <t>事務員</t>
  </si>
  <si>
    <t>その他</t>
  </si>
  <si>
    <t>平成26
(2014)</t>
    <phoneticPr fontId="4"/>
  </si>
  <si>
    <t>28
(2016)</t>
    <phoneticPr fontId="4"/>
  </si>
  <si>
    <t>　資料：中東遠総合医療センター　　注：平成25年5月1日開院</t>
    <rPh sb="4" eb="7">
      <t>チュウトウエン</t>
    </rPh>
    <rPh sb="7" eb="9">
      <t>ソウゴウ</t>
    </rPh>
    <rPh sb="9" eb="11">
      <t>イリョウ</t>
    </rPh>
    <phoneticPr fontId="4"/>
  </si>
  <si>
    <t>（３）科別患者利用状況</t>
  </si>
  <si>
    <t>区 分 ＼ 年 度</t>
  </si>
  <si>
    <t>平成25
(2013)</t>
    <rPh sb="0" eb="2">
      <t>ヘイセイ</t>
    </rPh>
    <phoneticPr fontId="11"/>
  </si>
  <si>
    <t>外来患者　 総 数</t>
  </si>
  <si>
    <t>内科</t>
  </si>
  <si>
    <t>神経内科</t>
    <phoneticPr fontId="11"/>
  </si>
  <si>
    <t>呼吸器内科</t>
  </si>
  <si>
    <t>消化器内科</t>
  </si>
  <si>
    <t>循環器内科</t>
    <rPh sb="0" eb="3">
      <t>ジュンカンキ</t>
    </rPh>
    <rPh sb="3" eb="5">
      <t>ナイカ</t>
    </rPh>
    <phoneticPr fontId="4"/>
  </si>
  <si>
    <t>外　　科</t>
    <phoneticPr fontId="11"/>
  </si>
  <si>
    <t>小児外科</t>
    <rPh sb="0" eb="2">
      <t>ショウニ</t>
    </rPh>
    <rPh sb="2" eb="4">
      <t>ゲカ</t>
    </rPh>
    <phoneticPr fontId="11"/>
  </si>
  <si>
    <t>呼吸器外科</t>
    <rPh sb="0" eb="3">
      <t>コキュウキ</t>
    </rPh>
    <rPh sb="3" eb="5">
      <t>ゲカ</t>
    </rPh>
    <phoneticPr fontId="11"/>
  </si>
  <si>
    <t>整形外科</t>
    <phoneticPr fontId="11"/>
  </si>
  <si>
    <t>リウマチ科</t>
    <phoneticPr fontId="11"/>
  </si>
  <si>
    <t>脳神経外科　</t>
    <phoneticPr fontId="11"/>
  </si>
  <si>
    <t>小児科</t>
    <rPh sb="0" eb="3">
      <t>ショウニカ</t>
    </rPh>
    <phoneticPr fontId="11"/>
  </si>
  <si>
    <t>産婦人科</t>
    <rPh sb="0" eb="4">
      <t>サンフジンカ</t>
    </rPh>
    <phoneticPr fontId="11"/>
  </si>
  <si>
    <t>泌尿器科</t>
    <rPh sb="0" eb="4">
      <t>ヒニョウキカ</t>
    </rPh>
    <phoneticPr fontId="11"/>
  </si>
  <si>
    <t>皮膚科</t>
    <rPh sb="0" eb="3">
      <t>ヒフカ</t>
    </rPh>
    <phoneticPr fontId="11"/>
  </si>
  <si>
    <t>眼科</t>
    <rPh sb="0" eb="2">
      <t>ガンカ</t>
    </rPh>
    <phoneticPr fontId="11"/>
  </si>
  <si>
    <t>耳鼻いんこう科</t>
    <rPh sb="0" eb="2">
      <t>ジビ</t>
    </rPh>
    <rPh sb="6" eb="7">
      <t>カ</t>
    </rPh>
    <phoneticPr fontId="11"/>
  </si>
  <si>
    <t>放射線診断科</t>
    <phoneticPr fontId="11"/>
  </si>
  <si>
    <t>麻酔科</t>
    <rPh sb="0" eb="2">
      <t>マスイ</t>
    </rPh>
    <rPh sb="2" eb="3">
      <t>カ</t>
    </rPh>
    <phoneticPr fontId="11"/>
  </si>
  <si>
    <t>歯科口腔外科</t>
    <rPh sb="0" eb="2">
      <t>シカ</t>
    </rPh>
    <rPh sb="2" eb="4">
      <t>コウクウ</t>
    </rPh>
    <rPh sb="4" eb="6">
      <t>ゲカ</t>
    </rPh>
    <phoneticPr fontId="11"/>
  </si>
  <si>
    <t>精神科</t>
    <rPh sb="0" eb="2">
      <t>セイシン</t>
    </rPh>
    <rPh sb="2" eb="3">
      <t>カ</t>
    </rPh>
    <phoneticPr fontId="11"/>
  </si>
  <si>
    <t>救急科</t>
    <phoneticPr fontId="11"/>
  </si>
  <si>
    <t>入院患者　 総 数</t>
    <rPh sb="0" eb="2">
      <t>ニュウイン</t>
    </rPh>
    <phoneticPr fontId="11"/>
  </si>
  <si>
    <t>リウマチ科</t>
    <phoneticPr fontId="11"/>
  </si>
  <si>
    <t>脳神経外科　</t>
    <phoneticPr fontId="11"/>
  </si>
  <si>
    <t>放射線診断科</t>
    <phoneticPr fontId="11"/>
  </si>
  <si>
    <t>救急科</t>
    <phoneticPr fontId="11"/>
  </si>
  <si>
    <t>　資料：中東遠総合医療センター　　注：平成25年5月1日開院</t>
    <rPh sb="17" eb="18">
      <t>チュウ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カイイン</t>
    </rPh>
    <phoneticPr fontId="11"/>
  </si>
  <si>
    <t>（４）診療圏別患者利用状況</t>
    <phoneticPr fontId="11"/>
  </si>
  <si>
    <t>（単位：人）</t>
  </si>
  <si>
    <t>平成25(2013)</t>
    <phoneticPr fontId="4"/>
  </si>
  <si>
    <t>平成26(2014)</t>
    <phoneticPr fontId="11"/>
  </si>
  <si>
    <t>27(2015)</t>
    <phoneticPr fontId="11"/>
  </si>
  <si>
    <t>28(2016)</t>
    <phoneticPr fontId="11"/>
  </si>
  <si>
    <t>掛川市</t>
    <phoneticPr fontId="4"/>
  </si>
  <si>
    <t>袋井市</t>
    <rPh sb="0" eb="3">
      <t>フクロイシ</t>
    </rPh>
    <phoneticPr fontId="11"/>
  </si>
  <si>
    <t>菊川市</t>
    <rPh sb="0" eb="2">
      <t>キクガワ</t>
    </rPh>
    <rPh sb="2" eb="3">
      <t>シ</t>
    </rPh>
    <phoneticPr fontId="4"/>
  </si>
  <si>
    <t>営業日数</t>
    <rPh sb="0" eb="3">
      <t>エイギョウビ</t>
    </rPh>
    <rPh sb="3" eb="4">
      <t>スウ</t>
    </rPh>
    <phoneticPr fontId="11"/>
  </si>
  <si>
    <t>御前崎市</t>
    <rPh sb="0" eb="3">
      <t>オマエザキ</t>
    </rPh>
    <rPh sb="3" eb="4">
      <t>シ</t>
    </rPh>
    <phoneticPr fontId="4"/>
  </si>
  <si>
    <t>H26</t>
    <phoneticPr fontId="11"/>
  </si>
  <si>
    <t>日</t>
    <rPh sb="0" eb="1">
      <t>ヒ</t>
    </rPh>
    <phoneticPr fontId="11"/>
  </si>
  <si>
    <t>森町</t>
    <rPh sb="0" eb="2">
      <t>モリマチ</t>
    </rPh>
    <phoneticPr fontId="11"/>
  </si>
  <si>
    <t>H27</t>
    <phoneticPr fontId="11"/>
  </si>
  <si>
    <t>磐田市</t>
    <rPh sb="0" eb="3">
      <t>イワタシ</t>
    </rPh>
    <phoneticPr fontId="11"/>
  </si>
  <si>
    <t>H28</t>
    <phoneticPr fontId="11"/>
  </si>
  <si>
    <t>その他の県内</t>
  </si>
  <si>
    <t>県外</t>
  </si>
  <si>
    <t>入院患者　 総 数</t>
  </si>
  <si>
    <t>　資料：中東遠総合医療センター</t>
    <rPh sb="4" eb="7">
      <t>チュウトウエン</t>
    </rPh>
    <rPh sb="7" eb="9">
      <t>ソウゴウ</t>
    </rPh>
    <rPh sb="9" eb="11">
      <t>イリョウ</t>
    </rPh>
    <phoneticPr fontId="4"/>
  </si>
  <si>
    <t xml:space="preserve">    注：平成25年5月1日開院</t>
    <phoneticPr fontId="11"/>
  </si>
  <si>
    <t>（５）時間外救急患者取扱状況</t>
    <phoneticPr fontId="11"/>
  </si>
  <si>
    <t>平成26(2014)</t>
    <phoneticPr fontId="11"/>
  </si>
  <si>
    <t>27(2015)</t>
    <phoneticPr fontId="11"/>
  </si>
  <si>
    <t>28(2016)</t>
    <phoneticPr fontId="11"/>
  </si>
  <si>
    <t>患　者　数　計</t>
  </si>
  <si>
    <t xml:space="preserve">　 </t>
    <phoneticPr fontId="11"/>
  </si>
  <si>
    <t>入院</t>
    <rPh sb="0" eb="2">
      <t>ニュウイン</t>
    </rPh>
    <phoneticPr fontId="11"/>
  </si>
  <si>
    <t>外来</t>
    <rPh sb="0" eb="2">
      <t>ガイライ</t>
    </rPh>
    <phoneticPr fontId="11"/>
  </si>
  <si>
    <t>　</t>
    <phoneticPr fontId="11"/>
  </si>
  <si>
    <t>その他</t>
    <rPh sb="2" eb="3">
      <t>タ</t>
    </rPh>
    <phoneticPr fontId="11"/>
  </si>
  <si>
    <t>１日平均患者数</t>
  </si>
  <si>
    <t>（６）人間ドック利用状況</t>
  </si>
  <si>
    <t>（単位：人）</t>
    <phoneticPr fontId="11"/>
  </si>
  <si>
    <t>利 用 者 総 数</t>
    <rPh sb="6" eb="7">
      <t>ソウ</t>
    </rPh>
    <phoneticPr fontId="11"/>
  </si>
  <si>
    <t>一泊ドック</t>
    <rPh sb="0" eb="2">
      <t>イッパク</t>
    </rPh>
    <phoneticPr fontId="4"/>
  </si>
  <si>
    <t>日帰りドック</t>
    <rPh sb="0" eb="2">
      <t>ヒガエ</t>
    </rPh>
    <phoneticPr fontId="11"/>
  </si>
  <si>
    <t>脳ドック</t>
    <rPh sb="0" eb="1">
      <t>ノウ</t>
    </rPh>
    <phoneticPr fontId="11"/>
  </si>
  <si>
    <t>PETがん検診</t>
    <rPh sb="5" eb="7">
      <t>ケンシン</t>
    </rPh>
    <phoneticPr fontId="4"/>
  </si>
  <si>
    <t>健康診断</t>
    <rPh sb="0" eb="2">
      <t>ケンコウ</t>
    </rPh>
    <rPh sb="2" eb="4">
      <t>シンダン</t>
    </rPh>
    <phoneticPr fontId="11"/>
  </si>
  <si>
    <t xml:space="preserve">    注：平成25年5月1日開院</t>
    <phoneticPr fontId="11"/>
  </si>
  <si>
    <t>（７）科別手術状況</t>
  </si>
  <si>
    <t xml:space="preserve">    （単位：件）</t>
    <phoneticPr fontId="11"/>
  </si>
  <si>
    <t>総　　　数</t>
  </si>
  <si>
    <t>産婦人科</t>
    <phoneticPr fontId="11"/>
  </si>
  <si>
    <t>泌尿器科</t>
    <phoneticPr fontId="11"/>
  </si>
  <si>
    <t>皮　膚　科</t>
    <phoneticPr fontId="11"/>
  </si>
  <si>
    <t>眼　　科</t>
    <phoneticPr fontId="11"/>
  </si>
  <si>
    <t>耳鼻いんこう科</t>
    <phoneticPr fontId="11"/>
  </si>
  <si>
    <t>歯科口腔外科</t>
    <phoneticPr fontId="11"/>
  </si>
  <si>
    <t>３ 国民健康保険決算状況</t>
    <phoneticPr fontId="4"/>
  </si>
  <si>
    <t>《歳　入》</t>
  </si>
  <si>
    <t>(単位：千円)</t>
    <rPh sb="1" eb="3">
      <t>タンイ</t>
    </rPh>
    <rPh sb="4" eb="6">
      <t>センエン</t>
    </rPh>
    <phoneticPr fontId="4"/>
  </si>
  <si>
    <t>科目＼年度</t>
  </si>
  <si>
    <t>26(2014)</t>
    <phoneticPr fontId="4"/>
  </si>
  <si>
    <t>27(2015)</t>
    <phoneticPr fontId="4"/>
  </si>
  <si>
    <t>28(2016)</t>
    <phoneticPr fontId="4"/>
  </si>
  <si>
    <t>29(2017)</t>
    <phoneticPr fontId="4"/>
  </si>
  <si>
    <t>国保税</t>
  </si>
  <si>
    <t>国庫支出金</t>
  </si>
  <si>
    <t>県支出金</t>
  </si>
  <si>
    <t>繰入金</t>
  </si>
  <si>
    <t>繰越金</t>
  </si>
  <si>
    <t>歳入合計</t>
  </si>
  <si>
    <t>《歳　出》</t>
    <rPh sb="3" eb="4">
      <t>シュツ</t>
    </rPh>
    <phoneticPr fontId="4"/>
  </si>
  <si>
    <t>総務費</t>
  </si>
  <si>
    <t>保険給付費</t>
    <phoneticPr fontId="4"/>
  </si>
  <si>
    <t>保健事業費</t>
    <phoneticPr fontId="4"/>
  </si>
  <si>
    <t>公債費</t>
    <phoneticPr fontId="4"/>
  </si>
  <si>
    <t>介護納付金</t>
    <rPh sb="2" eb="5">
      <t>ノウフキン</t>
    </rPh>
    <phoneticPr fontId="4"/>
  </si>
  <si>
    <t>その他</t>
    <phoneticPr fontId="4"/>
  </si>
  <si>
    <t>老人保健拠出金等</t>
    <rPh sb="2" eb="4">
      <t>ホケン</t>
    </rPh>
    <rPh sb="7" eb="8">
      <t>トウ</t>
    </rPh>
    <phoneticPr fontId="4"/>
  </si>
  <si>
    <t>歳出合計</t>
    <phoneticPr fontId="4"/>
  </si>
  <si>
    <t>歳入歳出差引額</t>
    <phoneticPr fontId="4"/>
  </si>
  <si>
    <t>　資料：国保年金課</t>
    <rPh sb="4" eb="6">
      <t>コクホ</t>
    </rPh>
    <rPh sb="6" eb="8">
      <t>ネンキン</t>
    </rPh>
    <rPh sb="8" eb="9">
      <t>カ</t>
    </rPh>
    <phoneticPr fontId="4"/>
  </si>
  <si>
    <t>４　国民健康保険からみた病類別医療状況</t>
    <phoneticPr fontId="4"/>
  </si>
  <si>
    <t>病　　　　　名</t>
  </si>
  <si>
    <t>件　数</t>
    <phoneticPr fontId="4"/>
  </si>
  <si>
    <t>金額（千円）</t>
    <phoneticPr fontId="4"/>
  </si>
  <si>
    <r>
      <t xml:space="preserve">《 </t>
    </r>
    <r>
      <rPr>
        <b/>
        <sz val="11.95"/>
        <rFont val="ＭＳ ゴシック"/>
        <family val="3"/>
        <charset val="128"/>
      </rPr>
      <t xml:space="preserve">外 　来 </t>
    </r>
    <r>
      <rPr>
        <b/>
        <sz val="11.95"/>
        <rFont val="ＭＳ Ｐゴシック"/>
        <family val="3"/>
        <charset val="128"/>
      </rPr>
      <t>》</t>
    </r>
  </si>
  <si>
    <t>総数</t>
  </si>
  <si>
    <t>（再掲　歯科受診）</t>
    <rPh sb="5" eb="6">
      <t>カ</t>
    </rPh>
    <rPh sb="6" eb="8">
      <t>ジュシン</t>
    </rPh>
    <phoneticPr fontId="4"/>
  </si>
  <si>
    <t>新生物</t>
    <rPh sb="0" eb="3">
      <t>シンセイブツ</t>
    </rPh>
    <phoneticPr fontId="4"/>
  </si>
  <si>
    <t>内分泌、栄養及び代謝疾患</t>
    <rPh sb="0" eb="3">
      <t>ナイブンピ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4"/>
  </si>
  <si>
    <t>精神及び行動の障害</t>
    <rPh sb="2" eb="3">
      <t>オヨ</t>
    </rPh>
    <rPh sb="4" eb="6">
      <t>コウドウ</t>
    </rPh>
    <phoneticPr fontId="4"/>
  </si>
  <si>
    <t>視聴器の疾患</t>
  </si>
  <si>
    <t>循環器系の疾患</t>
  </si>
  <si>
    <t>呼吸器系の疾患</t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</si>
  <si>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</si>
  <si>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皮膚及び皮下組織の疾患</t>
  </si>
  <si>
    <t>筋骨格系及び結合織の疾患</t>
  </si>
  <si>
    <t>腎尿路生殖器系の疾患</t>
    <rPh sb="0" eb="1">
      <t>ジン</t>
    </rPh>
    <rPh sb="1" eb="3">
      <t>ニョウロ</t>
    </rPh>
    <rPh sb="3" eb="6">
      <t>セイショクキ</t>
    </rPh>
    <rPh sb="6" eb="7">
      <t>ケイ</t>
    </rPh>
    <rPh sb="8" eb="10">
      <t>シッカン</t>
    </rPh>
    <phoneticPr fontId="4"/>
  </si>
  <si>
    <t>損傷及び中毒</t>
  </si>
  <si>
    <r>
      <t>《 入　　院</t>
    </r>
    <r>
      <rPr>
        <b/>
        <sz val="11.95"/>
        <rFont val="ＭＳ ゴシック"/>
        <family val="3"/>
        <charset val="128"/>
      </rPr>
      <t xml:space="preserve"> </t>
    </r>
    <r>
      <rPr>
        <b/>
        <sz val="11.95"/>
        <rFont val="ＭＳ Ｐゴシック"/>
        <family val="3"/>
        <charset val="128"/>
      </rPr>
      <t>》</t>
    </r>
  </si>
  <si>
    <t>神経系の疾患</t>
    <rPh sb="0" eb="3">
      <t>シンケイケイ</t>
    </rPh>
    <rPh sb="4" eb="6">
      <t>シッカン</t>
    </rPh>
    <phoneticPr fontId="4"/>
  </si>
  <si>
    <t>視聴器の疾患</t>
    <phoneticPr fontId="4"/>
  </si>
  <si>
    <t>妊娠、分娩及び産じょく</t>
    <phoneticPr fontId="4"/>
  </si>
  <si>
    <t>損傷及び中毒</t>
    <phoneticPr fontId="4"/>
  </si>
  <si>
    <t>６ 国民健康保険世帯数及び被保険者数の推移</t>
    <phoneticPr fontId="4"/>
  </si>
  <si>
    <t>（年間平均）（単位：人）</t>
    <phoneticPr fontId="4"/>
  </si>
  <si>
    <t>年　　度</t>
  </si>
  <si>
    <t>被保険者世帯数</t>
    <rPh sb="0" eb="4">
      <t>ヒホケンシャ</t>
    </rPh>
    <phoneticPr fontId="4"/>
  </si>
  <si>
    <t>被保険者数</t>
    <rPh sb="0" eb="4">
      <t>ヒホケンシャ</t>
    </rPh>
    <rPh sb="4" eb="5">
      <t>スウ</t>
    </rPh>
    <phoneticPr fontId="4"/>
  </si>
  <si>
    <t>被保険者のうち
老人保健該当数</t>
    <rPh sb="10" eb="12">
      <t>ホケン</t>
    </rPh>
    <rPh sb="12" eb="14">
      <t>ガイトウ</t>
    </rPh>
    <phoneticPr fontId="4"/>
  </si>
  <si>
    <t>平成元 (1989)</t>
    <rPh sb="0" eb="2">
      <t>ヘイセイ</t>
    </rPh>
    <rPh sb="2" eb="3">
      <t>モト</t>
    </rPh>
    <phoneticPr fontId="4"/>
  </si>
  <si>
    <t xml:space="preserve">     5 (1993)</t>
    <phoneticPr fontId="4"/>
  </si>
  <si>
    <t xml:space="preserve">    10 (1998)</t>
    <phoneticPr fontId="4"/>
  </si>
  <si>
    <t xml:space="preserve">    15 (2003)</t>
    <phoneticPr fontId="4"/>
  </si>
  <si>
    <t xml:space="preserve">    20 (2008)</t>
    <phoneticPr fontId="4"/>
  </si>
  <si>
    <t>－</t>
  </si>
  <si>
    <t xml:space="preserve">    24 (2012)</t>
    <phoneticPr fontId="4"/>
  </si>
  <si>
    <t xml:space="preserve">    25 (2013)</t>
    <phoneticPr fontId="4"/>
  </si>
  <si>
    <t>－</t>
    <phoneticPr fontId="4"/>
  </si>
  <si>
    <t xml:space="preserve">    26 (2014)</t>
    <phoneticPr fontId="4"/>
  </si>
  <si>
    <t xml:space="preserve">    27 (2015)</t>
    <phoneticPr fontId="4"/>
  </si>
  <si>
    <t>－</t>
    <phoneticPr fontId="4"/>
  </si>
  <si>
    <t xml:space="preserve">    28 (2016)</t>
  </si>
  <si>
    <t xml:space="preserve">    29 (2017)</t>
    <phoneticPr fontId="4"/>
  </si>
  <si>
    <t>７ 国民健康保険１人あたりの医療費と国保税の推移</t>
    <phoneticPr fontId="4"/>
  </si>
  <si>
    <t>(単位：円)</t>
    <rPh sb="1" eb="3">
      <t>タンイ</t>
    </rPh>
    <rPh sb="4" eb="5">
      <t>エン</t>
    </rPh>
    <phoneticPr fontId="4"/>
  </si>
  <si>
    <t>区　　分</t>
  </si>
  <si>
    <t>27(2015)</t>
    <phoneticPr fontId="4"/>
  </si>
  <si>
    <t>医 療 費</t>
  </si>
  <si>
    <t>国 保 税</t>
  </si>
  <si>
    <t>　注　：平成19年度は老人保健制度を含む</t>
    <rPh sb="1" eb="2">
      <t>チュウ</t>
    </rPh>
    <rPh sb="4" eb="6">
      <t>ヘイセイ</t>
    </rPh>
    <rPh sb="8" eb="10">
      <t>ネンド</t>
    </rPh>
    <rPh sb="11" eb="13">
      <t>ロウジン</t>
    </rPh>
    <rPh sb="13" eb="15">
      <t>ホケン</t>
    </rPh>
    <rPh sb="15" eb="17">
      <t>セイド</t>
    </rPh>
    <rPh sb="18" eb="19">
      <t>フク</t>
    </rPh>
    <phoneticPr fontId="4"/>
  </si>
  <si>
    <t>８ 介護保険決算状況　</t>
    <phoneticPr fontId="4"/>
  </si>
  <si>
    <t>（単位：円）</t>
    <rPh sb="1" eb="3">
      <t>タンイ</t>
    </rPh>
    <rPh sb="4" eb="5">
      <t>エン</t>
    </rPh>
    <phoneticPr fontId="4"/>
  </si>
  <si>
    <t>年度</t>
    <rPh sb="0" eb="2">
      <t>ネンド</t>
    </rPh>
    <phoneticPr fontId="4"/>
  </si>
  <si>
    <t>科目</t>
    <rPh sb="0" eb="2">
      <t>カモク</t>
    </rPh>
    <phoneticPr fontId="4"/>
  </si>
  <si>
    <t>介護保険料</t>
    <rPh sb="0" eb="2">
      <t>カイゴ</t>
    </rPh>
    <rPh sb="2" eb="5">
      <t>ホケンリョウ</t>
    </rPh>
    <phoneticPr fontId="4"/>
  </si>
  <si>
    <t>基金繰入金</t>
    <rPh sb="0" eb="2">
      <t>キキン</t>
    </rPh>
    <rPh sb="2" eb="3">
      <t>ク</t>
    </rPh>
    <rPh sb="3" eb="4">
      <t>イ</t>
    </rPh>
    <rPh sb="4" eb="5">
      <t>キン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</si>
  <si>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</si>
  <si>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</si>
  <si>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繰入金</t>
    <rPh sb="0" eb="3">
      <t>クリイレキン</t>
    </rPh>
    <phoneticPr fontId="4"/>
  </si>
  <si>
    <t>２市負担金</t>
    <rPh sb="1" eb="2">
      <t>シ</t>
    </rPh>
    <rPh sb="2" eb="5">
      <t>フタンキン</t>
    </rPh>
    <phoneticPr fontId="4"/>
  </si>
  <si>
    <t>繰越金</t>
    <rPh sb="0" eb="3">
      <t>クリコシキン</t>
    </rPh>
    <phoneticPr fontId="4"/>
  </si>
  <si>
    <t>その他</t>
    <rPh sb="2" eb="3">
      <t>タ</t>
    </rPh>
    <phoneticPr fontId="4"/>
  </si>
  <si>
    <t>歳入合計</t>
    <rPh sb="0" eb="2">
      <t>サイニュウ</t>
    </rPh>
    <rPh sb="2" eb="4">
      <t>ゴウケイ</t>
    </rPh>
    <phoneticPr fontId="4"/>
  </si>
  <si>
    <t>平成26(2014)</t>
    <phoneticPr fontId="4"/>
  </si>
  <si>
    <t>27(2015)</t>
    <phoneticPr fontId="4"/>
  </si>
  <si>
    <t>29(2017)</t>
    <phoneticPr fontId="4"/>
  </si>
  <si>
    <t>総務費</t>
    <rPh sb="0" eb="3">
      <t>ソウムヒ</t>
    </rPh>
    <phoneticPr fontId="4"/>
  </si>
  <si>
    <t>保険給付費</t>
    <rPh sb="0" eb="2">
      <t>ホケン</t>
    </rPh>
    <rPh sb="2" eb="5">
      <t>キュウフヒ</t>
    </rPh>
    <phoneticPr fontId="4"/>
  </si>
  <si>
    <t>財政安定化基金拠出金</t>
    <rPh sb="0" eb="2">
      <t>ザイセイ</t>
    </rPh>
    <rPh sb="2" eb="5">
      <t>アンテイカ</t>
    </rPh>
    <rPh sb="5" eb="7">
      <t>キキン</t>
    </rPh>
    <rPh sb="7" eb="10">
      <t>キョシュツキン</t>
    </rPh>
    <phoneticPr fontId="4"/>
  </si>
  <si>
    <t>基金積立金</t>
    <rPh sb="0" eb="2">
      <t>キキン</t>
    </rPh>
    <rPh sb="2" eb="5">
      <t>ツミタテキン</t>
    </rPh>
    <phoneticPr fontId="4"/>
  </si>
  <si>
    <t>歳出合計</t>
    <rPh sb="0" eb="2">
      <t>サイシュツ</t>
    </rPh>
    <rPh sb="2" eb="4">
      <t>ゴウケイ</t>
    </rPh>
    <phoneticPr fontId="4"/>
  </si>
  <si>
    <t>　資料：健康長寿課</t>
    <rPh sb="1" eb="3">
      <t>シリョウ</t>
    </rPh>
    <rPh sb="4" eb="6">
      <t>ケンコウ</t>
    </rPh>
    <rPh sb="6" eb="8">
      <t>チョウジュ</t>
    </rPh>
    <rPh sb="8" eb="9">
      <t>カ</t>
    </rPh>
    <phoneticPr fontId="4"/>
  </si>
  <si>
    <t>９　介護保険被保険者数等</t>
    <rPh sb="2" eb="4">
      <t>カイゴ</t>
    </rPh>
    <rPh sb="4" eb="6">
      <t>ホケン</t>
    </rPh>
    <rPh sb="6" eb="10">
      <t>ヒホケンシャ</t>
    </rPh>
    <rPh sb="10" eb="11">
      <t>スウ</t>
    </rPh>
    <rPh sb="11" eb="12">
      <t>トウ</t>
    </rPh>
    <phoneticPr fontId="19"/>
  </si>
  <si>
    <t>（１）第１号被保険者数</t>
    <rPh sb="3" eb="4">
      <t>ダイ</t>
    </rPh>
    <rPh sb="5" eb="6">
      <t>ゴウ</t>
    </rPh>
    <rPh sb="6" eb="10">
      <t>ヒホケンシャ</t>
    </rPh>
    <rPh sb="10" eb="11">
      <t>スウ</t>
    </rPh>
    <phoneticPr fontId="19"/>
  </si>
  <si>
    <t>　　（各年度３月末）　(単位：人)</t>
    <rPh sb="3" eb="4">
      <t>カク</t>
    </rPh>
    <rPh sb="4" eb="6">
      <t>ネンド</t>
    </rPh>
    <rPh sb="7" eb="8">
      <t>ツキ</t>
    </rPh>
    <rPh sb="8" eb="9">
      <t>スエ</t>
    </rPh>
    <rPh sb="12" eb="14">
      <t>タンイ</t>
    </rPh>
    <rPh sb="15" eb="16">
      <t>ニン</t>
    </rPh>
    <phoneticPr fontId="19"/>
  </si>
  <si>
    <t>平成24(2012)</t>
    <phoneticPr fontId="19"/>
  </si>
  <si>
    <t>25(2013)</t>
    <phoneticPr fontId="19"/>
  </si>
  <si>
    <t>26(2014)</t>
    <phoneticPr fontId="19"/>
  </si>
  <si>
    <t>27(2015)</t>
    <phoneticPr fontId="19"/>
  </si>
  <si>
    <t>28(2016)</t>
    <phoneticPr fontId="19"/>
  </si>
  <si>
    <t>29(2017)</t>
    <phoneticPr fontId="19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</si>
  <si>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9"/>
  </si>
  <si>
    <t>75歳以上</t>
    <rPh sb="2" eb="3">
      <t>サイ</t>
    </rPh>
    <rPh sb="3" eb="5">
      <t>イジョウ</t>
    </rPh>
    <phoneticPr fontId="19"/>
  </si>
  <si>
    <t>(再掲)住所地特例被保険者</t>
    <rPh sb="1" eb="3">
      <t>サイケイ</t>
    </rPh>
    <rPh sb="4" eb="6">
      <t>ジュウショ</t>
    </rPh>
    <rPh sb="6" eb="7">
      <t>チ</t>
    </rPh>
    <rPh sb="7" eb="9">
      <t>トクレイ</t>
    </rPh>
    <rPh sb="9" eb="13">
      <t>ヒホケンシャ</t>
    </rPh>
    <phoneticPr fontId="19"/>
  </si>
  <si>
    <t>(119)</t>
    <phoneticPr fontId="19"/>
  </si>
  <si>
    <t>(107)</t>
    <phoneticPr fontId="19"/>
  </si>
  <si>
    <t>(112)</t>
    <phoneticPr fontId="19"/>
  </si>
  <si>
    <t>(121)</t>
    <phoneticPr fontId="19"/>
  </si>
  <si>
    <t>(120)</t>
    <phoneticPr fontId="19"/>
  </si>
  <si>
    <t>合　　　　　計</t>
    <rPh sb="0" eb="1">
      <t>ゴウ</t>
    </rPh>
    <rPh sb="6" eb="7">
      <t>ケイ</t>
    </rPh>
    <phoneticPr fontId="19"/>
  </si>
  <si>
    <t>（２）要介護（要支援）認定者数</t>
    <rPh sb="3" eb="6">
      <t>ヨウカイゴ</t>
    </rPh>
    <rPh sb="7" eb="10">
      <t>ヨウシエン</t>
    </rPh>
    <rPh sb="11" eb="14">
      <t>ニンテイシャ</t>
    </rPh>
    <rPh sb="14" eb="15">
      <t>スウ</t>
    </rPh>
    <phoneticPr fontId="19"/>
  </si>
  <si>
    <t>　　（平成30年３月末）　(単位：人)</t>
    <rPh sb="3" eb="5">
      <t>ヘイセイ</t>
    </rPh>
    <rPh sb="7" eb="8">
      <t>ネン</t>
    </rPh>
    <rPh sb="9" eb="10">
      <t>ツキ</t>
    </rPh>
    <rPh sb="10" eb="11">
      <t>スエ</t>
    </rPh>
    <rPh sb="14" eb="16">
      <t>タンイ</t>
    </rPh>
    <rPh sb="17" eb="18">
      <t>ニン</t>
    </rPh>
    <phoneticPr fontId="19"/>
  </si>
  <si>
    <t>区  　分</t>
    <rPh sb="0" eb="1">
      <t>ク</t>
    </rPh>
    <rPh sb="4" eb="5">
      <t>ブン</t>
    </rPh>
    <phoneticPr fontId="19"/>
  </si>
  <si>
    <t>要支援１</t>
    <rPh sb="0" eb="1">
      <t>ヨウ</t>
    </rPh>
    <rPh sb="1" eb="3">
      <t>シエン</t>
    </rPh>
    <phoneticPr fontId="19"/>
  </si>
  <si>
    <t>要支援２</t>
    <rPh sb="0" eb="1">
      <t>ヨウ</t>
    </rPh>
    <rPh sb="1" eb="3">
      <t>シエン</t>
    </rPh>
    <phoneticPr fontId="19"/>
  </si>
  <si>
    <t>要介護１</t>
    <rPh sb="0" eb="3">
      <t>ヨウカイゴ</t>
    </rPh>
    <phoneticPr fontId="19"/>
  </si>
  <si>
    <t>要介護２</t>
    <rPh sb="0" eb="3">
      <t>ヨウカイゴ</t>
    </rPh>
    <phoneticPr fontId="19"/>
  </si>
  <si>
    <t>要介護３</t>
    <rPh sb="0" eb="3">
      <t>ヨウカイゴ</t>
    </rPh>
    <phoneticPr fontId="19"/>
  </si>
  <si>
    <t>要介護４</t>
    <rPh sb="0" eb="3">
      <t>ヨウカイゴ</t>
    </rPh>
    <phoneticPr fontId="19"/>
  </si>
  <si>
    <t>要介護５</t>
    <rPh sb="0" eb="3">
      <t>ヨウカイゴ</t>
    </rPh>
    <phoneticPr fontId="19"/>
  </si>
  <si>
    <t>計</t>
    <rPh sb="0" eb="1">
      <t>ケイ</t>
    </rPh>
    <phoneticPr fontId="19"/>
  </si>
  <si>
    <t>第１号被保険者</t>
    <rPh sb="0" eb="1">
      <t>ダイ</t>
    </rPh>
    <rPh sb="2" eb="3">
      <t>ゴウ</t>
    </rPh>
    <rPh sb="3" eb="7">
      <t>ヒホケンシャ</t>
    </rPh>
    <phoneticPr fontId="19"/>
  </si>
  <si>
    <t>内</t>
    <rPh sb="0" eb="1">
      <t>ウチ</t>
    </rPh>
    <phoneticPr fontId="19"/>
  </si>
  <si>
    <t>訳</t>
    <rPh sb="0" eb="1">
      <t>ワケ</t>
    </rPh>
    <phoneticPr fontId="19"/>
  </si>
  <si>
    <t>第２号被保険者</t>
    <rPh sb="0" eb="1">
      <t>ダイ</t>
    </rPh>
    <rPh sb="2" eb="3">
      <t>ゴウ</t>
    </rPh>
    <rPh sb="3" eb="7">
      <t>ヒホケンシャ</t>
    </rPh>
    <phoneticPr fontId="19"/>
  </si>
  <si>
    <t>合　　　計</t>
    <rPh sb="0" eb="1">
      <t>ゴウ</t>
    </rPh>
    <rPh sb="4" eb="5">
      <t>ケイ</t>
    </rPh>
    <phoneticPr fontId="19"/>
  </si>
  <si>
    <t>（３）居宅介護（介護予防）サービス受給者数</t>
    <rPh sb="3" eb="5">
      <t>キョタク</t>
    </rPh>
    <rPh sb="5" eb="7">
      <t>カイゴ</t>
    </rPh>
    <rPh sb="8" eb="10">
      <t>カイゴ</t>
    </rPh>
    <rPh sb="10" eb="12">
      <t>ヨボウ</t>
    </rPh>
    <rPh sb="17" eb="20">
      <t>ジュキュウシャ</t>
    </rPh>
    <rPh sb="20" eb="21">
      <t>スウ</t>
    </rPh>
    <phoneticPr fontId="19"/>
  </si>
  <si>
    <t>被保険者区分</t>
    <rPh sb="0" eb="4">
      <t>ヒホケンシャ</t>
    </rPh>
    <rPh sb="4" eb="6">
      <t>クブン</t>
    </rPh>
    <phoneticPr fontId="19"/>
  </si>
  <si>
    <t>（４）地域密着型（介護予防）サービス受給者数</t>
    <rPh sb="3" eb="5">
      <t>チイキ</t>
    </rPh>
    <rPh sb="5" eb="7">
      <t>ミッチャク</t>
    </rPh>
    <rPh sb="7" eb="8">
      <t>ガタ</t>
    </rPh>
    <rPh sb="9" eb="11">
      <t>カイゴ</t>
    </rPh>
    <rPh sb="11" eb="13">
      <t>ヨボウ</t>
    </rPh>
    <rPh sb="18" eb="21">
      <t>ジュキュウシャ</t>
    </rPh>
    <rPh sb="21" eb="22">
      <t>スウ</t>
    </rPh>
    <phoneticPr fontId="19"/>
  </si>
  <si>
    <t>（５）施設介護サービス受給者数</t>
    <rPh sb="3" eb="5">
      <t>シセツ</t>
    </rPh>
    <rPh sb="5" eb="7">
      <t>カイゴ</t>
    </rPh>
    <rPh sb="11" eb="14">
      <t>ジュキュウシャ</t>
    </rPh>
    <rPh sb="14" eb="15">
      <t>スウ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</si>
  <si>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</si>
  <si>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</si>
  <si>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9"/>
  </si>
  <si>
    <t xml:space="preserve"> 資料：健康長寿課</t>
    <rPh sb="1" eb="3">
      <t>シリョウ</t>
    </rPh>
    <rPh sb="4" eb="6">
      <t>ケンコウ</t>
    </rPh>
    <rPh sb="6" eb="8">
      <t>チョウジュ</t>
    </rPh>
    <rPh sb="8" eb="9">
      <t>カ</t>
    </rPh>
    <phoneticPr fontId="19"/>
  </si>
  <si>
    <t>１０　介護保険給付支払状況</t>
    <rPh sb="3" eb="5">
      <t>カイゴ</t>
    </rPh>
    <rPh sb="5" eb="7">
      <t>ホケン</t>
    </rPh>
    <rPh sb="7" eb="9">
      <t>キュウフ</t>
    </rPh>
    <rPh sb="9" eb="11">
      <t>シハラ</t>
    </rPh>
    <rPh sb="11" eb="13">
      <t>ジョウキョウ</t>
    </rPh>
    <phoneticPr fontId="19"/>
  </si>
  <si>
    <t>（平成29年度）　　（単位：円）</t>
    <rPh sb="1" eb="3">
      <t>ヘイセイ</t>
    </rPh>
    <rPh sb="5" eb="7">
      <t>ネンド</t>
    </rPh>
    <rPh sb="11" eb="13">
      <t>タンイ</t>
    </rPh>
    <rPh sb="14" eb="15">
      <t>エン</t>
    </rPh>
    <phoneticPr fontId="19"/>
  </si>
  <si>
    <r>
      <rPr>
        <sz val="11"/>
        <rFont val="ＭＳ Ｐゴシック"/>
        <family val="3"/>
        <charset val="128"/>
      </rPr>
      <t>居宅介護サービス</t>
    </r>
    <rPh sb="0" eb="2">
      <t>キョタク</t>
    </rPh>
    <rPh sb="2" eb="4">
      <t>カイゴ</t>
    </rPh>
    <phoneticPr fontId="19"/>
  </si>
  <si>
    <t>地域密着型サービス</t>
    <rPh sb="0" eb="2">
      <t>チイキ</t>
    </rPh>
    <rPh sb="2" eb="5">
      <t>ミッチャクガタ</t>
    </rPh>
    <phoneticPr fontId="19"/>
  </si>
  <si>
    <t>施設介護サービス</t>
    <rPh sb="0" eb="2">
      <t>シセツ</t>
    </rPh>
    <rPh sb="2" eb="4">
      <t>カイゴ</t>
    </rPh>
    <phoneticPr fontId="19"/>
  </si>
  <si>
    <t>費用額</t>
    <rPh sb="0" eb="2">
      <t>ヒヨウ</t>
    </rPh>
    <rPh sb="2" eb="3">
      <t>ガク</t>
    </rPh>
    <phoneticPr fontId="19"/>
  </si>
  <si>
    <t>保険者負担額</t>
    <rPh sb="0" eb="3">
      <t>ホケンシャ</t>
    </rPh>
    <rPh sb="3" eb="6">
      <t>フタンガク</t>
    </rPh>
    <phoneticPr fontId="19"/>
  </si>
  <si>
    <t>地域支援事業費</t>
    <rPh sb="0" eb="2">
      <t>チイキ</t>
    </rPh>
    <rPh sb="2" eb="4">
      <t>シエン</t>
    </rPh>
    <rPh sb="4" eb="7">
      <t>ジギョウヒ</t>
    </rPh>
    <phoneticPr fontId="19"/>
  </si>
  <si>
    <t>支給額</t>
    <rPh sb="0" eb="3">
      <t>シキュウガク</t>
    </rPh>
    <phoneticPr fontId="19"/>
  </si>
  <si>
    <t>（６）集団回収による資源物（古紙、古布）回収量</t>
    <rPh sb="10" eb="12">
      <t>シゲン</t>
    </rPh>
    <rPh sb="12" eb="13">
      <t>ブツ</t>
    </rPh>
    <phoneticPr fontId="11"/>
  </si>
  <si>
    <t>年 度</t>
  </si>
  <si>
    <t>回　収　量</t>
    <phoneticPr fontId="11"/>
  </si>
  <si>
    <t>対前年増加率</t>
    <phoneticPr fontId="11"/>
  </si>
  <si>
    <t>平成24
(2012)</t>
    <rPh sb="0" eb="2">
      <t>ヘイセイ</t>
    </rPh>
    <phoneticPr fontId="11"/>
  </si>
  <si>
    <t>25
(2013)</t>
    <phoneticPr fontId="11"/>
  </si>
  <si>
    <t>26
(2014)</t>
    <phoneticPr fontId="11"/>
  </si>
  <si>
    <t>27
(2015)</t>
    <phoneticPr fontId="11"/>
  </si>
  <si>
    <t>28
(2016)</t>
    <phoneticPr fontId="11"/>
  </si>
  <si>
    <t>29
(2017)</t>
    <phoneticPr fontId="11"/>
  </si>
  <si>
    <t>　注：資源化物回収活動交付金の申請があった数量のみを記載。</t>
    <rPh sb="0" eb="1">
      <t>チュウ</t>
    </rPh>
    <rPh sb="2" eb="5">
      <t>シゲンカ</t>
    </rPh>
    <rPh sb="5" eb="6">
      <t>ブツ</t>
    </rPh>
    <rPh sb="7" eb="9">
      <t>カイシュウ</t>
    </rPh>
    <rPh sb="9" eb="11">
      <t>カツドウ</t>
    </rPh>
    <rPh sb="11" eb="14">
      <t>コウフキン</t>
    </rPh>
    <rPh sb="15" eb="17">
      <t>シンセイ</t>
    </rPh>
    <rPh sb="21" eb="23">
      <t>スウリョウ</t>
    </rPh>
    <rPh sb="26" eb="28">
      <t>キサイ</t>
    </rPh>
    <phoneticPr fontId="11"/>
  </si>
  <si>
    <t>　　　平成22年度以降、交付金算定方法が変更された。</t>
    <rPh sb="2" eb="4">
      <t>ヘイセイ</t>
    </rPh>
    <rPh sb="6" eb="8">
      <t>ネンド</t>
    </rPh>
    <rPh sb="8" eb="10">
      <t>イコウ</t>
    </rPh>
    <rPh sb="11" eb="14">
      <t>コウフキン</t>
    </rPh>
    <rPh sb="14" eb="16">
      <t>サンテイ</t>
    </rPh>
    <rPh sb="16" eb="18">
      <t>ホウホウ</t>
    </rPh>
    <rPh sb="19" eb="21">
      <t>ヘンコウ</t>
    </rPh>
    <phoneticPr fontId="11"/>
  </si>
  <si>
    <t>（単位：t、円）</t>
    <phoneticPr fontId="11"/>
  </si>
  <si>
    <t>団体数</t>
    <rPh sb="0" eb="3">
      <t>ダンタイスウ</t>
    </rPh>
    <phoneticPr fontId="11"/>
  </si>
  <si>
    <t>段ﾎﾞｰﾙ</t>
    <rPh sb="0" eb="1">
      <t>ダン</t>
    </rPh>
    <phoneticPr fontId="11"/>
  </si>
  <si>
    <t>新聞紙</t>
    <rPh sb="0" eb="3">
      <t>シンブンシ</t>
    </rPh>
    <phoneticPr fontId="11"/>
  </si>
  <si>
    <t>雑がみ</t>
    <rPh sb="0" eb="1">
      <t>ザツ</t>
    </rPh>
    <phoneticPr fontId="11"/>
  </si>
  <si>
    <t>合　計</t>
    <rPh sb="0" eb="1">
      <t>ゴウ</t>
    </rPh>
    <rPh sb="2" eb="3">
      <t>ケイ</t>
    </rPh>
    <phoneticPr fontId="11"/>
  </si>
  <si>
    <t>奨励金額</t>
    <phoneticPr fontId="11"/>
  </si>
  <si>
    <t>26
(2014)</t>
  </si>
  <si>
    <t>27
(2015)</t>
  </si>
  <si>
    <t>28
(2016)</t>
  </si>
  <si>
    <t>28
(2016)</t>
    <phoneticPr fontId="11"/>
  </si>
  <si>
    <t>（７）ごみ集積所設置等補助金</t>
    <rPh sb="5" eb="8">
      <t>シュウセキジョ</t>
    </rPh>
    <rPh sb="8" eb="10">
      <t>セッチ</t>
    </rPh>
    <rPh sb="10" eb="11">
      <t>トウ</t>
    </rPh>
    <rPh sb="11" eb="13">
      <t>ホジョ</t>
    </rPh>
    <rPh sb="13" eb="14">
      <t>キン</t>
    </rPh>
    <phoneticPr fontId="11"/>
  </si>
  <si>
    <t>（単位：箇所、円）</t>
    <rPh sb="1" eb="3">
      <t>タンイ</t>
    </rPh>
    <rPh sb="4" eb="6">
      <t>カショ</t>
    </rPh>
    <rPh sb="7" eb="8">
      <t>エン</t>
    </rPh>
    <phoneticPr fontId="11"/>
  </si>
  <si>
    <t>新　設</t>
    <rPh sb="0" eb="1">
      <t>シン</t>
    </rPh>
    <rPh sb="2" eb="3">
      <t>セツ</t>
    </rPh>
    <phoneticPr fontId="11"/>
  </si>
  <si>
    <t>修　繕</t>
    <rPh sb="0" eb="1">
      <t>オサム</t>
    </rPh>
    <rPh sb="2" eb="3">
      <t>ツクロ</t>
    </rPh>
    <phoneticPr fontId="11"/>
  </si>
  <si>
    <t>補助金額</t>
    <phoneticPr fontId="11"/>
  </si>
  <si>
    <t>補助上限額</t>
    <phoneticPr fontId="11"/>
  </si>
  <si>
    <t>　資料：環境政策課</t>
    <rPh sb="1" eb="3">
      <t>シリョウ</t>
    </rPh>
    <rPh sb="4" eb="6">
      <t>カンキョウ</t>
    </rPh>
    <rPh sb="6" eb="8">
      <t>セイサク</t>
    </rPh>
    <rPh sb="8" eb="9">
      <t>カ</t>
    </rPh>
    <phoneticPr fontId="11"/>
  </si>
  <si>
    <t>５　国民健康保険療養諸費支払状況</t>
    <rPh sb="2" eb="4">
      <t>コクミン</t>
    </rPh>
    <rPh sb="4" eb="6">
      <t>ケンコウ</t>
    </rPh>
    <rPh sb="6" eb="8">
      <t>ホケン</t>
    </rPh>
    <rPh sb="8" eb="10">
      <t>リョウヨウ</t>
    </rPh>
    <rPh sb="10" eb="12">
      <t>ショヒ</t>
    </rPh>
    <rPh sb="12" eb="14">
      <t>シハラ</t>
    </rPh>
    <rPh sb="14" eb="16">
      <t>ジョウキョウ</t>
    </rPh>
    <phoneticPr fontId="11"/>
  </si>
  <si>
    <t>（単位：千円）</t>
    <rPh sb="1" eb="3">
      <t>タンイ</t>
    </rPh>
    <rPh sb="4" eb="6">
      <t>センエン</t>
    </rPh>
    <phoneticPr fontId="11"/>
  </si>
  <si>
    <t>区分</t>
    <rPh sb="0" eb="2">
      <t>クブン</t>
    </rPh>
    <phoneticPr fontId="11"/>
  </si>
  <si>
    <t>療　　養　　の　　給　　付</t>
    <rPh sb="0" eb="1">
      <t>リョウ</t>
    </rPh>
    <rPh sb="3" eb="4">
      <t>オサム</t>
    </rPh>
    <rPh sb="9" eb="10">
      <t>キュウ</t>
    </rPh>
    <rPh sb="12" eb="13">
      <t>ヅケ</t>
    </rPh>
    <phoneticPr fontId="11"/>
  </si>
  <si>
    <t>療　　　養　　　費</t>
    <rPh sb="0" eb="1">
      <t>リョウ</t>
    </rPh>
    <rPh sb="4" eb="5">
      <t>オサム</t>
    </rPh>
    <rPh sb="8" eb="9">
      <t>ヒ</t>
    </rPh>
    <phoneticPr fontId="11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</si>
  <si>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11"/>
  </si>
  <si>
    <t>費用額</t>
    <phoneticPr fontId="4"/>
  </si>
  <si>
    <t>保険者
負担額</t>
    <phoneticPr fontId="4"/>
  </si>
  <si>
    <t>一部
負担金</t>
    <phoneticPr fontId="4"/>
  </si>
  <si>
    <t>他法負担金</t>
    <phoneticPr fontId="4"/>
  </si>
  <si>
    <t>費用額</t>
    <rPh sb="0" eb="2">
      <t>ヒヨウ</t>
    </rPh>
    <rPh sb="2" eb="3">
      <t>ガク</t>
    </rPh>
    <phoneticPr fontId="4"/>
  </si>
  <si>
    <t>保険者
負担額</t>
    <rPh sb="0" eb="3">
      <t>ホケンシャ</t>
    </rPh>
    <rPh sb="4" eb="7">
      <t>フタンガク</t>
    </rPh>
    <phoneticPr fontId="4"/>
  </si>
  <si>
    <t>一部
負担額</t>
    <rPh sb="0" eb="2">
      <t>イチブ</t>
    </rPh>
    <rPh sb="3" eb="6">
      <t>フタンガク</t>
    </rPh>
    <phoneticPr fontId="4"/>
  </si>
  <si>
    <t>支払件数</t>
    <rPh sb="0" eb="2">
      <t>シハライ</t>
    </rPh>
    <rPh sb="2" eb="4">
      <t>ケンスウ</t>
    </rPh>
    <phoneticPr fontId="4"/>
  </si>
  <si>
    <t>支 払 額</t>
    <rPh sb="0" eb="1">
      <t>ササ</t>
    </rPh>
    <rPh sb="2" eb="3">
      <t>バライ</t>
    </rPh>
    <rPh sb="4" eb="5">
      <t>ガク</t>
    </rPh>
    <phoneticPr fontId="4"/>
  </si>
  <si>
    <t>年度</t>
    <rPh sb="0" eb="1">
      <t>トシ</t>
    </rPh>
    <rPh sb="1" eb="2">
      <t>ド</t>
    </rPh>
    <phoneticPr fontId="4"/>
  </si>
  <si>
    <t>他法優先</t>
    <phoneticPr fontId="4"/>
  </si>
  <si>
    <t>国保優先</t>
    <phoneticPr fontId="4"/>
  </si>
  <si>
    <t>他法優先</t>
    <rPh sb="0" eb="1">
      <t>ホカ</t>
    </rPh>
    <rPh sb="1" eb="2">
      <t>ホウ</t>
    </rPh>
    <rPh sb="2" eb="4">
      <t>ユウセン</t>
    </rPh>
    <phoneticPr fontId="4"/>
  </si>
  <si>
    <t>国保優先</t>
    <rPh sb="0" eb="2">
      <t>コクホ</t>
    </rPh>
    <rPh sb="2" eb="4">
      <t>ユウセン</t>
    </rPh>
    <phoneticPr fontId="4"/>
  </si>
  <si>
    <t>平成15
(2003)</t>
    <rPh sb="0" eb="2">
      <t>ヘイセイ</t>
    </rPh>
    <phoneticPr fontId="4"/>
  </si>
  <si>
    <t>20
(2008)</t>
    <phoneticPr fontId="11"/>
  </si>
  <si>
    <t>24
(2012)</t>
    <phoneticPr fontId="11"/>
  </si>
  <si>
    <t>26
(2014)</t>
    <phoneticPr fontId="11"/>
  </si>
  <si>
    <t>１１　介護保険サービス種類別給付状況</t>
    <phoneticPr fontId="4"/>
  </si>
  <si>
    <t>（平成29年度）（単位：件、円）</t>
    <rPh sb="5" eb="7">
      <t>ネンド</t>
    </rPh>
    <rPh sb="9" eb="11">
      <t>タンイ</t>
    </rPh>
    <rPh sb="12" eb="13">
      <t>ケン</t>
    </rPh>
    <rPh sb="14" eb="15">
      <t>エン</t>
    </rPh>
    <phoneticPr fontId="4"/>
  </si>
  <si>
    <t>件数</t>
    <phoneticPr fontId="4"/>
  </si>
  <si>
    <t>支給額</t>
    <phoneticPr fontId="4"/>
  </si>
  <si>
    <t>居宅介護サービス</t>
    <rPh sb="0" eb="2">
      <t>キョタク</t>
    </rPh>
    <rPh sb="2" eb="4">
      <t>カイゴ</t>
    </rPh>
    <phoneticPr fontId="4"/>
  </si>
  <si>
    <t>訪問通所サービス</t>
  </si>
  <si>
    <t>訪問介護</t>
  </si>
  <si>
    <t>訪問入浴介護</t>
  </si>
  <si>
    <t>訪問看護</t>
  </si>
  <si>
    <t>訪問リハビリテーション</t>
  </si>
  <si>
    <t>居宅療養管理指導</t>
    <rPh sb="0" eb="1">
      <t>イ</t>
    </rPh>
    <rPh sb="1" eb="2">
      <t>タク</t>
    </rPh>
    <rPh sb="2" eb="4">
      <t>リョウヨウ</t>
    </rPh>
    <rPh sb="4" eb="6">
      <t>カンリ</t>
    </rPh>
    <rPh sb="6" eb="8">
      <t>シドウ</t>
    </rPh>
    <phoneticPr fontId="4"/>
  </si>
  <si>
    <t>通所介護</t>
  </si>
  <si>
    <t>通所リハビリテーション</t>
  </si>
  <si>
    <t>短期入所サービス</t>
  </si>
  <si>
    <t>短期入所生活介護</t>
  </si>
  <si>
    <t>短期入所療養介護（老健）</t>
  </si>
  <si>
    <t>短期入所療養介護（療養型）</t>
  </si>
  <si>
    <t>福祉用具・住宅改修サービス</t>
    <rPh sb="0" eb="2">
      <t>フクシ</t>
    </rPh>
    <rPh sb="2" eb="4">
      <t>ヨウグ</t>
    </rPh>
    <rPh sb="5" eb="7">
      <t>ジュウタク</t>
    </rPh>
    <rPh sb="7" eb="9">
      <t>カイシュウ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</si>
  <si>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</si>
  <si>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福祉用具購入費　◆</t>
    <rPh sb="0" eb="2">
      <t>フクシ</t>
    </rPh>
    <rPh sb="2" eb="4">
      <t>ヨウグ</t>
    </rPh>
    <rPh sb="4" eb="7">
      <t>コウニュウヒ</t>
    </rPh>
    <phoneticPr fontId="4"/>
  </si>
  <si>
    <t>住宅改修費　◆</t>
    <rPh sb="0" eb="2">
      <t>ジュウタク</t>
    </rPh>
    <rPh sb="2" eb="5">
      <t>カイシュウヒ</t>
    </rPh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</si>
  <si>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</si>
  <si>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介護予防支援・居宅介護支援</t>
    <rPh sb="0" eb="2">
      <t>カイゴ</t>
    </rPh>
    <rPh sb="2" eb="4">
      <t>ヨボウ</t>
    </rPh>
    <rPh sb="4" eb="6">
      <t>シエン</t>
    </rPh>
    <rPh sb="7" eb="9">
      <t>キョタク</t>
    </rPh>
    <rPh sb="9" eb="11">
      <t>カイゴ</t>
    </rPh>
    <rPh sb="11" eb="13">
      <t>シエン</t>
    </rPh>
    <phoneticPr fontId="4"/>
  </si>
  <si>
    <t>地域密着型（介護予防）サービス</t>
    <rPh sb="0" eb="2">
      <t>チイキ</t>
    </rPh>
    <rPh sb="2" eb="5">
      <t>ミッチャクガタ</t>
    </rPh>
    <rPh sb="6" eb="8">
      <t>カイゴ</t>
    </rPh>
    <rPh sb="8" eb="10">
      <t>ヨボウ</t>
    </rPh>
    <phoneticPr fontId="4"/>
  </si>
  <si>
    <t>定期巡回・随時対応型訪問看護介護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カンゴ</t>
    </rPh>
    <rPh sb="14" eb="16">
      <t>カイゴ</t>
    </rPh>
    <phoneticPr fontId="4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</si>
  <si>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</si>
  <si>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</si>
  <si>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</si>
  <si>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</si>
  <si>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"/>
  </si>
  <si>
    <t>地域密着型特定施設入居者生活保護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ホゴ</t>
    </rPh>
    <phoneticPr fontId="4"/>
  </si>
  <si>
    <t>地域密着型介護老人福祉施設入所者生活介護</t>
    <rPh sb="0" eb="2">
      <t>チイキ</t>
    </rPh>
    <rPh sb="2" eb="4">
      <t>ミッチャク</t>
    </rPh>
    <rPh sb="4" eb="5">
      <t>カタ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"/>
  </si>
  <si>
    <t>施設サービス</t>
    <rPh sb="0" eb="2">
      <t>シセツ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</si>
  <si>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</si>
  <si>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</si>
  <si>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"/>
  </si>
  <si>
    <t>総　　　　　　　　計</t>
    <rPh sb="0" eb="1">
      <t>フサ</t>
    </rPh>
    <rPh sb="9" eb="10">
      <t>ケイ</t>
    </rPh>
    <phoneticPr fontId="4"/>
  </si>
  <si>
    <t>１２　要介護度別給付状況</t>
    <rPh sb="3" eb="6">
      <t>ヨウカイゴ</t>
    </rPh>
    <rPh sb="6" eb="7">
      <t>ド</t>
    </rPh>
    <rPh sb="7" eb="8">
      <t>ベツ</t>
    </rPh>
    <rPh sb="8" eb="10">
      <t>キュウフ</t>
    </rPh>
    <rPh sb="10" eb="12">
      <t>ジョウキョウ</t>
    </rPh>
    <phoneticPr fontId="4"/>
  </si>
  <si>
    <t>（１）件数</t>
    <rPh sb="3" eb="5">
      <t>ケンスウ</t>
    </rPh>
    <phoneticPr fontId="4"/>
  </si>
  <si>
    <t>（平成29年度） （単位：件）</t>
    <rPh sb="10" eb="12">
      <t>タンイ</t>
    </rPh>
    <rPh sb="13" eb="14">
      <t>ケン</t>
    </rPh>
    <phoneticPr fontId="4"/>
  </si>
  <si>
    <t>　　　　　　要介護度</t>
    <rPh sb="6" eb="9">
      <t>ヨウカイゴ</t>
    </rPh>
    <rPh sb="9" eb="10">
      <t>ド</t>
    </rPh>
    <phoneticPr fontId="4"/>
  </si>
  <si>
    <t>予防給付</t>
    <rPh sb="0" eb="2">
      <t>ヨボウ</t>
    </rPh>
    <rPh sb="2" eb="4">
      <t>キュウフ</t>
    </rPh>
    <phoneticPr fontId="4"/>
  </si>
  <si>
    <t>介護給付</t>
    <rPh sb="0" eb="2">
      <t>カイゴ</t>
    </rPh>
    <rPh sb="2" eb="4">
      <t>キュウフ</t>
    </rPh>
    <phoneticPr fontId="4"/>
  </si>
  <si>
    <t>計</t>
    <rPh sb="0" eb="1">
      <t>ケイ</t>
    </rPh>
    <phoneticPr fontId="4"/>
  </si>
  <si>
    <t>　種類</t>
    <rPh sb="1" eb="2">
      <t>タネ</t>
    </rPh>
    <rPh sb="2" eb="3">
      <t>タグイ</t>
    </rPh>
    <phoneticPr fontId="4"/>
  </si>
  <si>
    <t>要支援１</t>
    <rPh sb="0" eb="3">
      <t>ヨウシエン</t>
    </rPh>
    <phoneticPr fontId="4"/>
  </si>
  <si>
    <t>要支援２</t>
    <rPh sb="0" eb="3">
      <t>ヨウシエン</t>
    </rPh>
    <phoneticPr fontId="4"/>
  </si>
  <si>
    <t>経過的要介護</t>
    <rPh sb="0" eb="3">
      <t>ケイカテキ</t>
    </rPh>
    <rPh sb="3" eb="6">
      <t>ヨウカイゴ</t>
    </rPh>
    <phoneticPr fontId="4"/>
  </si>
  <si>
    <t>要介護１</t>
    <rPh sb="0" eb="3">
      <t>ヨウカイゴ</t>
    </rPh>
    <phoneticPr fontId="4"/>
  </si>
  <si>
    <t>要介護２</t>
    <rPh sb="0" eb="3">
      <t>ヨウカイゴ</t>
    </rPh>
    <phoneticPr fontId="4"/>
  </si>
  <si>
    <t>要介護３</t>
    <rPh sb="0" eb="3">
      <t>ヨウカイゴ</t>
    </rPh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</si>
  <si>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</si>
  <si>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</si>
  <si>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訪問サービス</t>
    <rPh sb="0" eb="2">
      <t>ホウモン</t>
    </rPh>
    <phoneticPr fontId="4"/>
  </si>
  <si>
    <t>通所サービス</t>
    <rPh sb="0" eb="2">
      <t>ツウショ</t>
    </rPh>
    <phoneticPr fontId="4"/>
  </si>
  <si>
    <t>短期入所サービス</t>
    <rPh sb="0" eb="2">
      <t>タンキ</t>
    </rPh>
    <rPh sb="2" eb="4">
      <t>ニュウショ</t>
    </rPh>
    <phoneticPr fontId="4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</si>
  <si>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"/>
  </si>
  <si>
    <t>地域密着型（介護予防）サービス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4"/>
  </si>
  <si>
    <t>合計</t>
    <rPh sb="0" eb="2">
      <t>ゴウケイ</t>
    </rPh>
    <phoneticPr fontId="4"/>
  </si>
  <si>
    <t>（２）費用額</t>
    <rPh sb="3" eb="5">
      <t>ヒヨウ</t>
    </rPh>
    <rPh sb="5" eb="6">
      <t>ガク</t>
    </rPh>
    <phoneticPr fontId="4"/>
  </si>
  <si>
    <t>平均費用額</t>
    <rPh sb="0" eb="2">
      <t>ヘイキン</t>
    </rPh>
    <rPh sb="2" eb="4">
      <t>ヒヨウ</t>
    </rPh>
    <rPh sb="4" eb="5">
      <t>ガク</t>
    </rPh>
    <phoneticPr fontId="4"/>
  </si>
  <si>
    <t xml:space="preserve">          -</t>
    <phoneticPr fontId="4"/>
  </si>
  <si>
    <t>（３）支給額</t>
    <rPh sb="3" eb="6">
      <t>シキュウガク</t>
    </rPh>
    <phoneticPr fontId="4"/>
  </si>
  <si>
    <t>平均給付額</t>
    <rPh sb="0" eb="2">
      <t>ヘイキン</t>
    </rPh>
    <rPh sb="2" eb="5">
      <t>キュウフガク</t>
    </rPh>
    <phoneticPr fontId="4"/>
  </si>
  <si>
    <t>１３　介護保険第１号被保険者保険料</t>
    <rPh sb="3" eb="5">
      <t>カイゴ</t>
    </rPh>
    <rPh sb="5" eb="7">
      <t>ホケン</t>
    </rPh>
    <phoneticPr fontId="4"/>
  </si>
  <si>
    <t>《保険料賦課状況》</t>
    <rPh sb="1" eb="4">
      <t>ホケンリョウ</t>
    </rPh>
    <rPh sb="4" eb="6">
      <t>フカ</t>
    </rPh>
    <rPh sb="6" eb="8">
      <t>ジョウキョウ</t>
    </rPh>
    <phoneticPr fontId="4"/>
  </si>
  <si>
    <t>（単位：人、％）</t>
    <rPh sb="1" eb="3">
      <t>タンイ</t>
    </rPh>
    <rPh sb="4" eb="5">
      <t>ニン</t>
    </rPh>
    <phoneticPr fontId="4"/>
  </si>
  <si>
    <t>保険料段階</t>
    <rPh sb="0" eb="3">
      <t>ホケンリョウ</t>
    </rPh>
    <rPh sb="3" eb="5">
      <t>ダンカイ</t>
    </rPh>
    <phoneticPr fontId="4"/>
  </si>
  <si>
    <t>27(2015)</t>
    <phoneticPr fontId="4"/>
  </si>
  <si>
    <t>28(2016)</t>
    <phoneticPr fontId="4"/>
  </si>
  <si>
    <t>H24～H26年度</t>
    <rPh sb="7" eb="9">
      <t>ネンド</t>
    </rPh>
    <phoneticPr fontId="4"/>
  </si>
  <si>
    <t>人 数</t>
    <phoneticPr fontId="4"/>
  </si>
  <si>
    <t>割合</t>
    <phoneticPr fontId="4"/>
  </si>
  <si>
    <t>割合</t>
    <phoneticPr fontId="4"/>
  </si>
  <si>
    <t>人 数</t>
    <phoneticPr fontId="4"/>
  </si>
  <si>
    <t>割合</t>
    <phoneticPr fontId="4"/>
  </si>
  <si>
    <t>第１段階
(30,600円)</t>
    <phoneticPr fontId="4"/>
  </si>
  <si>
    <t>第１段階
(32,400円)</t>
    <phoneticPr fontId="4"/>
  </si>
  <si>
    <t>第２段階
(30,600円)</t>
    <rPh sb="12" eb="13">
      <t>エン</t>
    </rPh>
    <phoneticPr fontId="4"/>
  </si>
  <si>
    <t>第２段階
(45,600円)</t>
    <rPh sb="12" eb="13">
      <t>エン</t>
    </rPh>
    <phoneticPr fontId="4"/>
  </si>
  <si>
    <t>第３段階
(38,400円)</t>
    <phoneticPr fontId="4"/>
  </si>
  <si>
    <t>第３段階
(52,800円)</t>
    <phoneticPr fontId="4"/>
  </si>
  <si>
    <t>第４段階
(45,600円)</t>
    <rPh sb="12" eb="13">
      <t>エン</t>
    </rPh>
    <phoneticPr fontId="4"/>
  </si>
  <si>
    <t>第４段階
(63,000円)</t>
    <rPh sb="12" eb="13">
      <t>エン</t>
    </rPh>
    <phoneticPr fontId="4"/>
  </si>
  <si>
    <t>第５段階
(54,000円)</t>
    <phoneticPr fontId="4"/>
  </si>
  <si>
    <t>第５段階
(70,200円)</t>
    <phoneticPr fontId="4"/>
  </si>
  <si>
    <t>第６段階
(60,600円)</t>
    <rPh sb="12" eb="13">
      <t>エン</t>
    </rPh>
    <phoneticPr fontId="4"/>
  </si>
  <si>
    <t>第６段階
(84,000円)</t>
    <rPh sb="12" eb="13">
      <t>エン</t>
    </rPh>
    <phoneticPr fontId="4"/>
  </si>
  <si>
    <t>第７段階
(67,200円)</t>
    <rPh sb="12" eb="13">
      <t>エン</t>
    </rPh>
    <phoneticPr fontId="4"/>
  </si>
  <si>
    <t>第７段階
(91,200円)</t>
    <rPh sb="12" eb="13">
      <t>エン</t>
    </rPh>
    <phoneticPr fontId="4"/>
  </si>
  <si>
    <t>第８段階
(76,200円)</t>
    <rPh sb="12" eb="13">
      <t>エン</t>
    </rPh>
    <phoneticPr fontId="4"/>
  </si>
  <si>
    <t>第８段階
(105,600円)</t>
    <rPh sb="13" eb="14">
      <t>エン</t>
    </rPh>
    <phoneticPr fontId="4"/>
  </si>
  <si>
    <t>第９段階
(91,200円)</t>
    <rPh sb="12" eb="13">
      <t>エン</t>
    </rPh>
    <phoneticPr fontId="4"/>
  </si>
  <si>
    <t>第９段階
(119,400円)</t>
    <rPh sb="13" eb="14">
      <t>エン</t>
    </rPh>
    <phoneticPr fontId="4"/>
  </si>
  <si>
    <t>第１０段階
(106,200円)</t>
    <rPh sb="14" eb="15">
      <t>エン</t>
    </rPh>
    <phoneticPr fontId="4"/>
  </si>
  <si>
    <t>第１０段階
(140,400円)</t>
    <rPh sb="14" eb="15">
      <t>エン</t>
    </rPh>
    <phoneticPr fontId="4"/>
  </si>
  <si>
    <t>第１１段階
(121,200円)</t>
    <rPh sb="14" eb="15">
      <t>エン</t>
    </rPh>
    <phoneticPr fontId="4"/>
  </si>
  <si>
    <t>第１１段階
(154,200円)</t>
    <rPh sb="14" eb="15">
      <t>エン</t>
    </rPh>
    <phoneticPr fontId="4"/>
  </si>
  <si>
    <t>合　計</t>
    <phoneticPr fontId="4"/>
  </si>
  <si>
    <t>《特別徴収、普通徴収の内訳》</t>
  </si>
  <si>
    <t>（平成29年度、単位：円、％）</t>
    <rPh sb="1" eb="3">
      <t>ヘイセイ</t>
    </rPh>
    <rPh sb="5" eb="7">
      <t>ネンド</t>
    </rPh>
    <rPh sb="8" eb="10">
      <t>タンイ</t>
    </rPh>
    <rPh sb="11" eb="12">
      <t>エン</t>
    </rPh>
    <phoneticPr fontId="4"/>
  </si>
  <si>
    <t>調 定 額</t>
    <rPh sb="2" eb="3">
      <t>テイ</t>
    </rPh>
    <phoneticPr fontId="4"/>
  </si>
  <si>
    <t>未 納 額</t>
    <phoneticPr fontId="4"/>
  </si>
  <si>
    <t>収 納 率</t>
    <phoneticPr fontId="4"/>
  </si>
  <si>
    <t>特別徴収</t>
    <phoneticPr fontId="4"/>
  </si>
  <si>
    <t>普通徴収</t>
    <phoneticPr fontId="4"/>
  </si>
  <si>
    <t>合　計</t>
    <phoneticPr fontId="4"/>
  </si>
  <si>
    <t>１４　後期高齢者医療特別会計決算状況　</t>
    <rPh sb="3" eb="5">
      <t>コウキ</t>
    </rPh>
    <rPh sb="5" eb="8">
      <t>コウレイシャ</t>
    </rPh>
    <rPh sb="8" eb="10">
      <t>イリョウ</t>
    </rPh>
    <rPh sb="10" eb="12">
      <t>トクベツ</t>
    </rPh>
    <rPh sb="12" eb="14">
      <t>カイケイ</t>
    </rPh>
    <phoneticPr fontId="4"/>
  </si>
  <si>
    <t>28(2016)</t>
    <phoneticPr fontId="4"/>
  </si>
  <si>
    <t>29(2017)</t>
    <phoneticPr fontId="4"/>
  </si>
  <si>
    <t>保険料</t>
    <rPh sb="0" eb="3">
      <t>ホケンリョウ</t>
    </rPh>
    <phoneticPr fontId="4"/>
  </si>
  <si>
    <t>保険基盤安定繰入金</t>
    <rPh sb="0" eb="2">
      <t>ホケン</t>
    </rPh>
    <rPh sb="2" eb="4">
      <t>キバン</t>
    </rPh>
    <rPh sb="4" eb="6">
      <t>アンテイ</t>
    </rPh>
    <rPh sb="6" eb="9">
      <t>クリイレキン</t>
    </rPh>
    <phoneticPr fontId="4"/>
  </si>
  <si>
    <t>－</t>
    <phoneticPr fontId="4"/>
  </si>
  <si>
    <t>－</t>
    <phoneticPr fontId="4"/>
  </si>
  <si>
    <t>－</t>
    <phoneticPr fontId="4"/>
  </si>
  <si>
    <t>一般会計繰入金</t>
    <rPh sb="0" eb="2">
      <t>イッパン</t>
    </rPh>
    <rPh sb="2" eb="4">
      <t>カイケイ</t>
    </rPh>
    <rPh sb="4" eb="7">
      <t>クリイレキン</t>
    </rPh>
    <phoneticPr fontId="4"/>
  </si>
  <si>
    <t>平成26(2014)</t>
    <phoneticPr fontId="4"/>
  </si>
  <si>
    <t>広域連合納付金</t>
    <rPh sb="0" eb="2">
      <t>コウイキ</t>
    </rPh>
    <rPh sb="2" eb="4">
      <t>レンゴウ</t>
    </rPh>
    <rPh sb="4" eb="7">
      <t>ノウフキン</t>
    </rPh>
    <phoneticPr fontId="4"/>
  </si>
  <si>
    <t>保健事業費</t>
    <rPh sb="0" eb="2">
      <t>ホケン</t>
    </rPh>
    <rPh sb="2" eb="5">
      <t>ジギョウヒ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</si>
  <si>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</si>
  <si>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１５　後期高齢者医療被保険者数</t>
    <rPh sb="3" eb="5">
      <t>コウキ</t>
    </rPh>
    <rPh sb="5" eb="8">
      <t>コウレイシャ</t>
    </rPh>
    <rPh sb="8" eb="10">
      <t>イリョウ</t>
    </rPh>
    <rPh sb="10" eb="14">
      <t>ヒホケンシャ</t>
    </rPh>
    <rPh sb="14" eb="15">
      <t>スウ</t>
    </rPh>
    <phoneticPr fontId="4"/>
  </si>
  <si>
    <t>平成30年3月末</t>
    <rPh sb="0" eb="2">
      <t>ヘイセイ</t>
    </rPh>
    <rPh sb="4" eb="5">
      <t>ネン</t>
    </rPh>
    <rPh sb="6" eb="7">
      <t>ガツ</t>
    </rPh>
    <rPh sb="7" eb="8">
      <t>マツ</t>
    </rPh>
    <phoneticPr fontId="4"/>
  </si>
  <si>
    <t>（単位：人）</t>
    <phoneticPr fontId="4"/>
  </si>
  <si>
    <t>年　齢　区　分</t>
    <phoneticPr fontId="11"/>
  </si>
  <si>
    <t>被 保 険 者 数</t>
    <phoneticPr fontId="11"/>
  </si>
  <si>
    <t>65歳以上74歳以下</t>
    <phoneticPr fontId="11"/>
  </si>
  <si>
    <t>75歳以上89歳以下</t>
    <phoneticPr fontId="11"/>
  </si>
  <si>
    <t>90歳以上99歳以下</t>
    <phoneticPr fontId="11"/>
  </si>
  <si>
    <t>100歳以上</t>
    <phoneticPr fontId="11"/>
  </si>
  <si>
    <t>合　計</t>
    <phoneticPr fontId="11"/>
  </si>
  <si>
    <t>　資料：静岡県後期高齢者医療広域連合資料</t>
    <rPh sb="1" eb="3">
      <t>シリョウ</t>
    </rPh>
    <rPh sb="4" eb="7">
      <t>シズオカケン</t>
    </rPh>
    <rPh sb="7" eb="9">
      <t>コウキ</t>
    </rPh>
    <rPh sb="9" eb="12">
      <t>コウレイシャ</t>
    </rPh>
    <rPh sb="12" eb="14">
      <t>イリョウ</t>
    </rPh>
    <rPh sb="14" eb="16">
      <t>コウイキ</t>
    </rPh>
    <rPh sb="16" eb="18">
      <t>レンゴウ</t>
    </rPh>
    <rPh sb="18" eb="20">
      <t>シリョウ</t>
    </rPh>
    <phoneticPr fontId="4"/>
  </si>
  <si>
    <t>１６　後期高齢者医療保険料</t>
    <rPh sb="3" eb="5">
      <t>コウキ</t>
    </rPh>
    <rPh sb="5" eb="8">
      <t>コウレイシャ</t>
    </rPh>
    <rPh sb="8" eb="10">
      <t>イリョウ</t>
    </rPh>
    <rPh sb="10" eb="13">
      <t>ホケンリョウ</t>
    </rPh>
    <phoneticPr fontId="4"/>
  </si>
  <si>
    <t>平成29年度決算時</t>
    <rPh sb="0" eb="2">
      <t>ヘイセイ</t>
    </rPh>
    <rPh sb="4" eb="6">
      <t>ネンド</t>
    </rPh>
    <rPh sb="6" eb="9">
      <t>ケッサンジ</t>
    </rPh>
    <phoneticPr fontId="4"/>
  </si>
  <si>
    <t>（単位：円、人）</t>
    <rPh sb="1" eb="3">
      <t>タンイ</t>
    </rPh>
    <rPh sb="4" eb="5">
      <t>エン</t>
    </rPh>
    <rPh sb="6" eb="7">
      <t>ヒト</t>
    </rPh>
    <phoneticPr fontId="11"/>
  </si>
  <si>
    <t>区　　分</t>
    <phoneticPr fontId="11"/>
  </si>
  <si>
    <r>
      <t xml:space="preserve">保険料額
</t>
    </r>
    <r>
      <rPr>
        <sz val="9"/>
        <rFont val="ＭＳ ゴシック"/>
        <family val="3"/>
        <charset val="128"/>
      </rPr>
      <t>(収入済額）</t>
    </r>
    <rPh sb="6" eb="8">
      <t>シュウニュウ</t>
    </rPh>
    <rPh sb="8" eb="9">
      <t>ス</t>
    </rPh>
    <rPh sb="9" eb="10">
      <t>ガク</t>
    </rPh>
    <phoneticPr fontId="11"/>
  </si>
  <si>
    <t>未納人数</t>
    <rPh sb="2" eb="3">
      <t>ヒト</t>
    </rPh>
    <phoneticPr fontId="11"/>
  </si>
  <si>
    <t>未納額</t>
    <phoneticPr fontId="11"/>
  </si>
  <si>
    <t>特別徴収</t>
    <phoneticPr fontId="11"/>
  </si>
  <si>
    <t>普通徴収</t>
    <phoneticPr fontId="11"/>
  </si>
  <si>
    <t>１７　健　康　診　査</t>
    <phoneticPr fontId="4"/>
  </si>
  <si>
    <t>《胃がん検診》</t>
    <phoneticPr fontId="4"/>
  </si>
  <si>
    <t>　　（単位：人）</t>
    <phoneticPr fontId="4"/>
  </si>
  <si>
    <t>年　度</t>
  </si>
  <si>
    <t>受　診　者　数</t>
    <phoneticPr fontId="4"/>
  </si>
  <si>
    <t>要精密検査者数</t>
  </si>
  <si>
    <t>精密検査受診結果</t>
    <rPh sb="0" eb="2">
      <t>セイミツ</t>
    </rPh>
    <rPh sb="2" eb="4">
      <t>ケンサ</t>
    </rPh>
    <phoneticPr fontId="4"/>
  </si>
  <si>
    <t>男</t>
  </si>
  <si>
    <t>女</t>
  </si>
  <si>
    <t>がん以外の疾患</t>
  </si>
  <si>
    <t>が　ん</t>
  </si>
  <si>
    <t>異常なし</t>
  </si>
  <si>
    <t>平成28(2016)</t>
    <phoneticPr fontId="4"/>
  </si>
  <si>
    <t>《婦人科検診（子宮頸がん）》</t>
    <rPh sb="9" eb="10">
      <t>ケイ</t>
    </rPh>
    <phoneticPr fontId="4"/>
  </si>
  <si>
    <t>　　（単位：人）</t>
    <phoneticPr fontId="4"/>
  </si>
  <si>
    <t>受 診 者 数</t>
  </si>
  <si>
    <t>異 常
な し</t>
    <phoneticPr fontId="4"/>
  </si>
  <si>
    <t>平成28(2016)</t>
    <phoneticPr fontId="4"/>
  </si>
  <si>
    <t>《婦人科検診（乳がん）》</t>
    <phoneticPr fontId="4"/>
  </si>
  <si>
    <t>《大腸がん検診》</t>
    <rPh sb="1" eb="3">
      <t>ダイチョウ</t>
    </rPh>
    <phoneticPr fontId="4"/>
  </si>
  <si>
    <t>受　診　者　数</t>
    <phoneticPr fontId="4"/>
  </si>
  <si>
    <t>《肺がん検診》</t>
    <rPh sb="1" eb="2">
      <t>ハイ</t>
    </rPh>
    <phoneticPr fontId="4"/>
  </si>
  <si>
    <t>《前立腺がん検診》</t>
    <rPh sb="1" eb="4">
      <t>ゼンリツセン</t>
    </rPh>
    <phoneticPr fontId="4"/>
  </si>
  <si>
    <t>要精密
検査者数</t>
    <phoneticPr fontId="4"/>
  </si>
  <si>
    <t>50歳代</t>
    <phoneticPr fontId="4"/>
  </si>
  <si>
    <t>60歳代</t>
    <phoneticPr fontId="4"/>
  </si>
  <si>
    <t>70歳以上</t>
    <rPh sb="3" eb="5">
      <t>イジョウ</t>
    </rPh>
    <phoneticPr fontId="4"/>
  </si>
  <si>
    <t>《特定健康診査》</t>
    <rPh sb="1" eb="3">
      <t>トクテイ</t>
    </rPh>
    <rPh sb="3" eb="5">
      <t>ケンコウ</t>
    </rPh>
    <rPh sb="5" eb="7">
      <t>シンサ</t>
    </rPh>
    <phoneticPr fontId="4"/>
  </si>
  <si>
    <t>（単位：人、％）</t>
    <phoneticPr fontId="4"/>
  </si>
  <si>
    <t>対　象 者 数</t>
    <rPh sb="0" eb="1">
      <t>タイ</t>
    </rPh>
    <rPh sb="2" eb="3">
      <t>ゾウ</t>
    </rPh>
    <rPh sb="4" eb="5">
      <t>シャ</t>
    </rPh>
    <rPh sb="6" eb="7">
      <t>スウ</t>
    </rPh>
    <phoneticPr fontId="4"/>
  </si>
  <si>
    <t>受 診 者 数</t>
    <rPh sb="0" eb="1">
      <t>ウケ</t>
    </rPh>
    <rPh sb="2" eb="3">
      <t>ミ</t>
    </rPh>
    <rPh sb="4" eb="5">
      <t>シャ</t>
    </rPh>
    <rPh sb="6" eb="7">
      <t>カズ</t>
    </rPh>
    <phoneticPr fontId="4"/>
  </si>
  <si>
    <t>受 診 率</t>
    <rPh sb="0" eb="1">
      <t>ウケ</t>
    </rPh>
    <rPh sb="2" eb="3">
      <t>ミ</t>
    </rPh>
    <rPh sb="4" eb="5">
      <t>リツ</t>
    </rPh>
    <phoneticPr fontId="4"/>
  </si>
  <si>
    <t>《特定保健指導》</t>
    <rPh sb="1" eb="3">
      <t>トクテイ</t>
    </rPh>
    <rPh sb="3" eb="5">
      <t>ホケン</t>
    </rPh>
    <rPh sb="5" eb="7">
      <t>シドウ</t>
    </rPh>
    <phoneticPr fontId="4"/>
  </si>
  <si>
    <t>（単位：人）</t>
    <phoneticPr fontId="4"/>
  </si>
  <si>
    <t>保健指導者対象者</t>
    <phoneticPr fontId="4"/>
  </si>
  <si>
    <t>うち動機付け支援</t>
    <phoneticPr fontId="4"/>
  </si>
  <si>
    <t>うち積極的支援</t>
    <phoneticPr fontId="4"/>
  </si>
  <si>
    <t>１８　一般住民結核検診地区別状況</t>
    <phoneticPr fontId="4"/>
  </si>
  <si>
    <t>受診者数</t>
    <rPh sb="0" eb="2">
      <t>ジュシン</t>
    </rPh>
    <rPh sb="2" eb="3">
      <t>シャ</t>
    </rPh>
    <rPh sb="3" eb="4">
      <t>スウ</t>
    </rPh>
    <phoneticPr fontId="4"/>
  </si>
  <si>
    <t>異常なし</t>
    <rPh sb="0" eb="2">
      <t>イジョウ</t>
    </rPh>
    <phoneticPr fontId="4"/>
  </si>
  <si>
    <t>要観察</t>
    <rPh sb="0" eb="1">
      <t>ヨウ</t>
    </rPh>
    <rPh sb="1" eb="3">
      <t>カンサツ</t>
    </rPh>
    <phoneticPr fontId="4"/>
  </si>
  <si>
    <t>精密検査</t>
    <rPh sb="0" eb="2">
      <t>セイミツ</t>
    </rPh>
    <rPh sb="2" eb="4">
      <t>ケンサ</t>
    </rPh>
    <phoneticPr fontId="4"/>
  </si>
  <si>
    <t>総  計</t>
    <rPh sb="0" eb="1">
      <t>フサ</t>
    </rPh>
    <rPh sb="3" eb="4">
      <t>ケイ</t>
    </rPh>
    <phoneticPr fontId="4"/>
  </si>
  <si>
    <t>第一</t>
    <rPh sb="0" eb="1">
      <t>ダイ</t>
    </rPh>
    <rPh sb="1" eb="2">
      <t>イチ</t>
    </rPh>
    <phoneticPr fontId="4"/>
  </si>
  <si>
    <t>第二</t>
    <rPh sb="0" eb="1">
      <t>ダイ</t>
    </rPh>
    <rPh sb="1" eb="2">
      <t>2</t>
    </rPh>
    <phoneticPr fontId="4"/>
  </si>
  <si>
    <t>第三</t>
    <rPh sb="0" eb="1">
      <t>ダイ</t>
    </rPh>
    <rPh sb="1" eb="2">
      <t>3</t>
    </rPh>
    <phoneticPr fontId="4"/>
  </si>
  <si>
    <t>第四</t>
    <rPh sb="0" eb="1">
      <t>ダイ</t>
    </rPh>
    <rPh sb="1" eb="2">
      <t>4</t>
    </rPh>
    <phoneticPr fontId="4"/>
  </si>
  <si>
    <t>第五</t>
    <rPh sb="0" eb="1">
      <t>ダイ</t>
    </rPh>
    <rPh sb="1" eb="2">
      <t>5</t>
    </rPh>
    <phoneticPr fontId="4"/>
  </si>
  <si>
    <t>城北</t>
    <rPh sb="0" eb="1">
      <t>シロ</t>
    </rPh>
    <rPh sb="1" eb="2">
      <t>キタ</t>
    </rPh>
    <phoneticPr fontId="4"/>
  </si>
  <si>
    <t>西山口</t>
    <phoneticPr fontId="4"/>
  </si>
  <si>
    <t>東山</t>
  </si>
  <si>
    <t>日坂</t>
  </si>
  <si>
    <t>東山口</t>
  </si>
  <si>
    <t>南       郷</t>
    <phoneticPr fontId="4"/>
  </si>
  <si>
    <t>上内田</t>
  </si>
  <si>
    <t>粟本</t>
  </si>
  <si>
    <t>曽我</t>
  </si>
  <si>
    <t>桜木</t>
  </si>
  <si>
    <t>和田岡</t>
  </si>
  <si>
    <t>原谷</t>
  </si>
  <si>
    <t>原田</t>
  </si>
  <si>
    <t>原泉</t>
  </si>
  <si>
    <t>西南郷</t>
  </si>
  <si>
    <t>西郷</t>
  </si>
  <si>
    <t>倉真</t>
  </si>
  <si>
    <t>千浜</t>
    <rPh sb="0" eb="2">
      <t>チハマ</t>
    </rPh>
    <phoneticPr fontId="4"/>
  </si>
  <si>
    <t>睦浜</t>
    <rPh sb="0" eb="1">
      <t>ムツ</t>
    </rPh>
    <rPh sb="1" eb="2">
      <t>ハマ</t>
    </rPh>
    <phoneticPr fontId="4"/>
  </si>
  <si>
    <t>大坂</t>
    <rPh sb="0" eb="2">
      <t>オオサカ</t>
    </rPh>
    <phoneticPr fontId="4"/>
  </si>
  <si>
    <t>土方</t>
    <rPh sb="0" eb="2">
      <t>ヒジカタ</t>
    </rPh>
    <phoneticPr fontId="4"/>
  </si>
  <si>
    <t>佐束</t>
    <rPh sb="0" eb="2">
      <t>サヅカ</t>
    </rPh>
    <phoneticPr fontId="4"/>
  </si>
  <si>
    <t>中</t>
    <rPh sb="0" eb="1">
      <t>ナカ</t>
    </rPh>
    <phoneticPr fontId="4"/>
  </si>
  <si>
    <t>大須賀第一</t>
    <rPh sb="0" eb="3">
      <t>オオスカ</t>
    </rPh>
    <rPh sb="3" eb="4">
      <t>ダイ</t>
    </rPh>
    <rPh sb="4" eb="5">
      <t>1</t>
    </rPh>
    <phoneticPr fontId="4"/>
  </si>
  <si>
    <t>大須賀第二</t>
    <rPh sb="0" eb="3">
      <t>オオスカ</t>
    </rPh>
    <rPh sb="3" eb="4">
      <t>ダイ</t>
    </rPh>
    <rPh sb="4" eb="5">
      <t>2</t>
    </rPh>
    <phoneticPr fontId="4"/>
  </si>
  <si>
    <t>大須賀第三</t>
    <rPh sb="0" eb="3">
      <t>オオスカ</t>
    </rPh>
    <rPh sb="3" eb="4">
      <t>ダイ</t>
    </rPh>
    <rPh sb="4" eb="5">
      <t>3</t>
    </rPh>
    <phoneticPr fontId="4"/>
  </si>
  <si>
    <t>大渕</t>
    <rPh sb="0" eb="2">
      <t>オオブチ</t>
    </rPh>
    <phoneticPr fontId="4"/>
  </si>
  <si>
    <t>　資料：健康づくり課</t>
    <rPh sb="4" eb="6">
      <t>ケンコウ</t>
    </rPh>
    <rPh sb="9" eb="10">
      <t>カ</t>
    </rPh>
    <phoneticPr fontId="4"/>
  </si>
  <si>
    <t>１９　出生順位別母親の出生時年齢</t>
    <phoneticPr fontId="4"/>
  </si>
  <si>
    <t>(平成29年度)　（単位：％）</t>
    <phoneticPr fontId="4"/>
  </si>
  <si>
    <t>20歳未満</t>
    <rPh sb="2" eb="3">
      <t>サイ</t>
    </rPh>
    <rPh sb="3" eb="5">
      <t>ミマン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</si>
  <si>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</si>
  <si>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</si>
  <si>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</si>
  <si>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</si>
  <si>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40歳以上</t>
    <rPh sb="2" eb="3">
      <t>サイ</t>
    </rPh>
    <rPh sb="3" eb="5">
      <t>イジョウ</t>
    </rPh>
    <phoneticPr fontId="4"/>
  </si>
  <si>
    <t>不明</t>
    <rPh sb="0" eb="2">
      <t>フメイ</t>
    </rPh>
    <phoneticPr fontId="4"/>
  </si>
  <si>
    <t>初　　産</t>
  </si>
  <si>
    <t>経　　産</t>
  </si>
  <si>
    <t>不　　明</t>
    <rPh sb="0" eb="1">
      <t>フ</t>
    </rPh>
    <rPh sb="3" eb="4">
      <t>メイ</t>
    </rPh>
    <phoneticPr fontId="4"/>
  </si>
  <si>
    <t>計</t>
  </si>
  <si>
    <t>２０　出生順位年度割合</t>
    <phoneticPr fontId="4"/>
  </si>
  <si>
    <t>（単位：％）</t>
  </si>
  <si>
    <t>区分＼年度</t>
    <rPh sb="3" eb="5">
      <t>ネンド</t>
    </rPh>
    <phoneticPr fontId="4"/>
  </si>
  <si>
    <t>平成25(2013)</t>
    <rPh sb="0" eb="2">
      <t>ヘイセイ</t>
    </rPh>
    <phoneticPr fontId="4"/>
  </si>
  <si>
    <t>第 １ 子</t>
  </si>
  <si>
    <t>第 ２ 子</t>
  </si>
  <si>
    <t>第 ３ 子</t>
  </si>
  <si>
    <t>第４子以上</t>
  </si>
  <si>
    <t>不　明</t>
    <rPh sb="0" eb="1">
      <t>フ</t>
    </rPh>
    <rPh sb="2" eb="3">
      <t>メイ</t>
    </rPh>
    <phoneticPr fontId="4"/>
  </si>
  <si>
    <t>　資料：健康づくり課(健康管理システムより)</t>
    <rPh sb="4" eb="6">
      <t>ケンコウ</t>
    </rPh>
    <rPh sb="9" eb="10">
      <t>カ</t>
    </rPh>
    <rPh sb="11" eb="13">
      <t>ケンコウ</t>
    </rPh>
    <rPh sb="13" eb="15">
      <t>カンリ</t>
    </rPh>
    <phoneticPr fontId="4"/>
  </si>
  <si>
    <t>２１　地区別出生状況</t>
    <phoneticPr fontId="4"/>
  </si>
  <si>
    <t>（平成24年度） （単位：人）</t>
    <rPh sb="10" eb="12">
      <t>タンイ</t>
    </rPh>
    <rPh sb="13" eb="14">
      <t>ニン</t>
    </rPh>
    <phoneticPr fontId="4"/>
  </si>
  <si>
    <t>地　　区</t>
  </si>
  <si>
    <t>初産</t>
    <rPh sb="0" eb="2">
      <t>ウイザン</t>
    </rPh>
    <phoneticPr fontId="4"/>
  </si>
  <si>
    <t>経産</t>
    <rPh sb="0" eb="1">
      <t>ケイ</t>
    </rPh>
    <rPh sb="1" eb="2">
      <t>サン</t>
    </rPh>
    <phoneticPr fontId="4"/>
  </si>
  <si>
    <t>掛川第１</t>
  </si>
  <si>
    <t>東　山</t>
    <rPh sb="0" eb="1">
      <t>ヒガシ</t>
    </rPh>
    <rPh sb="2" eb="3">
      <t>ヤマ</t>
    </rPh>
    <phoneticPr fontId="4"/>
  </si>
  <si>
    <t>千　浜</t>
    <rPh sb="0" eb="1">
      <t>チ</t>
    </rPh>
    <rPh sb="2" eb="3">
      <t>ハマ</t>
    </rPh>
    <phoneticPr fontId="4"/>
  </si>
  <si>
    <t>　　第２</t>
  </si>
  <si>
    <t>粟　本</t>
    <rPh sb="0" eb="1">
      <t>アワ</t>
    </rPh>
    <rPh sb="2" eb="3">
      <t>ホン</t>
    </rPh>
    <phoneticPr fontId="4"/>
  </si>
  <si>
    <t>睦　浜</t>
    <rPh sb="0" eb="1">
      <t>ムツ</t>
    </rPh>
    <rPh sb="2" eb="3">
      <t>ハマ</t>
    </rPh>
    <phoneticPr fontId="4"/>
  </si>
  <si>
    <t>　　第３</t>
  </si>
  <si>
    <t>城　北</t>
    <rPh sb="0" eb="1">
      <t>シロ</t>
    </rPh>
    <rPh sb="2" eb="3">
      <t>キタ</t>
    </rPh>
    <phoneticPr fontId="4"/>
  </si>
  <si>
    <t>大　坂</t>
    <rPh sb="0" eb="1">
      <t>ダイ</t>
    </rPh>
    <rPh sb="2" eb="3">
      <t>サカ</t>
    </rPh>
    <phoneticPr fontId="4"/>
  </si>
  <si>
    <t>　　第４</t>
  </si>
  <si>
    <t>倉　真</t>
    <rPh sb="0" eb="1">
      <t>クラ</t>
    </rPh>
    <rPh sb="2" eb="3">
      <t>マコト</t>
    </rPh>
    <phoneticPr fontId="4"/>
  </si>
  <si>
    <t>土　方</t>
    <rPh sb="0" eb="1">
      <t>ツチ</t>
    </rPh>
    <rPh sb="2" eb="3">
      <t>カタ</t>
    </rPh>
    <phoneticPr fontId="4"/>
  </si>
  <si>
    <t>　　第５</t>
  </si>
  <si>
    <t>西　郷</t>
    <rPh sb="0" eb="1">
      <t>ニシ</t>
    </rPh>
    <rPh sb="2" eb="3">
      <t>ゴウ</t>
    </rPh>
    <phoneticPr fontId="4"/>
  </si>
  <si>
    <t>佐　束</t>
    <rPh sb="0" eb="1">
      <t>サ</t>
    </rPh>
    <rPh sb="2" eb="3">
      <t>タバ</t>
    </rPh>
    <phoneticPr fontId="4"/>
  </si>
  <si>
    <t>南　郷</t>
  </si>
  <si>
    <t>原　泉</t>
    <rPh sb="0" eb="1">
      <t>ハラ</t>
    </rPh>
    <rPh sb="2" eb="3">
      <t>イズミ</t>
    </rPh>
    <phoneticPr fontId="4"/>
  </si>
  <si>
    <t>西南郷</t>
    <rPh sb="0" eb="1">
      <t>ニシ</t>
    </rPh>
    <rPh sb="1" eb="3">
      <t>ナンゴウ</t>
    </rPh>
    <phoneticPr fontId="4"/>
  </si>
  <si>
    <t>原　田</t>
    <phoneticPr fontId="4"/>
  </si>
  <si>
    <t>大須賀第１</t>
    <rPh sb="0" eb="3">
      <t>オオスカ</t>
    </rPh>
    <rPh sb="3" eb="4">
      <t>ダイ</t>
    </rPh>
    <phoneticPr fontId="4"/>
  </si>
  <si>
    <t>上内田</t>
    <rPh sb="0" eb="3">
      <t>カミウチダ</t>
    </rPh>
    <phoneticPr fontId="4"/>
  </si>
  <si>
    <t>原　谷</t>
    <phoneticPr fontId="4"/>
  </si>
  <si>
    <t>大須賀第２</t>
    <rPh sb="0" eb="3">
      <t>オオスカ</t>
    </rPh>
    <rPh sb="3" eb="4">
      <t>ダイ</t>
    </rPh>
    <phoneticPr fontId="4"/>
  </si>
  <si>
    <t>西山口</t>
    <rPh sb="0" eb="3">
      <t>ニシヤマグチ</t>
    </rPh>
    <phoneticPr fontId="4"/>
  </si>
  <si>
    <t>桜　木</t>
    <phoneticPr fontId="4"/>
  </si>
  <si>
    <t>大須賀第３</t>
    <rPh sb="0" eb="3">
      <t>オオスカ</t>
    </rPh>
    <rPh sb="3" eb="4">
      <t>ダイ</t>
    </rPh>
    <phoneticPr fontId="4"/>
  </si>
  <si>
    <t>東山口</t>
    <rPh sb="0" eb="1">
      <t>ヒガシ</t>
    </rPh>
    <rPh sb="1" eb="3">
      <t>ヤマグチ</t>
    </rPh>
    <phoneticPr fontId="4"/>
  </si>
  <si>
    <t>和田岡</t>
    <phoneticPr fontId="4"/>
  </si>
  <si>
    <t>大　渕</t>
    <rPh sb="0" eb="1">
      <t>ダイ</t>
    </rPh>
    <rPh sb="2" eb="3">
      <t>フチ</t>
    </rPh>
    <phoneticPr fontId="4"/>
  </si>
  <si>
    <t>日　坂</t>
    <rPh sb="0" eb="1">
      <t>ヒ</t>
    </rPh>
    <rPh sb="2" eb="3">
      <t>サカ</t>
    </rPh>
    <phoneticPr fontId="4"/>
  </si>
  <si>
    <t>曽　我</t>
    <phoneticPr fontId="4"/>
  </si>
  <si>
    <t>　資料：保健予防課(健康管理システムより)</t>
    <rPh sb="6" eb="8">
      <t>ヨボウ</t>
    </rPh>
    <rPh sb="10" eb="12">
      <t>ケンコウ</t>
    </rPh>
    <rPh sb="12" eb="14">
      <t>カンリ</t>
    </rPh>
    <phoneticPr fontId="4"/>
  </si>
  <si>
    <t>小　計</t>
    <rPh sb="0" eb="1">
      <t>ショウ</t>
    </rPh>
    <rPh sb="2" eb="3">
      <t>ケイ</t>
    </rPh>
    <phoneticPr fontId="4"/>
  </si>
  <si>
    <t>　※初産・経産の人数は減少しているため、地区別比較よりも市全体の状況</t>
    <rPh sb="8" eb="10">
      <t>ニンズウ</t>
    </rPh>
    <rPh sb="11" eb="13">
      <t>ゲンショウ</t>
    </rPh>
    <rPh sb="20" eb="23">
      <t>チクベツ</t>
    </rPh>
    <rPh sb="23" eb="25">
      <t>ヒカク</t>
    </rPh>
    <rPh sb="32" eb="34">
      <t>ジョウキョウ</t>
    </rPh>
    <phoneticPr fontId="4"/>
  </si>
  <si>
    <t>　が把握できる数値が適切と考えます。「19出生順位別母親の出生時年齢」</t>
    <rPh sb="7" eb="9">
      <t>スウチ</t>
    </rPh>
    <rPh sb="10" eb="12">
      <t>テキセツ</t>
    </rPh>
    <rPh sb="13" eb="14">
      <t>カンガ</t>
    </rPh>
    <phoneticPr fontId="4"/>
  </si>
  <si>
    <t>合　計</t>
    <rPh sb="0" eb="1">
      <t>ゴウ</t>
    </rPh>
    <rPh sb="2" eb="3">
      <t>ケイ</t>
    </rPh>
    <phoneticPr fontId="4"/>
  </si>
  <si>
    <t>　「20出生順位年度割合」から初産・経産の状況把握ができることから出生数のみにしました。</t>
    <rPh sb="21" eb="23">
      <t>ジョウキョウ</t>
    </rPh>
    <rPh sb="33" eb="36">
      <t>シュッセイスウ</t>
    </rPh>
    <phoneticPr fontId="4"/>
  </si>
  <si>
    <t>２１　乳幼児健診</t>
    <rPh sb="3" eb="6">
      <t>ニュウヨウジ</t>
    </rPh>
    <rPh sb="6" eb="8">
      <t>ケンシン</t>
    </rPh>
    <phoneticPr fontId="4"/>
  </si>
  <si>
    <t>《４か月児健康診査》</t>
    <rPh sb="3" eb="4">
      <t>ゲツ</t>
    </rPh>
    <rPh sb="4" eb="5">
      <t>ジ</t>
    </rPh>
    <rPh sb="5" eb="7">
      <t>ケンコウ</t>
    </rPh>
    <rPh sb="7" eb="9">
      <t>シンサ</t>
    </rPh>
    <phoneticPr fontId="4"/>
  </si>
  <si>
    <t>　（単位：人、％）</t>
    <phoneticPr fontId="4"/>
  </si>
  <si>
    <t>受診券交付数</t>
    <rPh sb="0" eb="2">
      <t>ジュシン</t>
    </rPh>
    <rPh sb="2" eb="3">
      <t>ケン</t>
    </rPh>
    <rPh sb="3" eb="5">
      <t>コウフ</t>
    </rPh>
    <phoneticPr fontId="4"/>
  </si>
  <si>
    <t>受診者</t>
    <rPh sb="0" eb="3">
      <t>ジュシンシャ</t>
    </rPh>
    <phoneticPr fontId="4"/>
  </si>
  <si>
    <t>受診率</t>
    <rPh sb="0" eb="2">
      <t>ジュシン</t>
    </rPh>
    <rPh sb="2" eb="3">
      <t>リツ</t>
    </rPh>
    <phoneticPr fontId="4"/>
  </si>
  <si>
    <t>平成28(2016)</t>
    <rPh sb="0" eb="2">
      <t>ヘイセイ</t>
    </rPh>
    <phoneticPr fontId="4"/>
  </si>
  <si>
    <t xml:space="preserve">    29(2017)</t>
    <phoneticPr fontId="4"/>
  </si>
  <si>
    <t>《１０か月児健康診査》</t>
    <rPh sb="4" eb="5">
      <t>ゲツ</t>
    </rPh>
    <rPh sb="5" eb="6">
      <t>ジ</t>
    </rPh>
    <rPh sb="6" eb="8">
      <t>ケンコウ</t>
    </rPh>
    <rPh sb="8" eb="10">
      <t>シンサ</t>
    </rPh>
    <phoneticPr fontId="4"/>
  </si>
  <si>
    <t>　（単位：人、％）</t>
    <phoneticPr fontId="4"/>
  </si>
  <si>
    <t>《１歳６か月児健康診査》</t>
    <rPh sb="1" eb="3">
      <t>イッサイ</t>
    </rPh>
    <rPh sb="5" eb="6">
      <t>ゲツ</t>
    </rPh>
    <rPh sb="6" eb="7">
      <t>ジ</t>
    </rPh>
    <rPh sb="7" eb="9">
      <t>ケンコウ</t>
    </rPh>
    <rPh sb="9" eb="11">
      <t>シンサ</t>
    </rPh>
    <phoneticPr fontId="4"/>
  </si>
  <si>
    <t>対象者数</t>
    <rPh sb="0" eb="2">
      <t>タイショウ</t>
    </rPh>
    <phoneticPr fontId="4"/>
  </si>
  <si>
    <t xml:space="preserve">    29(2017)</t>
    <phoneticPr fontId="4"/>
  </si>
  <si>
    <t>《２歳２か月児歯科健診》</t>
    <rPh sb="2" eb="3">
      <t>サイ</t>
    </rPh>
    <rPh sb="5" eb="6">
      <t>ツキ</t>
    </rPh>
    <rPh sb="6" eb="7">
      <t>ジ</t>
    </rPh>
    <rPh sb="7" eb="9">
      <t>シカ</t>
    </rPh>
    <rPh sb="9" eb="11">
      <t>ケンシン</t>
    </rPh>
    <phoneticPr fontId="4"/>
  </si>
  <si>
    <t>《３歳児健康診査》</t>
    <phoneticPr fontId="4"/>
  </si>
  <si>
    <t>　資料：健康づくり課</t>
    <rPh sb="4" eb="6">
      <t>ケンコウ</t>
    </rPh>
    <phoneticPr fontId="4"/>
  </si>
  <si>
    <t>２２　予防接種</t>
    <rPh sb="3" eb="5">
      <t>ヨボウ</t>
    </rPh>
    <rPh sb="5" eb="7">
      <t>セッシュ</t>
    </rPh>
    <phoneticPr fontId="4"/>
  </si>
  <si>
    <t>定期予防接種</t>
    <rPh sb="0" eb="2">
      <t>テイキ</t>
    </rPh>
    <rPh sb="2" eb="4">
      <t>ヨボウ</t>
    </rPh>
    <rPh sb="4" eb="6">
      <t>セッシュ</t>
    </rPh>
    <phoneticPr fontId="4"/>
  </si>
  <si>
    <t>《ポリオ》</t>
    <phoneticPr fontId="4"/>
  </si>
  <si>
    <t>《二種混合》</t>
    <phoneticPr fontId="4"/>
  </si>
  <si>
    <t>接種者数</t>
    <rPh sb="0" eb="2">
      <t>セッシュ</t>
    </rPh>
    <rPh sb="2" eb="3">
      <t>シャ</t>
    </rPh>
    <rPh sb="3" eb="4">
      <t>スウ</t>
    </rPh>
    <phoneticPr fontId="4"/>
  </si>
  <si>
    <t>接種率</t>
    <rPh sb="0" eb="3">
      <t>セッシュリツ</t>
    </rPh>
    <phoneticPr fontId="4"/>
  </si>
  <si>
    <t>《麻しん・風しん１期》</t>
    <rPh sb="1" eb="2">
      <t>マ</t>
    </rPh>
    <rPh sb="5" eb="6">
      <t>フウ</t>
    </rPh>
    <rPh sb="9" eb="10">
      <t>キ</t>
    </rPh>
    <phoneticPr fontId="4"/>
  </si>
  <si>
    <t>　（単位：人、％）</t>
    <phoneticPr fontId="4"/>
  </si>
  <si>
    <t>　（単位：人、％）</t>
    <phoneticPr fontId="4"/>
  </si>
  <si>
    <t>《麻しん・風しん２期》</t>
    <rPh sb="1" eb="2">
      <t>マ</t>
    </rPh>
    <rPh sb="5" eb="6">
      <t>フウ</t>
    </rPh>
    <rPh sb="9" eb="10">
      <t>キ</t>
    </rPh>
    <phoneticPr fontId="4"/>
  </si>
  <si>
    <t>《四種混合》</t>
    <rPh sb="1" eb="2">
      <t>ヨン</t>
    </rPh>
    <phoneticPr fontId="4"/>
  </si>
  <si>
    <t xml:space="preserve">    29(2017)</t>
    <phoneticPr fontId="4"/>
  </si>
  <si>
    <t>《ＢＣＧ》</t>
    <phoneticPr fontId="4"/>
  </si>
  <si>
    <t>《水痘》</t>
    <rPh sb="1" eb="3">
      <t>スイトウ</t>
    </rPh>
    <phoneticPr fontId="4"/>
  </si>
  <si>
    <t xml:space="preserve">    29(2017)</t>
    <phoneticPr fontId="4"/>
  </si>
  <si>
    <t>《ヒブワクチン》</t>
    <phoneticPr fontId="4"/>
  </si>
  <si>
    <t>《小児肺炎球菌》</t>
    <rPh sb="1" eb="3">
      <t>ショウニ</t>
    </rPh>
    <rPh sb="3" eb="5">
      <t>ハイエン</t>
    </rPh>
    <rPh sb="5" eb="7">
      <t>キュウキン</t>
    </rPh>
    <phoneticPr fontId="4"/>
  </si>
  <si>
    <t>法定2類</t>
  </si>
  <si>
    <t>《日本脳炎1期》</t>
    <rPh sb="1" eb="3">
      <t>ニホン</t>
    </rPh>
    <rPh sb="3" eb="5">
      <t>ノウエン</t>
    </rPh>
    <rPh sb="6" eb="7">
      <t>キ</t>
    </rPh>
    <phoneticPr fontId="4"/>
  </si>
  <si>
    <t>《インフルエンザ》</t>
    <phoneticPr fontId="4"/>
  </si>
  <si>
    <t>　（単位：人、％）</t>
    <phoneticPr fontId="4"/>
  </si>
  <si>
    <t>《日本脳炎2期》</t>
    <rPh sb="1" eb="3">
      <t>ニホン</t>
    </rPh>
    <rPh sb="3" eb="5">
      <t>ノウエン</t>
    </rPh>
    <rPh sb="6" eb="7">
      <t>キ</t>
    </rPh>
    <phoneticPr fontId="4"/>
  </si>
  <si>
    <t>《高齢者肺炎球菌》</t>
    <rPh sb="1" eb="4">
      <t>コウレイシャ</t>
    </rPh>
    <rPh sb="4" eb="6">
      <t>ハイエン</t>
    </rPh>
    <rPh sb="6" eb="8">
      <t>キュウキン</t>
    </rPh>
    <phoneticPr fontId="4"/>
  </si>
  <si>
    <t xml:space="preserve">    29(2017)</t>
    <phoneticPr fontId="4"/>
  </si>
  <si>
    <t>２３　ごみの収集と処理状況</t>
    <phoneticPr fontId="4"/>
  </si>
  <si>
    <t>　掛川区域と大東・大須賀区域では、ごみの分別収品目に違いがあります。掛川区域では、燃えるごみ、燃えないごみをはじめとする16分類です。大東・大須賀区域では、燃えないごみをさらに細かく分別しているため、23分類の収集を行っております。</t>
    <rPh sb="20" eb="22">
      <t>ブンベツ</t>
    </rPh>
    <rPh sb="22" eb="23">
      <t>シュウ</t>
    </rPh>
    <rPh sb="23" eb="25">
      <t>ヒンモク</t>
    </rPh>
    <rPh sb="26" eb="27">
      <t>チガ</t>
    </rPh>
    <rPh sb="41" eb="42">
      <t>モ</t>
    </rPh>
    <rPh sb="47" eb="48">
      <t>モ</t>
    </rPh>
    <rPh sb="62" eb="64">
      <t>ブンルイ</t>
    </rPh>
    <rPh sb="78" eb="79">
      <t>モ</t>
    </rPh>
    <rPh sb="88" eb="89">
      <t>コマ</t>
    </rPh>
    <rPh sb="91" eb="93">
      <t>ブンベツ</t>
    </rPh>
    <rPh sb="102" eb="104">
      <t>ブンルイ</t>
    </rPh>
    <rPh sb="105" eb="107">
      <t>シュウシュウ</t>
    </rPh>
    <rPh sb="108" eb="109">
      <t>オコナ</t>
    </rPh>
    <phoneticPr fontId="4"/>
  </si>
  <si>
    <t>（１）ごみ排出量とリサイクル率</t>
    <rPh sb="5" eb="7">
      <t>ハイシュツ</t>
    </rPh>
    <phoneticPr fontId="4"/>
  </si>
  <si>
    <t>（単位：ｔ、％）</t>
    <phoneticPr fontId="4"/>
  </si>
  <si>
    <t>ごみ排出量</t>
    <rPh sb="2" eb="5">
      <t>ハイシュツリョウ</t>
    </rPh>
    <phoneticPr fontId="4"/>
  </si>
  <si>
    <t>うち資源物</t>
    <rPh sb="2" eb="4">
      <t>シゲン</t>
    </rPh>
    <rPh sb="4" eb="5">
      <t>ブツ</t>
    </rPh>
    <phoneticPr fontId="4"/>
  </si>
  <si>
    <t>リサイクル率</t>
    <rPh sb="5" eb="6">
      <t>リツ</t>
    </rPh>
    <phoneticPr fontId="4"/>
  </si>
  <si>
    <t>対前年
増加率</t>
    <phoneticPr fontId="4"/>
  </si>
  <si>
    <t xml:space="preserve">    平成25(2013)</t>
    <rPh sb="4" eb="6">
      <t>ヘイセイ</t>
    </rPh>
    <phoneticPr fontId="4"/>
  </si>
  <si>
    <t xml:space="preserve">    26(2014)</t>
  </si>
  <si>
    <t>27(2015)</t>
  </si>
  <si>
    <t>28(2016)</t>
  </si>
  <si>
    <t>（２）ごみ排出量と人口の推移</t>
    <rPh sb="5" eb="7">
      <t>ハイシュツ</t>
    </rPh>
    <rPh sb="9" eb="11">
      <t>ジンコウ</t>
    </rPh>
    <rPh sb="12" eb="14">
      <t>スイイ</t>
    </rPh>
    <phoneticPr fontId="4"/>
  </si>
  <si>
    <t>（単位：ｔ、人、％）</t>
    <rPh sb="6" eb="7">
      <t>ニン</t>
    </rPh>
    <phoneticPr fontId="4"/>
  </si>
  <si>
    <t>燃える
ごみ</t>
    <phoneticPr fontId="4"/>
  </si>
  <si>
    <t>燃えないごみ</t>
    <phoneticPr fontId="4"/>
  </si>
  <si>
    <t>資源物</t>
    <rPh sb="0" eb="3">
      <t>シゲンブツ</t>
    </rPh>
    <phoneticPr fontId="4"/>
  </si>
  <si>
    <t>集団回収</t>
    <rPh sb="0" eb="2">
      <t>シュウダン</t>
    </rPh>
    <rPh sb="2" eb="4">
      <t>カイシュウ</t>
    </rPh>
    <phoneticPr fontId="4"/>
  </si>
  <si>
    <t>人口</t>
    <rPh sb="0" eb="2">
      <t>ジンコウ</t>
    </rPh>
    <phoneticPr fontId="4"/>
  </si>
  <si>
    <t>-</t>
    <phoneticPr fontId="4"/>
  </si>
  <si>
    <t>※環境省調査に合わせ、人口は10/1現在、外国人含む。</t>
    <rPh sb="0" eb="3">
      <t>カンキョウショウ</t>
    </rPh>
    <rPh sb="3" eb="5">
      <t>チョウサ</t>
    </rPh>
    <rPh sb="6" eb="7">
      <t>ア</t>
    </rPh>
    <rPh sb="10" eb="12">
      <t>ジンコウ</t>
    </rPh>
    <rPh sb="17" eb="19">
      <t>ゲンザイ</t>
    </rPh>
    <rPh sb="21" eb="23">
      <t>ガイコク</t>
    </rPh>
    <rPh sb="23" eb="24">
      <t>フク</t>
    </rPh>
    <phoneticPr fontId="4"/>
  </si>
  <si>
    <t>（３）燃えるごみ排出量の推移</t>
    <rPh sb="8" eb="10">
      <t>ハイシュツ</t>
    </rPh>
    <rPh sb="12" eb="14">
      <t>スイイ</t>
    </rPh>
    <phoneticPr fontId="4"/>
  </si>
  <si>
    <t>（単位：ｔ、％、ｇ）</t>
    <phoneticPr fontId="4"/>
  </si>
  <si>
    <t>市収集</t>
  </si>
  <si>
    <t>直接搬入</t>
  </si>
  <si>
    <t xml:space="preserve">合　 計 </t>
    <phoneticPr fontId="4"/>
  </si>
  <si>
    <t>対 前 年</t>
  </si>
  <si>
    <t>１日平均</t>
  </si>
  <si>
    <t>１ 人 あ た り １ 日</t>
  </si>
  <si>
    <t>増 加 率</t>
    <phoneticPr fontId="4"/>
  </si>
  <si>
    <t>排出量</t>
    <rPh sb="0" eb="2">
      <t>ハイシュツ</t>
    </rPh>
    <rPh sb="2" eb="3">
      <t>リョウ</t>
    </rPh>
    <phoneticPr fontId="4"/>
  </si>
  <si>
    <t>平 均 排 出 量</t>
    <rPh sb="4" eb="5">
      <t>ハイ</t>
    </rPh>
    <rPh sb="6" eb="7">
      <t>デ</t>
    </rPh>
    <phoneticPr fontId="4"/>
  </si>
  <si>
    <t>（４）燃えないごみ排出量の推移</t>
    <rPh sb="9" eb="11">
      <t>ハイシュツ</t>
    </rPh>
    <phoneticPr fontId="4"/>
  </si>
  <si>
    <t>燃やさないごみ</t>
    <phoneticPr fontId="4"/>
  </si>
  <si>
    <t>対前年増加率</t>
    <phoneticPr fontId="4"/>
  </si>
  <si>
    <t>１日平均排出量</t>
    <rPh sb="4" eb="6">
      <t>ハイシュツ</t>
    </rPh>
    <phoneticPr fontId="4"/>
  </si>
  <si>
    <t>１人あたり１日平均排出量</t>
    <rPh sb="9" eb="11">
      <t>ハイシュツ</t>
    </rPh>
    <phoneticPr fontId="4"/>
  </si>
  <si>
    <t>424</t>
  </si>
  <si>
    <t>481</t>
  </si>
  <si>
    <t>431</t>
  </si>
  <si>
    <t>353</t>
  </si>
  <si>
    <t>（５）資源物排出量の推移</t>
    <rPh sb="3" eb="6">
      <t>シゲンブツ</t>
    </rPh>
    <rPh sb="6" eb="9">
      <t>ハイシュツリョウ</t>
    </rPh>
    <rPh sb="10" eb="12">
      <t>スイイ</t>
    </rPh>
    <phoneticPr fontId="4"/>
  </si>
  <si>
    <t>資  源  物</t>
    <rPh sb="0" eb="1">
      <t>シ</t>
    </rPh>
    <rPh sb="3" eb="4">
      <t>ミナモト</t>
    </rPh>
    <rPh sb="6" eb="7">
      <t>ブツ</t>
    </rPh>
    <phoneticPr fontId="4"/>
  </si>
  <si>
    <t>※人口は、外国人含む。</t>
    <rPh sb="1" eb="3">
      <t>ジンコウ</t>
    </rPh>
    <rPh sb="5" eb="8">
      <t>ガイコクジン</t>
    </rPh>
    <rPh sb="8" eb="9">
      <t>フク</t>
    </rPh>
    <phoneticPr fontId="4"/>
  </si>
  <si>
    <t>か　ん</t>
    <phoneticPr fontId="11"/>
  </si>
  <si>
    <t>び　ん</t>
    <phoneticPr fontId="11"/>
  </si>
  <si>
    <t>ペット</t>
    <phoneticPr fontId="11"/>
  </si>
  <si>
    <t>プラス</t>
    <phoneticPr fontId="11"/>
  </si>
  <si>
    <t>白　色</t>
    <phoneticPr fontId="11"/>
  </si>
  <si>
    <t>古紙</t>
    <phoneticPr fontId="11"/>
  </si>
  <si>
    <t>金属</t>
    <phoneticPr fontId="11"/>
  </si>
  <si>
    <t>食用油</t>
    <rPh sb="0" eb="3">
      <t>ショクヨウアブラ</t>
    </rPh>
    <phoneticPr fontId="11"/>
  </si>
  <si>
    <t>乾電池</t>
    <rPh sb="0" eb="3">
      <t>カンデンチ</t>
    </rPh>
    <phoneticPr fontId="11"/>
  </si>
  <si>
    <t>ボトル</t>
  </si>
  <si>
    <t>チック</t>
  </si>
  <si>
    <t>トレイ</t>
    <phoneticPr fontId="11"/>
  </si>
  <si>
    <t>古布</t>
    <rPh sb="0" eb="1">
      <t>イニシエ</t>
    </rPh>
    <rPh sb="1" eb="2">
      <t>ヌノ</t>
    </rPh>
    <phoneticPr fontId="11"/>
  </si>
  <si>
    <t>回収</t>
    <phoneticPr fontId="11"/>
  </si>
  <si>
    <t>蛍光管</t>
    <rPh sb="0" eb="2">
      <t>ケイコウ</t>
    </rPh>
    <rPh sb="2" eb="3">
      <t>カン</t>
    </rPh>
    <phoneticPr fontId="11"/>
  </si>
  <si>
    <t>２４　し尿の処理状況</t>
    <phoneticPr fontId="4"/>
  </si>
  <si>
    <t>(単位：kℓ)</t>
    <rPh sb="1" eb="3">
      <t>タンイ</t>
    </rPh>
    <phoneticPr fontId="4"/>
  </si>
  <si>
    <t>年 度</t>
    <rPh sb="0" eb="1">
      <t>トシ</t>
    </rPh>
    <rPh sb="2" eb="3">
      <t>ド</t>
    </rPh>
    <phoneticPr fontId="19"/>
  </si>
  <si>
    <t>掛川市衛生センター</t>
    <rPh sb="0" eb="3">
      <t>カケガワシ</t>
    </rPh>
    <rPh sb="3" eb="5">
      <t>エイセイ</t>
    </rPh>
    <phoneticPr fontId="19"/>
  </si>
  <si>
    <t>東遠衛生センター</t>
    <rPh sb="0" eb="2">
      <t>トウエン</t>
    </rPh>
    <rPh sb="2" eb="4">
      <t>エイセイ</t>
    </rPh>
    <phoneticPr fontId="19"/>
  </si>
  <si>
    <t>し尿</t>
    <rPh sb="1" eb="2">
      <t>ニョウ</t>
    </rPh>
    <phoneticPr fontId="4"/>
  </si>
  <si>
    <t>浄化槽汚泥</t>
    <rPh sb="0" eb="3">
      <t>ジョウカソウ</t>
    </rPh>
    <rPh sb="3" eb="5">
      <t>オデイ</t>
    </rPh>
    <phoneticPr fontId="4"/>
  </si>
  <si>
    <t>28
(2016)</t>
    <phoneticPr fontId="11"/>
  </si>
  <si>
    <t>29
(2017)</t>
    <phoneticPr fontId="11"/>
  </si>
  <si>
    <t>２５　狂犬病予防</t>
    <phoneticPr fontId="4"/>
  </si>
  <si>
    <t>（単位：頭）</t>
    <phoneticPr fontId="11"/>
  </si>
  <si>
    <t>年 度</t>
    <phoneticPr fontId="4"/>
  </si>
  <si>
    <t>登　録　数</t>
  </si>
  <si>
    <t xml:space="preserve"> 注 射</t>
    <phoneticPr fontId="4"/>
  </si>
  <si>
    <t>不 用 犬</t>
  </si>
  <si>
    <t>死 亡 犬</t>
  </si>
  <si>
    <t>回収頭数</t>
  </si>
  <si>
    <t>26
(2014)</t>
    <phoneticPr fontId="11"/>
  </si>
  <si>
    <t>27
(2015)</t>
    <phoneticPr fontId="11"/>
  </si>
  <si>
    <t>　資料：環境政策課</t>
    <rPh sb="6" eb="8">
      <t>セイサク</t>
    </rPh>
    <phoneticPr fontId="4"/>
  </si>
  <si>
    <t>２６　家庭排水衛生処理の状況</t>
    <phoneticPr fontId="4"/>
  </si>
  <si>
    <t>年 度</t>
    <phoneticPr fontId="4"/>
  </si>
  <si>
    <t>総人口</t>
  </si>
  <si>
    <t>公共下水道</t>
  </si>
  <si>
    <t>農業集落
排水施設</t>
    <phoneticPr fontId="11"/>
  </si>
  <si>
    <t>地域集合</t>
  </si>
  <si>
    <t>処理施設</t>
  </si>
  <si>
    <t>(ｺﾐｭﾆﾃｨﾌﾟﾗﾝﾄ等)</t>
    <phoneticPr fontId="4"/>
  </si>
  <si>
    <t>供用面積</t>
  </si>
  <si>
    <t>水洗化人口</t>
    <rPh sb="0" eb="2">
      <t>スイセン</t>
    </rPh>
    <rPh sb="2" eb="3">
      <t>カ</t>
    </rPh>
    <rPh sb="3" eb="5">
      <t>ジンコウ</t>
    </rPh>
    <phoneticPr fontId="4"/>
  </si>
  <si>
    <t>普及率</t>
    <rPh sb="0" eb="3">
      <t>フキュウリツ</t>
    </rPh>
    <phoneticPr fontId="4"/>
  </si>
  <si>
    <t>水洗化率(人口)</t>
    <rPh sb="0" eb="3">
      <t>スイセンカ</t>
    </rPh>
    <rPh sb="3" eb="4">
      <t>リツ</t>
    </rPh>
    <rPh sb="5" eb="7">
      <t>ジンコウ</t>
    </rPh>
    <phoneticPr fontId="4"/>
  </si>
  <si>
    <t>地区数</t>
    <rPh sb="0" eb="2">
      <t>チク</t>
    </rPh>
    <rPh sb="2" eb="3">
      <t>スウ</t>
    </rPh>
    <phoneticPr fontId="4"/>
  </si>
  <si>
    <t>地区数</t>
  </si>
  <si>
    <t>　人</t>
  </si>
  <si>
    <t>ｈa</t>
  </si>
  <si>
    <t xml:space="preserve">     人</t>
    <phoneticPr fontId="4"/>
  </si>
  <si>
    <t>　 ％</t>
    <phoneticPr fontId="4"/>
  </si>
  <si>
    <t>　　％</t>
    <phoneticPr fontId="4"/>
  </si>
  <si>
    <t>地区</t>
    <rPh sb="0" eb="2">
      <t>チク</t>
    </rPh>
    <phoneticPr fontId="4"/>
  </si>
  <si>
    <t xml:space="preserve">    人</t>
    <phoneticPr fontId="4"/>
  </si>
  <si>
    <t>　地区</t>
  </si>
  <si>
    <t>年度</t>
    <phoneticPr fontId="4"/>
  </si>
  <si>
    <t>合併処理浄化槽</t>
  </si>
  <si>
    <t>合　　計</t>
  </si>
  <si>
    <t>設置戸数</t>
  </si>
  <si>
    <t>水洗化人口</t>
    <rPh sb="0" eb="3">
      <t>スイセンカ</t>
    </rPh>
    <rPh sb="3" eb="5">
      <t>ジンコウ</t>
    </rPh>
    <phoneticPr fontId="4"/>
  </si>
  <si>
    <t>処理率</t>
  </si>
  <si>
    <t xml:space="preserve">    戸</t>
    <phoneticPr fontId="4"/>
  </si>
  <si>
    <t>人</t>
  </si>
  <si>
    <t>％</t>
  </si>
  <si>
    <t>注：合計欄の「処理率」は汚水衛生処理率</t>
    <rPh sb="12" eb="14">
      <t>オスイ</t>
    </rPh>
    <rPh sb="14" eb="16">
      <t>エイセイ</t>
    </rPh>
    <rPh sb="16" eb="18">
      <t>ショリ</t>
    </rPh>
    <rPh sb="18" eb="19">
      <t>リツ</t>
    </rPh>
    <phoneticPr fontId="4"/>
  </si>
  <si>
    <t>　　一般的な「下水道普及率」は公共下水道の普及率</t>
  </si>
  <si>
    <t>（平成25年度は開院時、以降は4月1日現在）</t>
    <phoneticPr fontId="11"/>
  </si>
  <si>
    <t>（各年度4月1日現在）</t>
    <rPh sb="1" eb="4">
      <t>カクネンド</t>
    </rPh>
    <phoneticPr fontId="4"/>
  </si>
  <si>
    <t>平成26年度(2014)</t>
    <rPh sb="4" eb="6">
      <t>ネンド</t>
    </rPh>
    <phoneticPr fontId="4"/>
  </si>
  <si>
    <t>H27年度～</t>
    <rPh sb="3" eb="5">
      <t>ネンド</t>
    </rPh>
    <phoneticPr fontId="4"/>
  </si>
  <si>
    <t>　資料：下水道課</t>
    <rPh sb="6" eb="7">
      <t>ミチ</t>
    </rPh>
    <phoneticPr fontId="3"/>
  </si>
  <si>
    <t>　資料：下水道課</t>
    <rPh sb="1" eb="3">
      <t>シリョウ</t>
    </rPh>
    <rPh sb="4" eb="6">
      <t>ゲスイ</t>
    </rPh>
    <rPh sb="7" eb="8">
      <t>カ</t>
    </rPh>
    <phoneticPr fontId="19"/>
  </si>
  <si>
    <t>　　区　　　　　　　分</t>
    <phoneticPr fontId="4"/>
  </si>
  <si>
    <t>区分＼年度</t>
    <rPh sb="3" eb="5">
      <t>ネンド</t>
    </rPh>
    <phoneticPr fontId="3"/>
  </si>
  <si>
    <t>区分＼年度</t>
    <rPh sb="0" eb="1">
      <t>ク</t>
    </rPh>
    <rPh sb="1" eb="2">
      <t>ブン</t>
    </rPh>
    <rPh sb="3" eb="5">
      <t>ネンド</t>
    </rPh>
    <phoneticPr fontId="19"/>
  </si>
  <si>
    <t>地区＼年度</t>
    <rPh sb="3" eb="5">
      <t>ネンド</t>
    </rPh>
    <phoneticPr fontId="4"/>
  </si>
  <si>
    <t>【資源物の内訳】</t>
    <rPh sb="1" eb="4">
      <t>シゲンブツ</t>
    </rPh>
    <rPh sb="5" eb="7">
      <t>ウチワケ</t>
    </rPh>
    <phoneticPr fontId="4"/>
  </si>
  <si>
    <t>（単位：t、％）</t>
  </si>
  <si>
    <t>【集団回収の活動団体数と回収量内訳】</t>
    <rPh sb="1" eb="3">
      <t>シュウダン</t>
    </rPh>
    <rPh sb="3" eb="5">
      <t>カイシュウ</t>
    </rPh>
    <phoneticPr fontId="11"/>
  </si>
  <si>
    <t>平成25
(2013)</t>
    <rPh sb="0" eb="1">
      <t>ヘイセイ</t>
    </rPh>
    <phoneticPr fontId="3"/>
  </si>
  <si>
    <t>平成25
(2013)</t>
    <rPh sb="0" eb="1">
      <t>ヘイセイ</t>
    </rPh>
    <phoneticPr fontId="11"/>
  </si>
  <si>
    <t>-</t>
    <phoneticPr fontId="3"/>
  </si>
  <si>
    <t>（平成25年度は開院時、以降は4月1日現在）（単位：床、人）</t>
    <phoneticPr fontId="3"/>
  </si>
  <si>
    <t>－</t>
    <phoneticPr fontId="3"/>
  </si>
  <si>
    <t>-</t>
    <phoneticPr fontId="3"/>
  </si>
  <si>
    <t>128</t>
    <phoneticPr fontId="3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</si>
  <si>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phoneticPr fontId="4"/>
  </si>
  <si>
    <t>収入済額</t>
    <phoneticPr fontId="4"/>
  </si>
  <si>
    <t>　  注：◆印は償還給付で一旦全額払い、後から８割か９割の払い戻しを受けるもの</t>
    <rPh sb="3" eb="4">
      <t>チュウ</t>
    </rPh>
    <rPh sb="24" eb="25">
      <t>ワリ</t>
    </rPh>
    <phoneticPr fontId="4"/>
  </si>
  <si>
    <t>-</t>
    <phoneticPr fontId="3"/>
  </si>
  <si>
    <t>-</t>
    <phoneticPr fontId="3"/>
  </si>
  <si>
    <t>臨床研修センター</t>
    <rPh sb="0" eb="2">
      <t>リンショウ</t>
    </rPh>
    <rPh sb="2" eb="4">
      <t>ケンシュウ</t>
    </rPh>
    <phoneticPr fontId="3"/>
  </si>
  <si>
    <t>ＩＶＲ・画像診断センター</t>
    <rPh sb="4" eb="6">
      <t>ガゾウ</t>
    </rPh>
    <rPh sb="6" eb="8">
      <t>シンダン</t>
    </rPh>
    <phoneticPr fontId="3"/>
  </si>
  <si>
    <t>リハビリテーション科</t>
    <rPh sb="9" eb="10">
      <t>カ</t>
    </rPh>
    <phoneticPr fontId="3"/>
  </si>
  <si>
    <t>29(2017)</t>
    <phoneticPr fontId="11"/>
  </si>
  <si>
    <t>H29</t>
  </si>
  <si>
    <t>H30</t>
  </si>
  <si>
    <t>H31</t>
  </si>
  <si>
    <t>月</t>
  </si>
  <si>
    <t>309</t>
    <phoneticPr fontId="3"/>
  </si>
  <si>
    <t>29
(2017)</t>
    <phoneticPr fontId="11"/>
  </si>
  <si>
    <t>《Ｂ型肝炎》</t>
    <rPh sb="2" eb="3">
      <t>カタ</t>
    </rPh>
    <rPh sb="3" eb="5">
      <t>カンエン</t>
    </rPh>
    <phoneticPr fontId="4"/>
  </si>
  <si>
    <t>（平成29年8月レセプト）</t>
    <phoneticPr fontId="4"/>
  </si>
  <si>
    <t>他法負担金</t>
    <rPh sb="0" eb="1">
      <t>ホカ</t>
    </rPh>
    <rPh sb="1" eb="2">
      <t>ホウ</t>
    </rPh>
    <rPh sb="2" eb="5">
      <t>フタンキン</t>
    </rPh>
    <phoneticPr fontId="4"/>
  </si>
  <si>
    <t>　資料：健康づくり課(精密検査受診結果はH31.3.1現在の人数）、H29年度特定健診・保健指導は法定報告数</t>
    <rPh sb="4" eb="6">
      <t>ケンコウ</t>
    </rPh>
    <rPh sb="9" eb="10">
      <t>カ</t>
    </rPh>
    <rPh sb="11" eb="13">
      <t>セイミツ</t>
    </rPh>
    <rPh sb="13" eb="15">
      <t>ケンサ</t>
    </rPh>
    <rPh sb="15" eb="17">
      <t>ジュシン</t>
    </rPh>
    <rPh sb="17" eb="19">
      <t>ケッカ</t>
    </rPh>
    <rPh sb="27" eb="29">
      <t>ゲンザイ</t>
    </rPh>
    <rPh sb="30" eb="32">
      <t>ニンズウ</t>
    </rPh>
    <rPh sb="37" eb="39">
      <t>ネンド</t>
    </rPh>
    <rPh sb="39" eb="41">
      <t>トクテイ</t>
    </rPh>
    <rPh sb="41" eb="43">
      <t>ケンシン</t>
    </rPh>
    <rPh sb="44" eb="46">
      <t>ホケン</t>
    </rPh>
    <rPh sb="46" eb="48">
      <t>シドウ</t>
    </rPh>
    <rPh sb="49" eb="51">
      <t>ホウテイ</t>
    </rPh>
    <rPh sb="51" eb="53">
      <t>ホウコク</t>
    </rPh>
    <rPh sb="53" eb="54">
      <t>スウ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</si>
  <si>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</si>
  <si>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</si>
  <si>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</si>
  <si>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</si>
  <si>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特定入所者
介護サービス</t>
    <rPh sb="0" eb="2">
      <t>トクテイ</t>
    </rPh>
    <rPh sb="2" eb="5">
      <t>ニュウショシャ</t>
    </rPh>
    <rPh sb="6" eb="8">
      <t>カイゴ</t>
    </rPh>
    <phoneticPr fontId="19"/>
  </si>
  <si>
    <t>高額介護
サービス費</t>
    <rPh sb="0" eb="2">
      <t>コウガク</t>
    </rPh>
    <rPh sb="2" eb="4">
      <t>カイゴ</t>
    </rPh>
    <rPh sb="9" eb="10">
      <t>ヒ</t>
    </rPh>
    <phoneticPr fontId="19"/>
  </si>
  <si>
    <t>支払い審査
手数料</t>
    <rPh sb="0" eb="2">
      <t>シハラ</t>
    </rPh>
    <rPh sb="3" eb="5">
      <t>シンサ</t>
    </rPh>
    <rPh sb="6" eb="9">
      <t>テスウリョウ</t>
    </rPh>
    <phoneticPr fontId="19"/>
  </si>
  <si>
    <t>高額合算
サービス費</t>
    <rPh sb="0" eb="2">
      <t>コウガク</t>
    </rPh>
    <rPh sb="2" eb="4">
      <t>ガッサン</t>
    </rPh>
    <rPh sb="9" eb="10">
      <t>ヒ</t>
    </rPh>
    <phoneticPr fontId="19"/>
  </si>
  <si>
    <t>-</t>
    <phoneticPr fontId="3"/>
  </si>
  <si>
    <t>-</t>
    <phoneticPr fontId="3"/>
  </si>
  <si>
    <t>（平成29年度） （単位：円）</t>
    <rPh sb="10" eb="12">
      <t>タンイ</t>
    </rPh>
    <rPh sb="13" eb="1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</si>
</sst>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76" formatCode="#,##0_ "/>
    <numFmt numFmtId="177" formatCode="#,##0_);\(#,##0\)"/>
    <numFmt numFmtId="178" formatCode="#,##0_)"/>
    <numFmt numFmtId="179" formatCode="#,##0.0_)"/>
    <numFmt numFmtId="180" formatCode="#,##0_);[Red]\(#,##0\)"/>
    <numFmt numFmtId="181" formatCode="&quot;(&quot;#,##0&quot;)&quot;"/>
    <numFmt numFmtId="182" formatCode="#,##0\ \ \ \ \ _)"/>
    <numFmt numFmtId="183" formatCode="#,##0,"/>
    <numFmt numFmtId="184" formatCode="0.0;&quot;△ &quot;0.0"/>
    <numFmt numFmtId="185" formatCode="#,##0.0_);[Red]\(#,##0.0\)"/>
    <numFmt numFmtId="186" formatCode="0.0;&quot;△&quot;0.0"/>
    <numFmt numFmtId="187" formatCode="#,##0.0,"/>
    <numFmt numFmtId="188" formatCode="#,##0.0"/>
    <numFmt numFmtId="189" formatCode="#,##0.0_ ;[Red]\-#,##0.0\ "/>
    <numFmt numFmtId="190" formatCode="0.0_);[Red]\(0.0\)"/>
    <numFmt numFmtId="191" formatCode="#,##0_______);[Red]\(#,##0\)"/>
    <numFmt numFmtId="192" formatCode="0.0"/>
    <numFmt numFmtId="193" formatCode="#,##0_ ;[Red]\-#,##0\ "/>
    <numFmt numFmtId="194" formatCode="#,##0.00_ "/>
    <numFmt numFmtId="195" formatCode="#,##0.0_ "/>
    <numFmt numFmtId="196" formatCode="0.00_ "/>
    <numFmt numFmtId="197" formatCode="0.0_ "/>
    <numFmt numFmtId="198" formatCode="0.0%"/>
    <numFmt numFmtId="199" formatCode="0_ "/>
    <numFmt numFmtId="200" formatCode="#,##0___)"/>
    <numFmt numFmtId="201" formatCode="#,##0.0___)"/>
    <numFmt numFmtId="202" formatCode="#,##0.0_);&quot;△&quot;#,##0.0_)"/>
    <numFmt numFmtId="203" formatCode="#,##0.0;&quot;△ &quot;#,##0.0"/>
    <numFmt numFmtId="204" formatCode="0_);[Red]\(0\)"/>
  </numFmts>
  <fonts count="36">
    <font>
      <sz val="11"/>
      <color theme="1"/>
      <name val="游ゴシック"/>
      <family val="2"/>
      <scheme val="minor"/>
    </font>
    <font>
      <sz val="10.45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45"/>
      <name val="ＭＳ ゴシック"/>
      <family val="3"/>
      <charset val="128"/>
    </font>
    <font>
      <sz val="10.9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.95"/>
      <name val="ＭＳ ゴシック"/>
      <family val="3"/>
      <charset val="128"/>
    </font>
    <font>
      <b/>
      <sz val="11.95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.95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4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9.4499999999999993"/>
      <name val="ＭＳ ゴシック"/>
      <family val="3"/>
      <charset val="128"/>
    </font>
    <font>
      <sz val="7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 style="medium">
        <color indexed="8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8"/>
      </left>
      <right/>
      <top/>
      <bottom style="dashed">
        <color indexed="64"/>
      </bottom>
      <diagonal/>
    </border>
    <border>
      <left style="thin">
        <color indexed="8"/>
      </left>
      <right/>
      <top style="dashed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/>
      <bottom style="medium">
        <color indexed="8"/>
      </bottom>
      <diagonal/>
    </border>
    <border>
      <left style="dashed">
        <color indexed="8"/>
      </left>
      <right/>
      <top/>
      <bottom style="medium">
        <color indexed="8"/>
      </bottom>
      <diagonal/>
    </border>
    <border>
      <left style="dashed">
        <color indexed="8"/>
      </left>
      <right style="dashed">
        <color indexed="8"/>
      </right>
      <top/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medium">
        <color indexed="8"/>
      </top>
      <bottom style="dashed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/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dashed">
        <color indexed="8"/>
      </right>
      <top/>
      <bottom/>
      <diagonal/>
    </border>
    <border>
      <left style="dashed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dashed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/>
      <top/>
      <bottom style="medium">
        <color indexed="8"/>
      </bottom>
      <diagonal/>
    </border>
    <border>
      <left style="dotted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dashed">
        <color indexed="8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ashed">
        <color indexed="64"/>
      </bottom>
      <diagonal/>
    </border>
    <border>
      <left/>
      <right/>
      <top style="thin">
        <color indexed="8"/>
      </top>
      <bottom style="dashed">
        <color indexed="64"/>
      </bottom>
      <diagonal/>
    </border>
  </borders>
  <cellStyleXfs count="6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359">
    <xf numFmtId="0" fontId="0" fillId="0" borderId="0" xfId="0"/>
    <xf numFmtId="0" fontId="2" fillId="0" borderId="0" xfId="1" applyFont="1" applyFill="1"/>
    <xf numFmtId="0" fontId="5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2" xfId="1" applyFont="1" applyFill="1" applyBorder="1"/>
    <xf numFmtId="0" fontId="5" fillId="0" borderId="32" xfId="1" applyFont="1" applyFill="1" applyBorder="1"/>
    <xf numFmtId="0" fontId="8" fillId="0" borderId="0" xfId="1" applyFont="1" applyFill="1" applyBorder="1"/>
    <xf numFmtId="0" fontId="5" fillId="0" borderId="33" xfId="1" applyFont="1" applyFill="1" applyBorder="1" applyAlignment="1">
      <alignment horizontal="center" vertical="center" textRotation="255" wrapText="1"/>
    </xf>
    <xf numFmtId="0" fontId="7" fillId="0" borderId="35" xfId="1" applyFont="1" applyFill="1" applyBorder="1" applyAlignment="1">
      <alignment horizontal="center" vertical="center" textRotation="255"/>
    </xf>
    <xf numFmtId="0" fontId="7" fillId="0" borderId="36" xfId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textRotation="255" wrapText="1"/>
    </xf>
    <xf numFmtId="0" fontId="5" fillId="0" borderId="0" xfId="1" applyFont="1" applyFill="1" applyBorder="1" applyAlignment="1">
      <alignment horizontal="right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12" fillId="0" borderId="38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5" fillId="0" borderId="39" xfId="1" applyFont="1" applyFill="1" applyBorder="1" applyAlignment="1">
      <alignment horizontal="center" vertical="center" wrapText="1"/>
    </xf>
    <xf numFmtId="0" fontId="12" fillId="0" borderId="4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 wrapText="1"/>
    </xf>
    <xf numFmtId="0" fontId="7" fillId="0" borderId="0" xfId="1" applyFont="1" applyFill="1"/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/>
    <xf numFmtId="0" fontId="7" fillId="0" borderId="0" xfId="1" applyFont="1" applyFill="1" applyBorder="1" applyAlignment="1">
      <alignment horizontal="left" vertical="center"/>
    </xf>
    <xf numFmtId="176" fontId="7" fillId="0" borderId="0" xfId="1" applyNumberFormat="1" applyFont="1" applyFill="1"/>
    <xf numFmtId="177" fontId="7" fillId="0" borderId="49" xfId="1" applyNumberFormat="1" applyFont="1" applyFill="1" applyBorder="1" applyAlignment="1">
      <alignment vertical="center"/>
    </xf>
    <xf numFmtId="177" fontId="7" fillId="0" borderId="21" xfId="1" applyNumberFormat="1" applyFont="1" applyFill="1" applyBorder="1" applyAlignment="1">
      <alignment vertical="center"/>
    </xf>
    <xf numFmtId="0" fontId="7" fillId="0" borderId="67" xfId="1" applyFont="1" applyFill="1" applyBorder="1" applyAlignment="1">
      <alignment vertical="center"/>
    </xf>
    <xf numFmtId="0" fontId="7" fillId="0" borderId="68" xfId="1" applyFont="1" applyFill="1" applyBorder="1" applyAlignment="1">
      <alignment horizontal="distributed" vertical="center"/>
    </xf>
    <xf numFmtId="176" fontId="7" fillId="0" borderId="67" xfId="1" applyNumberFormat="1" applyFont="1" applyFill="1" applyBorder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distributed" vertical="center"/>
    </xf>
    <xf numFmtId="177" fontId="7" fillId="0" borderId="13" xfId="1" applyNumberFormat="1" applyFont="1" applyFill="1" applyBorder="1" applyAlignment="1">
      <alignment vertical="center"/>
    </xf>
    <xf numFmtId="177" fontId="7" fillId="0" borderId="0" xfId="1" applyNumberFormat="1" applyFont="1" applyFill="1" applyAlignment="1">
      <alignment vertical="center"/>
    </xf>
    <xf numFmtId="0" fontId="7" fillId="0" borderId="30" xfId="1" applyFont="1" applyFill="1" applyBorder="1" applyAlignment="1">
      <alignment horizontal="distributed" vertical="center"/>
    </xf>
    <xf numFmtId="177" fontId="7" fillId="0" borderId="1" xfId="1" applyNumberFormat="1" applyFont="1" applyFill="1" applyBorder="1" applyAlignment="1">
      <alignment vertical="center"/>
    </xf>
    <xf numFmtId="178" fontId="5" fillId="0" borderId="52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0" fontId="5" fillId="0" borderId="67" xfId="1" applyFont="1" applyFill="1" applyBorder="1" applyAlignment="1">
      <alignment vertical="center"/>
    </xf>
    <xf numFmtId="178" fontId="5" fillId="0" borderId="68" xfId="1" applyNumberFormat="1" applyFont="1" applyFill="1" applyBorder="1" applyAlignment="1">
      <alignment horizontal="center" vertical="center"/>
    </xf>
    <xf numFmtId="178" fontId="5" fillId="0" borderId="70" xfId="1" applyNumberFormat="1" applyFont="1" applyFill="1" applyBorder="1" applyAlignment="1">
      <alignment vertical="center"/>
    </xf>
    <xf numFmtId="178" fontId="5" fillId="0" borderId="67" xfId="1" applyNumberFormat="1" applyFont="1" applyFill="1" applyBorder="1" applyAlignment="1">
      <alignment vertical="center"/>
    </xf>
    <xf numFmtId="178" fontId="5" fillId="0" borderId="2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178" fontId="5" fillId="0" borderId="71" xfId="1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>
      <alignment vertical="center"/>
    </xf>
    <xf numFmtId="179" fontId="5" fillId="0" borderId="52" xfId="1" applyNumberFormat="1" applyFont="1" applyFill="1" applyBorder="1" applyAlignment="1">
      <alignment vertical="center"/>
    </xf>
    <xf numFmtId="179" fontId="5" fillId="0" borderId="21" xfId="1" applyNumberFormat="1" applyFont="1" applyFill="1" applyBorder="1" applyAlignment="1">
      <alignment vertical="center"/>
    </xf>
    <xf numFmtId="179" fontId="5" fillId="0" borderId="72" xfId="1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178" fontId="5" fillId="0" borderId="70" xfId="1" applyNumberFormat="1" applyFont="1" applyFill="1" applyBorder="1"/>
    <xf numFmtId="178" fontId="5" fillId="0" borderId="67" xfId="1" applyNumberFormat="1" applyFont="1" applyFill="1" applyBorder="1"/>
    <xf numFmtId="178" fontId="5" fillId="0" borderId="25" xfId="1" applyNumberFormat="1" applyFont="1" applyFill="1" applyBorder="1"/>
    <xf numFmtId="178" fontId="5" fillId="0" borderId="0" xfId="1" applyNumberFormat="1" applyFont="1" applyFill="1" applyBorder="1"/>
    <xf numFmtId="178" fontId="5" fillId="0" borderId="1" xfId="1" applyNumberFormat="1" applyFont="1" applyFill="1" applyBorder="1"/>
    <xf numFmtId="180" fontId="5" fillId="0" borderId="75" xfId="1" applyNumberFormat="1" applyFont="1" applyFill="1" applyBorder="1"/>
    <xf numFmtId="178" fontId="5" fillId="0" borderId="75" xfId="1" applyNumberFormat="1" applyFont="1" applyFill="1" applyBorder="1"/>
    <xf numFmtId="180" fontId="7" fillId="0" borderId="0" xfId="1" applyNumberFormat="1" applyFont="1" applyFill="1" applyBorder="1" applyAlignment="1">
      <alignment vertical="center"/>
    </xf>
    <xf numFmtId="178" fontId="5" fillId="0" borderId="77" xfId="1" applyNumberFormat="1" applyFont="1" applyFill="1" applyBorder="1"/>
    <xf numFmtId="180" fontId="7" fillId="0" borderId="65" xfId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38" fontId="5" fillId="0" borderId="0" xfId="2" applyFont="1" applyFill="1"/>
    <xf numFmtId="3" fontId="7" fillId="0" borderId="21" xfId="1" applyNumberFormat="1" applyFont="1" applyFill="1" applyBorder="1" applyAlignment="1"/>
    <xf numFmtId="3" fontId="7" fillId="0" borderId="0" xfId="1" applyNumberFormat="1" applyFont="1" applyFill="1" applyBorder="1" applyAlignment="1"/>
    <xf numFmtId="3" fontId="7" fillId="0" borderId="81" xfId="1" applyNumberFormat="1" applyFont="1" applyFill="1" applyBorder="1" applyAlignment="1"/>
    <xf numFmtId="3" fontId="7" fillId="0" borderId="83" xfId="1" applyNumberFormat="1" applyFont="1" applyFill="1" applyBorder="1" applyAlignment="1"/>
    <xf numFmtId="3" fontId="7" fillId="0" borderId="0" xfId="1" applyNumberFormat="1" applyFont="1" applyFill="1" applyBorder="1" applyAlignment="1">
      <alignment horizontal="right"/>
    </xf>
    <xf numFmtId="3" fontId="7" fillId="0" borderId="86" xfId="1" applyNumberFormat="1" applyFont="1" applyFill="1" applyBorder="1" applyAlignment="1"/>
    <xf numFmtId="3" fontId="7" fillId="0" borderId="72" xfId="1" applyNumberFormat="1" applyFont="1" applyFill="1" applyBorder="1" applyAlignment="1"/>
    <xf numFmtId="0" fontId="8" fillId="0" borderId="0" xfId="1" applyFont="1" applyFill="1" applyBorder="1" applyAlignment="1"/>
    <xf numFmtId="38" fontId="5" fillId="0" borderId="0" xfId="2" applyFont="1" applyFill="1" applyAlignment="1"/>
    <xf numFmtId="0" fontId="5" fillId="0" borderId="88" xfId="1" applyFont="1" applyFill="1" applyBorder="1" applyAlignment="1">
      <alignment horizontal="center" vertical="center"/>
    </xf>
    <xf numFmtId="0" fontId="14" fillId="0" borderId="49" xfId="1" applyFont="1" applyFill="1" applyBorder="1"/>
    <xf numFmtId="0" fontId="5" fillId="0" borderId="23" xfId="1" applyFont="1" applyFill="1" applyBorder="1" applyAlignment="1"/>
    <xf numFmtId="0" fontId="5" fillId="0" borderId="0" xfId="1" applyFont="1" applyFill="1" applyBorder="1" applyAlignment="1"/>
    <xf numFmtId="0" fontId="7" fillId="0" borderId="89" xfId="1" applyFont="1" applyFill="1" applyBorder="1" applyAlignment="1">
      <alignment horizontal="distributed"/>
    </xf>
    <xf numFmtId="0" fontId="7" fillId="0" borderId="0" xfId="1" applyFont="1" applyFill="1" applyBorder="1" applyAlignment="1">
      <alignment horizontal="distributed"/>
    </xf>
    <xf numFmtId="0" fontId="7" fillId="0" borderId="0" xfId="1" applyFont="1" applyFill="1" applyAlignment="1">
      <alignment horizontal="distributed"/>
    </xf>
    <xf numFmtId="3" fontId="5" fillId="0" borderId="51" xfId="1" applyNumberFormat="1" applyFont="1" applyFill="1" applyBorder="1" applyAlignment="1">
      <alignment horizontal="right"/>
    </xf>
    <xf numFmtId="3" fontId="5" fillId="0" borderId="49" xfId="1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distributed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38" fontId="5" fillId="0" borderId="23" xfId="2" applyFont="1" applyFill="1" applyBorder="1" applyAlignment="1">
      <alignment horizontal="right" vertical="center"/>
    </xf>
    <xf numFmtId="38" fontId="5" fillId="0" borderId="21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/>
    </xf>
    <xf numFmtId="38" fontId="5" fillId="0" borderId="0" xfId="2" quotePrefix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5" fillId="0" borderId="66" xfId="1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horizontal="right" vertical="center"/>
    </xf>
    <xf numFmtId="178" fontId="5" fillId="0" borderId="21" xfId="1" applyNumberFormat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0" xfId="1" applyNumberFormat="1" applyFont="1" applyFill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15" fillId="0" borderId="32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distributed" vertical="center"/>
    </xf>
    <xf numFmtId="0" fontId="5" fillId="0" borderId="69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vertical="center"/>
    </xf>
    <xf numFmtId="0" fontId="5" fillId="0" borderId="24" xfId="1" applyFont="1" applyFill="1" applyBorder="1" applyAlignment="1">
      <alignment horizontal="distributed" vertical="center"/>
    </xf>
    <xf numFmtId="0" fontId="5" fillId="0" borderId="98" xfId="1" applyFont="1" applyFill="1" applyBorder="1" applyAlignment="1">
      <alignment horizontal="distributed" vertical="center"/>
    </xf>
    <xf numFmtId="38" fontId="5" fillId="0" borderId="81" xfId="2" applyFont="1" applyFill="1" applyBorder="1" applyAlignment="1">
      <alignment horizontal="right" vertical="center"/>
    </xf>
    <xf numFmtId="178" fontId="5" fillId="0" borderId="81" xfId="1" applyNumberFormat="1" applyFont="1" applyFill="1" applyBorder="1" applyAlignment="1">
      <alignment vertical="center"/>
    </xf>
    <xf numFmtId="0" fontId="5" fillId="0" borderId="64" xfId="1" applyFont="1" applyFill="1" applyBorder="1" applyAlignment="1">
      <alignment horizontal="distributed" vertical="center"/>
    </xf>
    <xf numFmtId="38" fontId="5" fillId="0" borderId="83" xfId="2" applyFont="1" applyFill="1" applyBorder="1" applyAlignment="1">
      <alignment horizontal="right" vertical="center"/>
    </xf>
    <xf numFmtId="178" fontId="5" fillId="0" borderId="83" xfId="1" applyNumberFormat="1" applyFont="1" applyFill="1" applyBorder="1" applyAlignment="1">
      <alignment vertical="center"/>
    </xf>
    <xf numFmtId="178" fontId="5" fillId="0" borderId="1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>
      <alignment horizontal="right"/>
    </xf>
    <xf numFmtId="0" fontId="18" fillId="0" borderId="0" xfId="3" applyFont="1" applyFill="1">
      <alignment vertical="center"/>
    </xf>
    <xf numFmtId="0" fontId="20" fillId="0" borderId="0" xfId="3" applyFont="1" applyFill="1">
      <alignment vertical="center"/>
    </xf>
    <xf numFmtId="0" fontId="4" fillId="0" borderId="0" xfId="3" applyFont="1" applyFill="1">
      <alignment vertical="center"/>
    </xf>
    <xf numFmtId="0" fontId="4" fillId="0" borderId="0" xfId="3" applyFont="1" applyFill="1" applyBorder="1">
      <alignment vertical="center"/>
    </xf>
    <xf numFmtId="0" fontId="4" fillId="0" borderId="1" xfId="3" applyFont="1" applyFill="1" applyBorder="1">
      <alignment vertical="center"/>
    </xf>
    <xf numFmtId="0" fontId="23" fillId="0" borderId="69" xfId="3" applyFont="1" applyFill="1" applyBorder="1" applyAlignment="1">
      <alignment vertical="center"/>
    </xf>
    <xf numFmtId="0" fontId="23" fillId="0" borderId="100" xfId="3" applyFont="1" applyFill="1" applyBorder="1" applyAlignment="1">
      <alignment vertical="center"/>
    </xf>
    <xf numFmtId="0" fontId="4" fillId="0" borderId="0" xfId="3" applyFont="1" applyFill="1" applyAlignment="1">
      <alignment horizontal="right" vertical="center"/>
    </xf>
    <xf numFmtId="0" fontId="22" fillId="0" borderId="0" xfId="3" applyFont="1" applyFill="1">
      <alignment vertical="center"/>
    </xf>
    <xf numFmtId="0" fontId="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" fillId="0" borderId="110" xfId="3" applyFont="1" applyFill="1" applyBorder="1">
      <alignment vertical="center"/>
    </xf>
    <xf numFmtId="0" fontId="4" fillId="0" borderId="0" xfId="3" applyFont="1" applyFill="1" applyBorder="1" applyAlignment="1" applyProtection="1">
      <alignment vertical="center"/>
      <protection locked="0"/>
    </xf>
    <xf numFmtId="0" fontId="5" fillId="0" borderId="32" xfId="1" applyFont="1" applyFill="1" applyBorder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5" fillId="0" borderId="7" xfId="1" applyFont="1" applyFill="1" applyBorder="1" applyAlignment="1">
      <alignment horizontal="left" vertical="center"/>
    </xf>
    <xf numFmtId="0" fontId="15" fillId="0" borderId="19" xfId="1" applyFont="1" applyFill="1" applyBorder="1" applyAlignment="1">
      <alignment horizontal="center" vertical="center" shrinkToFit="1"/>
    </xf>
    <xf numFmtId="0" fontId="15" fillId="0" borderId="44" xfId="1" applyFont="1" applyFill="1" applyBorder="1" applyAlignment="1">
      <alignment horizontal="center" vertical="center"/>
    </xf>
    <xf numFmtId="0" fontId="15" fillId="0" borderId="130" xfId="1" applyFont="1" applyFill="1" applyBorder="1" applyAlignment="1">
      <alignment horizontal="center" vertical="center" shrinkToFit="1"/>
    </xf>
    <xf numFmtId="0" fontId="15" fillId="0" borderId="130" xfId="1" applyFont="1" applyFill="1" applyBorder="1" applyAlignment="1">
      <alignment horizontal="center" vertical="center"/>
    </xf>
    <xf numFmtId="38" fontId="15" fillId="0" borderId="0" xfId="2" applyFont="1" applyFill="1" applyBorder="1" applyAlignment="1">
      <alignment horizontal="center" vertical="center" wrapText="1"/>
    </xf>
    <xf numFmtId="38" fontId="15" fillId="0" borderId="23" xfId="2" applyFont="1" applyFill="1" applyBorder="1" applyAlignment="1">
      <alignment horizontal="center" vertical="center"/>
    </xf>
    <xf numFmtId="38" fontId="15" fillId="0" borderId="0" xfId="2" applyFont="1" applyFill="1" applyBorder="1" applyAlignment="1">
      <alignment horizontal="distributed" vertical="center"/>
    </xf>
    <xf numFmtId="38" fontId="15" fillId="0" borderId="0" xfId="2" applyFont="1" applyFill="1" applyBorder="1" applyAlignment="1">
      <alignment horizontal="right" vertical="center"/>
    </xf>
    <xf numFmtId="38" fontId="15" fillId="0" borderId="0" xfId="2" applyFont="1" applyFill="1" applyBorder="1" applyAlignment="1">
      <alignment horizontal="center" vertical="center"/>
    </xf>
    <xf numFmtId="38" fontId="15" fillId="0" borderId="0" xfId="2" applyFont="1" applyFill="1" applyBorder="1" applyAlignment="1">
      <alignment horizontal="distributed" vertical="center" wrapText="1"/>
    </xf>
    <xf numFmtId="38" fontId="5" fillId="0" borderId="0" xfId="2" applyFont="1" applyFill="1" applyAlignment="1">
      <alignment vertical="center"/>
    </xf>
    <xf numFmtId="0" fontId="15" fillId="0" borderId="0" xfId="1" applyFont="1" applyFill="1" applyBorder="1" applyAlignment="1">
      <alignment horizontal="center" vertical="center" wrapText="1"/>
    </xf>
    <xf numFmtId="38" fontId="15" fillId="0" borderId="0" xfId="2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7" fillId="0" borderId="1" xfId="5" applyFont="1" applyFill="1" applyBorder="1"/>
    <xf numFmtId="3" fontId="7" fillId="0" borderId="0" xfId="5" applyNumberFormat="1" applyFont="1" applyFill="1" applyBorder="1" applyAlignment="1">
      <alignment horizontal="right"/>
    </xf>
    <xf numFmtId="3" fontId="7" fillId="0" borderId="0" xfId="5" applyNumberFormat="1" applyFont="1" applyFill="1" applyBorder="1"/>
    <xf numFmtId="0" fontId="7" fillId="0" borderId="0" xfId="5" applyFont="1" applyFill="1" applyBorder="1" applyAlignment="1"/>
    <xf numFmtId="0" fontId="5" fillId="0" borderId="2" xfId="1" applyFont="1" applyFill="1" applyBorder="1" applyAlignment="1"/>
    <xf numFmtId="0" fontId="5" fillId="0" borderId="3" xfId="1" applyFont="1" applyFill="1" applyBorder="1" applyAlignment="1"/>
    <xf numFmtId="0" fontId="5" fillId="0" borderId="26" xfId="1" applyFont="1" applyFill="1" applyBorder="1" applyAlignment="1"/>
    <xf numFmtId="0" fontId="5" fillId="0" borderId="0" xfId="1" applyFont="1" applyFill="1" applyAlignment="1">
      <alignment shrinkToFit="1"/>
    </xf>
    <xf numFmtId="0" fontId="5" fillId="0" borderId="27" xfId="1" applyFont="1" applyFill="1" applyBorder="1" applyAlignment="1"/>
    <xf numFmtId="0" fontId="5" fillId="0" borderId="28" xfId="1" applyFont="1" applyFill="1" applyBorder="1" applyAlignment="1"/>
    <xf numFmtId="178" fontId="7" fillId="0" borderId="0" xfId="1" applyNumberFormat="1" applyFont="1" applyFill="1" applyBorder="1" applyAlignment="1">
      <alignment horizontal="right"/>
    </xf>
    <xf numFmtId="178" fontId="7" fillId="0" borderId="0" xfId="1" applyNumberFormat="1" applyFont="1" applyFill="1" applyBorder="1"/>
    <xf numFmtId="0" fontId="5" fillId="0" borderId="0" xfId="1" applyFont="1" applyFill="1" applyBorder="1" applyAlignment="1">
      <alignment horizontal="right" wrapText="1"/>
    </xf>
    <xf numFmtId="0" fontId="5" fillId="0" borderId="0" xfId="1" applyFont="1" applyFill="1" applyAlignment="1">
      <alignment horizontal="center"/>
    </xf>
    <xf numFmtId="0" fontId="28" fillId="0" borderId="0" xfId="1" applyFont="1" applyFill="1" applyAlignment="1">
      <alignment vertical="center"/>
    </xf>
    <xf numFmtId="0" fontId="5" fillId="0" borderId="184" xfId="1" applyFont="1" applyFill="1" applyBorder="1" applyAlignment="1">
      <alignment horizontal="center" vertical="center"/>
    </xf>
    <xf numFmtId="0" fontId="5" fillId="0" borderId="185" xfId="1" applyFont="1" applyFill="1" applyBorder="1" applyAlignment="1">
      <alignment horizontal="center" vertical="center"/>
    </xf>
    <xf numFmtId="0" fontId="5" fillId="0" borderId="186" xfId="1" applyFont="1" applyFill="1" applyBorder="1" applyAlignment="1">
      <alignment horizontal="center" vertical="center"/>
    </xf>
    <xf numFmtId="0" fontId="15" fillId="0" borderId="187" xfId="1" applyFont="1" applyFill="1" applyBorder="1" applyAlignment="1">
      <alignment horizontal="center" vertical="center" wrapText="1"/>
    </xf>
    <xf numFmtId="0" fontId="15" fillId="0" borderId="188" xfId="1" applyFont="1" applyFill="1" applyBorder="1" applyAlignment="1">
      <alignment horizontal="center" vertical="center" wrapText="1"/>
    </xf>
    <xf numFmtId="0" fontId="5" fillId="0" borderId="184" xfId="1" applyFont="1" applyFill="1" applyBorder="1" applyAlignment="1">
      <alignment horizontal="center" vertical="center" wrapText="1"/>
    </xf>
    <xf numFmtId="0" fontId="5" fillId="0" borderId="185" xfId="1" applyFont="1" applyFill="1" applyBorder="1" applyAlignment="1">
      <alignment horizontal="center" vertical="center" wrapText="1"/>
    </xf>
    <xf numFmtId="0" fontId="5" fillId="0" borderId="189" xfId="1" applyFont="1" applyFill="1" applyBorder="1" applyAlignment="1">
      <alignment horizontal="right" vertical="center"/>
    </xf>
    <xf numFmtId="194" fontId="5" fillId="0" borderId="190" xfId="1" applyNumberFormat="1" applyFont="1" applyFill="1" applyBorder="1" applyAlignment="1">
      <alignment vertical="center"/>
    </xf>
    <xf numFmtId="38" fontId="5" fillId="0" borderId="189" xfId="2" applyFont="1" applyFill="1" applyBorder="1" applyAlignment="1">
      <alignment horizontal="right" vertical="center"/>
    </xf>
    <xf numFmtId="3" fontId="5" fillId="0" borderId="191" xfId="1" applyNumberFormat="1" applyFont="1" applyFill="1" applyBorder="1" applyAlignment="1">
      <alignment horizontal="right" vertical="center"/>
    </xf>
    <xf numFmtId="194" fontId="5" fillId="0" borderId="185" xfId="1" applyNumberFormat="1" applyFont="1" applyFill="1" applyBorder="1" applyAlignment="1">
      <alignment vertical="center"/>
    </xf>
    <xf numFmtId="3" fontId="5" fillId="0" borderId="108" xfId="1" applyNumberFormat="1" applyFont="1" applyFill="1" applyBorder="1" applyAlignment="1">
      <alignment vertical="center"/>
    </xf>
    <xf numFmtId="3" fontId="5" fillId="0" borderId="191" xfId="1" applyNumberFormat="1" applyFont="1" applyFill="1" applyBorder="1" applyAlignment="1">
      <alignment vertical="center"/>
    </xf>
    <xf numFmtId="194" fontId="5" fillId="0" borderId="192" xfId="1" applyNumberFormat="1" applyFont="1" applyFill="1" applyBorder="1" applyAlignment="1">
      <alignment vertical="center"/>
    </xf>
    <xf numFmtId="194" fontId="5" fillId="0" borderId="193" xfId="1" applyNumberFormat="1" applyFont="1" applyFill="1" applyBorder="1" applyAlignment="1">
      <alignment vertical="center"/>
    </xf>
    <xf numFmtId="3" fontId="5" fillId="0" borderId="16" xfId="1" applyNumberFormat="1" applyFont="1" applyFill="1" applyBorder="1" applyAlignment="1">
      <alignment vertical="center"/>
    </xf>
    <xf numFmtId="194" fontId="5" fillId="0" borderId="194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194" fontId="5" fillId="0" borderId="195" xfId="1" applyNumberFormat="1" applyFont="1" applyFill="1" applyBorder="1" applyAlignment="1">
      <alignment vertical="center"/>
    </xf>
    <xf numFmtId="3" fontId="5" fillId="0" borderId="196" xfId="1" applyNumberFormat="1" applyFont="1" applyFill="1" applyBorder="1" applyAlignment="1">
      <alignment vertical="center"/>
    </xf>
    <xf numFmtId="194" fontId="5" fillId="0" borderId="197" xfId="1" applyNumberFormat="1" applyFont="1" applyFill="1" applyBorder="1" applyAlignment="1">
      <alignment vertical="center"/>
    </xf>
    <xf numFmtId="3" fontId="5" fillId="0" borderId="30" xfId="1" applyNumberFormat="1" applyFont="1" applyFill="1" applyBorder="1" applyAlignment="1">
      <alignment horizontal="right" vertical="center"/>
    </xf>
    <xf numFmtId="195" fontId="5" fillId="0" borderId="198" xfId="1" applyNumberFormat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2" fillId="0" borderId="0" xfId="1" applyFont="1" applyFill="1" applyBorder="1"/>
    <xf numFmtId="0" fontId="5" fillId="0" borderId="0" xfId="1" applyFont="1" applyFill="1" applyBorder="1" applyAlignment="1">
      <alignment horizontal="distributed"/>
    </xf>
    <xf numFmtId="38" fontId="5" fillId="0" borderId="0" xfId="1" applyNumberFormat="1" applyFont="1" applyFill="1" applyBorder="1"/>
    <xf numFmtId="38" fontId="5" fillId="0" borderId="0" xfId="1" applyNumberFormat="1" applyFont="1" applyFill="1"/>
    <xf numFmtId="0" fontId="15" fillId="0" borderId="5" xfId="1" applyFont="1" applyFill="1" applyBorder="1" applyAlignment="1">
      <alignment horizontal="right" vertical="center"/>
    </xf>
    <xf numFmtId="0" fontId="15" fillId="0" borderId="24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right"/>
    </xf>
    <xf numFmtId="0" fontId="5" fillId="0" borderId="0" xfId="1" applyFont="1" applyFill="1" applyAlignment="1">
      <alignment horizontal="left" vertical="center"/>
    </xf>
    <xf numFmtId="38" fontId="5" fillId="0" borderId="0" xfId="2" applyFont="1" applyFill="1" applyBorder="1" applyAlignment="1">
      <alignment horizontal="left" vertical="center"/>
    </xf>
    <xf numFmtId="38" fontId="5" fillId="0" borderId="0" xfId="2" applyFont="1" applyFill="1" applyBorder="1" applyAlignment="1">
      <alignment vertical="center"/>
    </xf>
    <xf numFmtId="0" fontId="5" fillId="0" borderId="81" xfId="1" applyFont="1" applyFill="1" applyBorder="1" applyAlignment="1">
      <alignment horizontal="center" vertical="center"/>
    </xf>
    <xf numFmtId="0" fontId="5" fillId="0" borderId="83" xfId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left" vertical="center"/>
    </xf>
    <xf numFmtId="38" fontId="5" fillId="0" borderId="1" xfId="2" applyFont="1" applyFill="1" applyBorder="1" applyAlignment="1">
      <alignment vertical="center"/>
    </xf>
    <xf numFmtId="38" fontId="5" fillId="0" borderId="1" xfId="2" applyFont="1" applyFill="1" applyBorder="1" applyAlignment="1">
      <alignment horizontal="left" vertical="center"/>
    </xf>
    <xf numFmtId="178" fontId="5" fillId="0" borderId="1" xfId="1" applyNumberFormat="1" applyFont="1" applyFill="1" applyBorder="1" applyAlignment="1">
      <alignment horizontal="left" vertical="center"/>
    </xf>
    <xf numFmtId="38" fontId="5" fillId="0" borderId="0" xfId="2" applyFont="1" applyFill="1" applyBorder="1" applyAlignment="1">
      <alignment horizontal="right"/>
    </xf>
    <xf numFmtId="0" fontId="8" fillId="0" borderId="0" xfId="1" applyFont="1" applyFill="1" applyBorder="1" applyAlignment="1">
      <alignment horizontal="distributed"/>
    </xf>
    <xf numFmtId="3" fontId="5" fillId="0" borderId="0" xfId="1" applyNumberFormat="1" applyFont="1" applyFill="1" applyAlignment="1">
      <alignment vertical="center"/>
    </xf>
    <xf numFmtId="0" fontId="8" fillId="0" borderId="215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  <xf numFmtId="178" fontId="5" fillId="0" borderId="216" xfId="1" applyNumberFormat="1" applyFont="1" applyFill="1" applyBorder="1" applyAlignment="1">
      <alignment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49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23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0" fontId="5" fillId="0" borderId="109" xfId="1" applyFont="1" applyFill="1" applyBorder="1" applyAlignment="1">
      <alignment horizontal="center" vertical="center"/>
    </xf>
    <xf numFmtId="0" fontId="5" fillId="0" borderId="219" xfId="1" applyFont="1" applyFill="1" applyBorder="1" applyAlignment="1">
      <alignment horizontal="center" vertical="center"/>
    </xf>
    <xf numFmtId="0" fontId="5" fillId="0" borderId="130" xfId="1" applyFont="1" applyFill="1" applyBorder="1" applyAlignment="1">
      <alignment horizontal="center" vertical="center"/>
    </xf>
    <xf numFmtId="0" fontId="5" fillId="0" borderId="220" xfId="1" applyFont="1" applyFill="1" applyBorder="1" applyAlignment="1">
      <alignment vertical="center"/>
    </xf>
    <xf numFmtId="178" fontId="5" fillId="0" borderId="22" xfId="1" applyNumberFormat="1" applyFont="1" applyFill="1" applyBorder="1" applyAlignment="1">
      <alignment vertical="center"/>
    </xf>
    <xf numFmtId="178" fontId="5" fillId="0" borderId="221" xfId="1" applyNumberFormat="1" applyFont="1" applyFill="1" applyBorder="1" applyAlignment="1">
      <alignment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224" xfId="1" applyFont="1" applyFill="1" applyBorder="1" applyAlignment="1">
      <alignment horizontal="center" vertical="center"/>
    </xf>
    <xf numFmtId="0" fontId="5" fillId="0" borderId="133" xfId="1" applyFont="1" applyFill="1" applyBorder="1" applyAlignment="1">
      <alignment horizontal="center" vertical="center"/>
    </xf>
    <xf numFmtId="0" fontId="5" fillId="0" borderId="225" xfId="1" applyFont="1" applyFill="1" applyBorder="1" applyAlignment="1">
      <alignment horizontal="center" vertical="center"/>
    </xf>
    <xf numFmtId="178" fontId="5" fillId="0" borderId="226" xfId="1" applyNumberFormat="1" applyFont="1" applyFill="1" applyBorder="1" applyAlignment="1">
      <alignment horizontal="right" vertical="center"/>
    </xf>
    <xf numFmtId="197" fontId="5" fillId="0" borderId="23" xfId="1" applyNumberFormat="1" applyFont="1" applyFill="1" applyBorder="1" applyAlignment="1">
      <alignment vertical="center"/>
    </xf>
    <xf numFmtId="197" fontId="5" fillId="0" borderId="56" xfId="1" applyNumberFormat="1" applyFont="1" applyFill="1" applyBorder="1" applyAlignment="1">
      <alignment vertical="center"/>
    </xf>
    <xf numFmtId="197" fontId="5" fillId="0" borderId="0" xfId="1" applyNumberFormat="1" applyFont="1" applyFill="1" applyBorder="1" applyAlignment="1">
      <alignment vertical="center"/>
    </xf>
    <xf numFmtId="198" fontId="5" fillId="0" borderId="0" xfId="1" applyNumberFormat="1" applyFont="1" applyFill="1" applyBorder="1" applyAlignment="1">
      <alignment vertical="center"/>
    </xf>
    <xf numFmtId="198" fontId="5" fillId="0" borderId="0" xfId="1" applyNumberFormat="1" applyFont="1" applyFill="1" applyBorder="1" applyAlignment="1">
      <alignment horizontal="right" vertical="center"/>
    </xf>
    <xf numFmtId="178" fontId="5" fillId="0" borderId="228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horizontal="right" vertical="center"/>
    </xf>
    <xf numFmtId="199" fontId="5" fillId="0" borderId="23" xfId="1" applyNumberFormat="1" applyFont="1" applyFill="1" applyBorder="1" applyAlignment="1">
      <alignment vertical="center"/>
    </xf>
    <xf numFmtId="199" fontId="5" fillId="0" borderId="56" xfId="1" applyNumberFormat="1" applyFont="1" applyFill="1" applyBorder="1" applyAlignment="1">
      <alignment vertical="center"/>
    </xf>
    <xf numFmtId="199" fontId="5" fillId="0" borderId="0" xfId="1" applyNumberFormat="1" applyFont="1" applyFill="1" applyBorder="1" applyAlignment="1">
      <alignment vertical="center"/>
    </xf>
    <xf numFmtId="199" fontId="5" fillId="0" borderId="0" xfId="1" applyNumberFormat="1" applyFont="1" applyFill="1" applyBorder="1" applyAlignment="1">
      <alignment horizontal="right" vertical="center"/>
    </xf>
    <xf numFmtId="200" fontId="5" fillId="0" borderId="0" xfId="1" applyNumberFormat="1" applyFont="1" applyFill="1" applyBorder="1" applyAlignment="1">
      <alignment horizontal="center"/>
    </xf>
    <xf numFmtId="201" fontId="5" fillId="0" borderId="0" xfId="1" applyNumberFormat="1" applyFont="1" applyFill="1" applyBorder="1" applyAlignment="1">
      <alignment vertical="center"/>
    </xf>
    <xf numFmtId="0" fontId="5" fillId="0" borderId="64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top"/>
    </xf>
    <xf numFmtId="0" fontId="8" fillId="0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7" fillId="0" borderId="231" xfId="1" applyFont="1" applyFill="1" applyBorder="1" applyAlignment="1">
      <alignment horizontal="center" vertical="center"/>
    </xf>
    <xf numFmtId="0" fontId="7" fillId="0" borderId="235" xfId="1" applyFont="1" applyFill="1" applyBorder="1" applyAlignment="1">
      <alignment horizontal="center" vertical="center"/>
    </xf>
    <xf numFmtId="0" fontId="7" fillId="0" borderId="66" xfId="1" applyFont="1" applyFill="1" applyBorder="1" applyAlignment="1">
      <alignment horizontal="center" vertical="center"/>
    </xf>
    <xf numFmtId="0" fontId="12" fillId="0" borderId="99" xfId="1" applyFont="1" applyFill="1" applyBorder="1" applyAlignment="1">
      <alignment vertical="center"/>
    </xf>
    <xf numFmtId="0" fontId="12" fillId="0" borderId="21" xfId="1" applyFont="1" applyFill="1" applyBorder="1" applyAlignment="1">
      <alignment vertical="center"/>
    </xf>
    <xf numFmtId="0" fontId="12" fillId="0" borderId="236" xfId="1" applyFont="1" applyFill="1" applyBorder="1" applyAlignment="1">
      <alignment vertical="center"/>
    </xf>
    <xf numFmtId="0" fontId="12" fillId="0" borderId="99" xfId="1" applyFont="1" applyFill="1" applyBorder="1" applyAlignment="1">
      <alignment horizontal="right" vertical="center"/>
    </xf>
    <xf numFmtId="0" fontId="12" fillId="0" borderId="25" xfId="1" applyFont="1" applyFill="1" applyBorder="1" applyAlignment="1">
      <alignment vertical="center"/>
    </xf>
    <xf numFmtId="0" fontId="12" fillId="0" borderId="237" xfId="1" applyFont="1" applyFill="1" applyBorder="1" applyAlignment="1">
      <alignment vertical="center"/>
    </xf>
    <xf numFmtId="0" fontId="12" fillId="0" borderId="25" xfId="1" applyFont="1" applyFill="1" applyBorder="1" applyAlignment="1">
      <alignment horizontal="right" vertical="center"/>
    </xf>
    <xf numFmtId="0" fontId="7" fillId="0" borderId="30" xfId="1" applyFont="1" applyFill="1" applyBorder="1" applyAlignment="1">
      <alignment horizontal="center" vertical="center"/>
    </xf>
    <xf numFmtId="0" fontId="12" fillId="0" borderId="65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238" xfId="1" applyFont="1" applyFill="1" applyBorder="1" applyAlignment="1">
      <alignment vertical="center"/>
    </xf>
    <xf numFmtId="0" fontId="7" fillId="0" borderId="101" xfId="1" applyFont="1" applyFill="1" applyBorder="1" applyAlignment="1">
      <alignment vertical="center"/>
    </xf>
    <xf numFmtId="0" fontId="5" fillId="0" borderId="89" xfId="1" applyFont="1" applyFill="1" applyBorder="1" applyAlignment="1">
      <alignment vertical="center"/>
    </xf>
    <xf numFmtId="0" fontId="12" fillId="0" borderId="101" xfId="1" applyFont="1" applyFill="1" applyBorder="1" applyAlignment="1">
      <alignment vertical="center"/>
    </xf>
    <xf numFmtId="0" fontId="12" fillId="0" borderId="89" xfId="1" applyFont="1" applyFill="1" applyBorder="1" applyAlignment="1">
      <alignment vertical="center"/>
    </xf>
    <xf numFmtId="0" fontId="12" fillId="0" borderId="239" xfId="1" applyFont="1" applyFill="1" applyBorder="1" applyAlignment="1">
      <alignment vertical="center"/>
    </xf>
    <xf numFmtId="0" fontId="12" fillId="0" borderId="241" xfId="1" applyFont="1" applyFill="1" applyBorder="1" applyAlignment="1">
      <alignment vertical="center"/>
    </xf>
    <xf numFmtId="0" fontId="12" fillId="0" borderId="171" xfId="1" applyFont="1" applyFill="1" applyBorder="1" applyAlignment="1">
      <alignment vertical="center"/>
    </xf>
    <xf numFmtId="0" fontId="12" fillId="0" borderId="242" xfId="1" applyFont="1" applyFill="1" applyBorder="1" applyAlignment="1">
      <alignment vertical="center"/>
    </xf>
    <xf numFmtId="0" fontId="12" fillId="0" borderId="245" xfId="1" applyFont="1" applyFill="1" applyBorder="1" applyAlignment="1">
      <alignment horizontal="left" vertical="center"/>
    </xf>
    <xf numFmtId="0" fontId="5" fillId="0" borderId="246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234" xfId="1" applyFont="1" applyFill="1" applyBorder="1" applyAlignment="1">
      <alignment vertical="center"/>
    </xf>
    <xf numFmtId="0" fontId="5" fillId="0" borderId="72" xfId="1" applyFont="1" applyFill="1" applyBorder="1" applyAlignment="1">
      <alignment horizontal="right" vertical="center"/>
    </xf>
    <xf numFmtId="0" fontId="5" fillId="0" borderId="7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178" fontId="5" fillId="0" borderId="32" xfId="1" applyNumberFormat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178" fontId="5" fillId="0" borderId="32" xfId="1" applyNumberFormat="1" applyFont="1" applyFill="1" applyBorder="1" applyAlignment="1">
      <alignment horizontal="right" vertical="center"/>
    </xf>
    <xf numFmtId="178" fontId="8" fillId="0" borderId="0" xfId="1" applyNumberFormat="1" applyFont="1" applyFill="1" applyBorder="1" applyAlignment="1">
      <alignment vertical="center"/>
    </xf>
    <xf numFmtId="0" fontId="30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94" xfId="1" applyFont="1" applyFill="1" applyBorder="1" applyAlignment="1">
      <alignment horizontal="center" vertical="center"/>
    </xf>
    <xf numFmtId="0" fontId="12" fillId="0" borderId="95" xfId="1" applyFont="1" applyFill="1" applyBorder="1" applyAlignment="1">
      <alignment horizontal="center" vertical="center"/>
    </xf>
    <xf numFmtId="178" fontId="12" fillId="0" borderId="23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97" fontId="12" fillId="0" borderId="0" xfId="1" applyNumberFormat="1" applyFont="1" applyFill="1" applyBorder="1" applyAlignment="1">
      <alignment vertical="center"/>
    </xf>
    <xf numFmtId="190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horizontal="right" vertical="center"/>
    </xf>
    <xf numFmtId="198" fontId="12" fillId="0" borderId="0" xfId="1" applyNumberFormat="1" applyFont="1" applyFill="1" applyBorder="1" applyAlignment="1">
      <alignment horizontal="right" vertical="center"/>
    </xf>
    <xf numFmtId="198" fontId="12" fillId="0" borderId="0" xfId="1" applyNumberFormat="1" applyFont="1" applyFill="1" applyBorder="1" applyAlignment="1">
      <alignment vertical="center"/>
    </xf>
    <xf numFmtId="197" fontId="12" fillId="0" borderId="0" xfId="1" applyNumberFormat="1" applyFont="1" applyFill="1" applyBorder="1" applyAlignment="1">
      <alignment horizontal="right" vertical="center"/>
    </xf>
    <xf numFmtId="178" fontId="12" fillId="0" borderId="23" xfId="1" applyNumberFormat="1" applyFont="1" applyFill="1" applyBorder="1" applyAlignment="1">
      <alignment horizontal="right" vertical="center"/>
    </xf>
    <xf numFmtId="190" fontId="12" fillId="0" borderId="0" xfId="1" applyNumberFormat="1" applyFont="1" applyFill="1" applyBorder="1" applyAlignment="1">
      <alignment horizontal="right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7" fillId="0" borderId="264" xfId="1" applyFont="1" applyFill="1" applyBorder="1" applyAlignment="1">
      <alignment horizontal="center" vertical="center" textRotation="255" wrapText="1"/>
    </xf>
    <xf numFmtId="0" fontId="7" fillId="0" borderId="265" xfId="1" applyFont="1" applyFill="1" applyBorder="1" applyAlignment="1">
      <alignment horizontal="center" vertical="center" textRotation="255" wrapText="1"/>
    </xf>
    <xf numFmtId="0" fontId="7" fillId="0" borderId="94" xfId="1" applyFont="1" applyFill="1" applyBorder="1" applyAlignment="1">
      <alignment horizontal="center" vertical="center" textRotation="255" wrapText="1"/>
    </xf>
    <xf numFmtId="0" fontId="7" fillId="0" borderId="94" xfId="1" applyFont="1" applyFill="1" applyBorder="1" applyAlignment="1">
      <alignment horizontal="center" vertical="center" textRotation="255"/>
    </xf>
    <xf numFmtId="0" fontId="7" fillId="0" borderId="88" xfId="1" applyFont="1" applyFill="1" applyBorder="1" applyAlignment="1">
      <alignment horizontal="center" vertical="center" textRotation="255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24" xfId="1" applyFont="1" applyFill="1" applyBorder="1" applyAlignment="1">
      <alignment horizontal="right" vertical="center" wrapText="1"/>
    </xf>
    <xf numFmtId="0" fontId="7" fillId="0" borderId="27" xfId="1" applyFont="1" applyFill="1" applyBorder="1" applyAlignment="1">
      <alignment horizontal="right" vertical="center" wrapText="1"/>
    </xf>
    <xf numFmtId="0" fontId="7" fillId="0" borderId="0" xfId="5" applyFont="1" applyFill="1" applyAlignment="1">
      <alignment vertical="center"/>
    </xf>
    <xf numFmtId="0" fontId="7" fillId="0" borderId="18" xfId="5" applyFont="1" applyFill="1" applyBorder="1" applyAlignment="1">
      <alignment vertical="center"/>
    </xf>
    <xf numFmtId="0" fontId="7" fillId="0" borderId="20" xfId="5" applyFont="1" applyFill="1" applyBorder="1" applyAlignment="1">
      <alignment vertical="center"/>
    </xf>
    <xf numFmtId="0" fontId="7" fillId="0" borderId="24" xfId="5" applyFont="1" applyFill="1" applyBorder="1" applyAlignment="1">
      <alignment vertical="center"/>
    </xf>
    <xf numFmtId="0" fontId="7" fillId="0" borderId="80" xfId="5" applyFont="1" applyFill="1" applyBorder="1" applyAlignment="1">
      <alignment vertical="center"/>
    </xf>
    <xf numFmtId="0" fontId="7" fillId="0" borderId="0" xfId="1" applyFont="1" applyFill="1" applyBorder="1" applyAlignment="1">
      <alignment vertical="top"/>
    </xf>
    <xf numFmtId="0" fontId="5" fillId="0" borderId="9" xfId="1" applyFont="1" applyFill="1" applyBorder="1" applyAlignment="1">
      <alignment vertical="center"/>
    </xf>
    <xf numFmtId="0" fontId="5" fillId="0" borderId="140" xfId="1" applyFont="1" applyFill="1" applyBorder="1" applyAlignment="1">
      <alignment vertical="center"/>
    </xf>
    <xf numFmtId="0" fontId="5" fillId="0" borderId="166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5" fillId="0" borderId="266" xfId="1" applyFont="1" applyFill="1" applyBorder="1" applyAlignment="1">
      <alignment horizontal="center" vertical="center" wrapText="1"/>
    </xf>
    <xf numFmtId="0" fontId="5" fillId="0" borderId="197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7" fillId="0" borderId="2" xfId="1" applyFont="1" applyFill="1" applyBorder="1" applyAlignment="1">
      <alignment vertical="center"/>
    </xf>
    <xf numFmtId="177" fontId="7" fillId="0" borderId="32" xfId="1" applyNumberFormat="1" applyFont="1" applyFill="1" applyBorder="1" applyAlignment="1">
      <alignment vertical="center"/>
    </xf>
    <xf numFmtId="38" fontId="8" fillId="0" borderId="1" xfId="2" applyFont="1" applyFill="1" applyBorder="1" applyAlignment="1">
      <alignment horizontal="right" vertical="center"/>
    </xf>
    <xf numFmtId="0" fontId="2" fillId="0" borderId="0" xfId="5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7" fillId="0" borderId="2" xfId="5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center"/>
    </xf>
    <xf numFmtId="3" fontId="7" fillId="0" borderId="0" xfId="5" applyNumberFormat="1" applyFont="1" applyFill="1" applyBorder="1" applyAlignment="1">
      <alignment vertical="center"/>
    </xf>
    <xf numFmtId="0" fontId="7" fillId="0" borderId="50" xfId="5" applyFont="1" applyFill="1" applyBorder="1" applyAlignment="1">
      <alignment horizontal="center" vertical="center"/>
    </xf>
    <xf numFmtId="200" fontId="5" fillId="0" borderId="32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horizontal="right" vertical="center"/>
    </xf>
    <xf numFmtId="186" fontId="7" fillId="0" borderId="0" xfId="1" applyNumberFormat="1" applyFont="1" applyFill="1" applyBorder="1" applyAlignment="1">
      <alignment horizontal="right" vertical="center"/>
    </xf>
    <xf numFmtId="0" fontId="7" fillId="0" borderId="132" xfId="5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27" xfId="1" applyFont="1" applyFill="1" applyBorder="1" applyAlignment="1">
      <alignment horizontal="right" vertical="center"/>
    </xf>
    <xf numFmtId="192" fontId="5" fillId="0" borderId="0" xfId="1" applyNumberFormat="1" applyFont="1" applyFill="1" applyBorder="1" applyAlignment="1">
      <alignment vertical="center"/>
    </xf>
    <xf numFmtId="192" fontId="5" fillId="0" borderId="0" xfId="1" applyNumberFormat="1" applyFont="1" applyFill="1" applyBorder="1" applyAlignment="1">
      <alignment horizontal="right" vertical="center"/>
    </xf>
    <xf numFmtId="192" fontId="5" fillId="0" borderId="27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7" fillId="0" borderId="79" xfId="1" applyFont="1" applyFill="1" applyBorder="1" applyAlignment="1">
      <alignment horizontal="center" vertical="center"/>
    </xf>
    <xf numFmtId="40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7" fillId="0" borderId="24" xfId="1" applyFont="1" applyFill="1" applyBorder="1" applyAlignment="1">
      <alignment horizontal="distributed" vertical="center"/>
    </xf>
    <xf numFmtId="0" fontId="5" fillId="0" borderId="5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3" xfId="1" applyFont="1" applyFill="1" applyBorder="1" applyAlignment="1">
      <alignment horizontal="center" vertical="center"/>
    </xf>
    <xf numFmtId="0" fontId="5" fillId="0" borderId="7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right"/>
    </xf>
    <xf numFmtId="0" fontId="5" fillId="0" borderId="84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79" xfId="1" applyFont="1" applyFill="1" applyBorder="1" applyAlignment="1">
      <alignment horizontal="center" vertical="center"/>
    </xf>
    <xf numFmtId="182" fontId="5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/>
    </xf>
    <xf numFmtId="180" fontId="4" fillId="0" borderId="83" xfId="3" applyNumberFormat="1" applyFont="1" applyFill="1" applyBorder="1" applyAlignment="1">
      <alignment horizontal="right" vertical="center"/>
    </xf>
    <xf numFmtId="49" fontId="4" fillId="0" borderId="102" xfId="3" applyNumberFormat="1" applyFont="1" applyFill="1" applyBorder="1" applyAlignment="1">
      <alignment horizontal="right" vertical="center"/>
    </xf>
    <xf numFmtId="180" fontId="4" fillId="0" borderId="89" xfId="3" applyNumberFormat="1" applyFont="1" applyFill="1" applyBorder="1" applyAlignment="1">
      <alignment horizontal="right" vertical="center"/>
    </xf>
    <xf numFmtId="180" fontId="4" fillId="0" borderId="21" xfId="3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23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7" fillId="0" borderId="26" xfId="5" applyFont="1" applyFill="1" applyBorder="1" applyAlignment="1">
      <alignment vertical="center"/>
    </xf>
    <xf numFmtId="0" fontId="7" fillId="0" borderId="49" xfId="5" applyFont="1" applyFill="1" applyBorder="1" applyAlignment="1">
      <alignment vertical="center"/>
    </xf>
    <xf numFmtId="0" fontId="7" fillId="0" borderId="50" xfId="5" applyFont="1" applyFill="1" applyBorder="1" applyAlignment="1">
      <alignment vertical="center"/>
    </xf>
    <xf numFmtId="0" fontId="7" fillId="0" borderId="8" xfId="5" applyFont="1" applyFill="1" applyBorder="1" applyAlignment="1">
      <alignment vertical="center"/>
    </xf>
    <xf numFmtId="0" fontId="7" fillId="0" borderId="43" xfId="5" applyFont="1" applyFill="1" applyBorder="1" applyAlignment="1">
      <alignment vertical="center"/>
    </xf>
    <xf numFmtId="192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/>
    </xf>
    <xf numFmtId="192" fontId="5" fillId="0" borderId="0" xfId="1" applyNumberFormat="1" applyFont="1" applyFill="1" applyBorder="1"/>
    <xf numFmtId="0" fontId="5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 applyAlignment="1">
      <alignment horizontal="center"/>
    </xf>
    <xf numFmtId="0" fontId="5" fillId="0" borderId="28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93" xfId="1" applyFont="1" applyFill="1" applyBorder="1" applyAlignment="1">
      <alignment horizontal="center" vertical="center"/>
    </xf>
    <xf numFmtId="178" fontId="5" fillId="0" borderId="24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right"/>
    </xf>
    <xf numFmtId="0" fontId="5" fillId="0" borderId="231" xfId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201" fontId="5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/>
    <xf numFmtId="176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 textRotation="255" shrinkToFit="1"/>
    </xf>
    <xf numFmtId="0" fontId="5" fillId="0" borderId="42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/>
    <xf numFmtId="0" fontId="2" fillId="0" borderId="0" xfId="1" applyFont="1" applyFill="1" applyAlignment="1">
      <alignment horizontal="left"/>
    </xf>
    <xf numFmtId="0" fontId="7" fillId="0" borderId="9" xfId="1" applyFont="1" applyFill="1" applyBorder="1" applyAlignment="1">
      <alignment horizontal="distributed" vertical="center"/>
    </xf>
    <xf numFmtId="0" fontId="7" fillId="0" borderId="66" xfId="1" applyFont="1" applyFill="1" applyBorder="1" applyAlignment="1">
      <alignment horizontal="distributed"/>
    </xf>
    <xf numFmtId="0" fontId="7" fillId="0" borderId="24" xfId="1" applyFont="1" applyFill="1" applyBorder="1" applyAlignment="1">
      <alignment horizontal="distributed"/>
    </xf>
    <xf numFmtId="0" fontId="7" fillId="0" borderId="80" xfId="1" applyFont="1" applyFill="1" applyBorder="1" applyAlignment="1">
      <alignment horizontal="distributed"/>
    </xf>
    <xf numFmtId="0" fontId="7" fillId="0" borderId="82" xfId="1" applyFont="1" applyFill="1" applyBorder="1" applyAlignment="1">
      <alignment horizontal="distributed"/>
    </xf>
    <xf numFmtId="0" fontId="7" fillId="0" borderId="84" xfId="1" applyFont="1" applyFill="1" applyBorder="1" applyAlignment="1">
      <alignment horizontal="distributed" vertical="center"/>
    </xf>
    <xf numFmtId="3" fontId="7" fillId="0" borderId="85" xfId="1" applyNumberFormat="1" applyFont="1" applyFill="1" applyBorder="1" applyAlignment="1">
      <alignment horizontal="distributed"/>
    </xf>
    <xf numFmtId="3" fontId="7" fillId="0" borderId="87" xfId="1" applyNumberFormat="1" applyFont="1" applyFill="1" applyBorder="1" applyAlignment="1">
      <alignment horizontal="distributed"/>
    </xf>
    <xf numFmtId="0" fontId="6" fillId="0" borderId="0" xfId="1" applyFont="1" applyFill="1" applyAlignment="1">
      <alignment horizontal="right"/>
    </xf>
    <xf numFmtId="3" fontId="7" fillId="0" borderId="90" xfId="1" applyNumberFormat="1" applyFont="1" applyFill="1" applyBorder="1" applyAlignment="1">
      <alignment horizontal="right"/>
    </xf>
    <xf numFmtId="3" fontId="7" fillId="0" borderId="89" xfId="1" applyNumberFormat="1" applyFont="1" applyFill="1" applyBorder="1" applyAlignment="1">
      <alignment horizontal="right"/>
    </xf>
    <xf numFmtId="181" fontId="7" fillId="0" borderId="91" xfId="2" applyNumberFormat="1" applyFont="1" applyFill="1" applyBorder="1" applyAlignment="1">
      <alignment horizontal="right"/>
    </xf>
    <xf numFmtId="3" fontId="7" fillId="0" borderId="23" xfId="1" applyNumberFormat="1" applyFont="1" applyFill="1" applyBorder="1" applyAlignment="1">
      <alignment horizontal="right"/>
    </xf>
    <xf numFmtId="3" fontId="7" fillId="0" borderId="0" xfId="1" applyNumberFormat="1" applyFont="1" applyFill="1" applyAlignment="1">
      <alignment horizontal="right"/>
    </xf>
    <xf numFmtId="3" fontId="7" fillId="0" borderId="8" xfId="1" applyNumberFormat="1" applyFont="1" applyFill="1" applyBorder="1" applyAlignment="1">
      <alignment horizontal="right"/>
    </xf>
    <xf numFmtId="3" fontId="7" fillId="0" borderId="7" xfId="1" applyNumberFormat="1" applyFont="1" applyFill="1" applyBorder="1" applyAlignment="1">
      <alignment horizontal="right"/>
    </xf>
    <xf numFmtId="3" fontId="7" fillId="0" borderId="91" xfId="1" applyNumberFormat="1" applyFont="1" applyFill="1" applyBorder="1" applyAlignment="1">
      <alignment horizontal="right"/>
    </xf>
    <xf numFmtId="3" fontId="7" fillId="0" borderId="67" xfId="1" applyNumberFormat="1" applyFont="1" applyFill="1" applyBorder="1" applyAlignment="1">
      <alignment horizontal="right"/>
    </xf>
    <xf numFmtId="3" fontId="7" fillId="0" borderId="92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38" fontId="15" fillId="0" borderId="92" xfId="2" applyFont="1" applyFill="1" applyBorder="1" applyAlignment="1">
      <alignment horizontal="center" vertical="center"/>
    </xf>
    <xf numFmtId="38" fontId="15" fillId="0" borderId="1" xfId="2" applyFont="1" applyFill="1" applyBorder="1" applyAlignment="1">
      <alignment horizontal="center" vertical="center"/>
    </xf>
    <xf numFmtId="38" fontId="15" fillId="0" borderId="1" xfId="2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27" xfId="2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vertical="center"/>
    </xf>
    <xf numFmtId="0" fontId="4" fillId="0" borderId="81" xfId="3" applyFont="1" applyFill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0" fontId="4" fillId="0" borderId="83" xfId="3" applyFont="1" applyFill="1" applyBorder="1">
      <alignment vertical="center"/>
    </xf>
    <xf numFmtId="38" fontId="4" fillId="0" borderId="0" xfId="4" applyFont="1" applyFill="1" applyAlignment="1">
      <alignment vertical="center" shrinkToFit="1"/>
    </xf>
    <xf numFmtId="38" fontId="4" fillId="0" borderId="0" xfId="4" applyFont="1" applyFill="1" applyBorder="1" applyAlignment="1">
      <alignment vertical="center" shrinkToFit="1"/>
    </xf>
    <xf numFmtId="0" fontId="4" fillId="0" borderId="21" xfId="3" applyFont="1" applyFill="1" applyBorder="1">
      <alignment vertical="center"/>
    </xf>
    <xf numFmtId="38" fontId="4" fillId="0" borderId="102" xfId="4" applyFont="1" applyFill="1" applyBorder="1" applyAlignment="1">
      <alignment vertical="center" shrinkToFit="1"/>
    </xf>
    <xf numFmtId="0" fontId="4" fillId="0" borderId="102" xfId="3" applyFont="1" applyFill="1" applyBorder="1">
      <alignment vertical="center"/>
    </xf>
    <xf numFmtId="38" fontId="4" fillId="0" borderId="83" xfId="4" applyFont="1" applyFill="1" applyBorder="1" applyAlignment="1">
      <alignment horizontal="right" vertical="center" shrinkToFit="1"/>
    </xf>
    <xf numFmtId="38" fontId="4" fillId="0" borderId="1" xfId="4" applyFont="1" applyFill="1" applyBorder="1" applyAlignment="1">
      <alignment horizontal="right" vertical="center" shrinkToFit="1"/>
    </xf>
    <xf numFmtId="38" fontId="4" fillId="0" borderId="1" xfId="4" applyFont="1" applyFill="1" applyBorder="1" applyAlignment="1">
      <alignment vertical="center" shrinkToFit="1"/>
    </xf>
    <xf numFmtId="0" fontId="4" fillId="0" borderId="83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vertical="center"/>
    </xf>
    <xf numFmtId="0" fontId="4" fillId="0" borderId="81" xfId="3" applyFont="1" applyFill="1" applyBorder="1" applyAlignment="1">
      <alignment horizontal="right" vertical="center"/>
    </xf>
    <xf numFmtId="0" fontId="4" fillId="0" borderId="21" xfId="3" applyFont="1" applyFill="1" applyBorder="1" applyAlignment="1">
      <alignment vertical="center"/>
    </xf>
    <xf numFmtId="0" fontId="4" fillId="0" borderId="81" xfId="3" applyFont="1" applyFill="1" applyBorder="1">
      <alignment vertical="center"/>
    </xf>
    <xf numFmtId="0" fontId="4" fillId="0" borderId="83" xfId="3" applyFont="1" applyFill="1" applyBorder="1" applyAlignment="1">
      <alignment vertical="center"/>
    </xf>
    <xf numFmtId="38" fontId="7" fillId="0" borderId="19" xfId="2" applyFont="1" applyFill="1" applyBorder="1" applyAlignment="1">
      <alignment horizontal="right" vertical="center"/>
    </xf>
    <xf numFmtId="3" fontId="7" fillId="0" borderId="18" xfId="5" applyNumberFormat="1" applyFont="1" applyFill="1" applyBorder="1" applyAlignment="1">
      <alignment horizontal="right" vertical="center"/>
    </xf>
    <xf numFmtId="38" fontId="7" fillId="0" borderId="133" xfId="2" applyFont="1" applyFill="1" applyBorder="1" applyAlignment="1">
      <alignment horizontal="right" vertical="center"/>
    </xf>
    <xf numFmtId="3" fontId="7" fillId="0" borderId="107" xfId="5" applyNumberFormat="1" applyFont="1" applyFill="1" applyBorder="1" applyAlignment="1">
      <alignment horizontal="right" vertical="center"/>
    </xf>
    <xf numFmtId="38" fontId="7" fillId="0" borderId="23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" fontId="7" fillId="0" borderId="13" xfId="5" applyNumberFormat="1" applyFont="1" applyFill="1" applyBorder="1" applyAlignment="1">
      <alignment vertical="center"/>
    </xf>
    <xf numFmtId="38" fontId="7" fillId="0" borderId="15" xfId="2" applyFont="1" applyFill="1" applyBorder="1" applyAlignment="1">
      <alignment horizontal="right" vertical="center"/>
    </xf>
    <xf numFmtId="3" fontId="7" fillId="0" borderId="13" xfId="5" applyNumberFormat="1" applyFont="1" applyFill="1" applyBorder="1" applyAlignment="1">
      <alignment horizontal="right" vertical="center"/>
    </xf>
    <xf numFmtId="38" fontId="7" fillId="0" borderId="133" xfId="2" applyFont="1" applyFill="1" applyBorder="1" applyAlignment="1">
      <alignment vertical="center"/>
    </xf>
    <xf numFmtId="3" fontId="7" fillId="0" borderId="107" xfId="5" applyNumberFormat="1" applyFont="1" applyFill="1" applyBorder="1" applyAlignment="1">
      <alignment vertical="center"/>
    </xf>
    <xf numFmtId="38" fontId="7" fillId="0" borderId="119" xfId="2" applyFont="1" applyFill="1" applyBorder="1" applyAlignment="1">
      <alignment horizontal="right" vertical="center"/>
    </xf>
    <xf numFmtId="3" fontId="7" fillId="0" borderId="21" xfId="5" applyNumberFormat="1" applyFont="1" applyFill="1" applyBorder="1" applyAlignment="1">
      <alignment horizontal="right" vertical="center"/>
    </xf>
    <xf numFmtId="38" fontId="7" fillId="0" borderId="23" xfId="2" applyFont="1" applyFill="1" applyBorder="1" applyAlignment="1">
      <alignment horizontal="right" vertical="center"/>
    </xf>
    <xf numFmtId="0" fontId="8" fillId="0" borderId="8" xfId="5" applyFont="1" applyFill="1" applyBorder="1" applyAlignment="1">
      <alignment vertical="center"/>
    </xf>
    <xf numFmtId="0" fontId="7" fillId="0" borderId="7" xfId="5" applyFont="1" applyFill="1" applyBorder="1" applyAlignment="1">
      <alignment vertical="center"/>
    </xf>
    <xf numFmtId="38" fontId="7" fillId="0" borderId="8" xfId="2" applyFont="1" applyFill="1" applyBorder="1" applyAlignment="1">
      <alignment horizontal="right" vertical="center"/>
    </xf>
    <xf numFmtId="3" fontId="7" fillId="0" borderId="7" xfId="5" applyNumberFormat="1" applyFont="1" applyFill="1" applyBorder="1" applyAlignment="1">
      <alignment horizontal="right" vertical="center"/>
    </xf>
    <xf numFmtId="38" fontId="7" fillId="0" borderId="139" xfId="2" applyFont="1" applyFill="1" applyBorder="1" applyAlignment="1">
      <alignment horizontal="right" vertical="center"/>
    </xf>
    <xf numFmtId="3" fontId="7" fillId="0" borderId="137" xfId="5" applyNumberFormat="1" applyFont="1" applyFill="1" applyBorder="1" applyAlignment="1">
      <alignment horizontal="right" vertical="center"/>
    </xf>
    <xf numFmtId="40" fontId="5" fillId="0" borderId="190" xfId="1" applyNumberFormat="1" applyFont="1" applyFill="1" applyBorder="1" applyAlignment="1">
      <alignment vertical="center"/>
    </xf>
    <xf numFmtId="40" fontId="5" fillId="0" borderId="270" xfId="1" applyNumberFormat="1" applyFont="1" applyFill="1" applyBorder="1" applyAlignment="1">
      <alignment vertical="center"/>
    </xf>
    <xf numFmtId="38" fontId="5" fillId="0" borderId="21" xfId="2" applyFont="1" applyFill="1" applyBorder="1" applyAlignment="1">
      <alignment vertical="center"/>
    </xf>
    <xf numFmtId="38" fontId="5" fillId="0" borderId="81" xfId="2" applyFont="1" applyFill="1" applyBorder="1" applyAlignment="1">
      <alignment vertical="center"/>
    </xf>
    <xf numFmtId="38" fontId="5" fillId="0" borderId="83" xfId="2" applyFont="1" applyFill="1" applyBorder="1" applyAlignment="1">
      <alignment vertical="center"/>
    </xf>
    <xf numFmtId="38" fontId="5" fillId="0" borderId="99" xfId="2" applyFont="1" applyFill="1" applyBorder="1" applyAlignment="1">
      <alignment vertical="center"/>
    </xf>
    <xf numFmtId="38" fontId="5" fillId="0" borderId="25" xfId="2" applyFont="1" applyFill="1" applyBorder="1" applyAlignment="1">
      <alignment vertical="center"/>
    </xf>
    <xf numFmtId="38" fontId="5" fillId="0" borderId="211" xfId="2" applyFont="1" applyFill="1" applyBorder="1" applyAlignment="1">
      <alignment vertical="center"/>
    </xf>
    <xf numFmtId="38" fontId="5" fillId="0" borderId="106" xfId="2" applyFont="1" applyFill="1" applyBorder="1" applyAlignment="1">
      <alignment vertical="center"/>
    </xf>
    <xf numFmtId="178" fontId="5" fillId="0" borderId="29" xfId="1" applyNumberFormat="1" applyFont="1" applyFill="1" applyBorder="1" applyAlignment="1">
      <alignment vertical="center"/>
    </xf>
    <xf numFmtId="178" fontId="5" fillId="0" borderId="58" xfId="1" applyNumberFormat="1" applyFont="1" applyFill="1" applyBorder="1" applyAlignment="1">
      <alignment vertical="center"/>
    </xf>
    <xf numFmtId="178" fontId="5" fillId="0" borderId="28" xfId="1" applyNumberFormat="1" applyFont="1" applyFill="1" applyBorder="1" applyAlignment="1">
      <alignment vertical="center"/>
    </xf>
    <xf numFmtId="178" fontId="5" fillId="0" borderId="27" xfId="1" applyNumberFormat="1" applyFont="1" applyFill="1" applyBorder="1" applyAlignment="1">
      <alignment vertical="center"/>
    </xf>
    <xf numFmtId="178" fontId="5" fillId="0" borderId="222" xfId="1" applyNumberFormat="1" applyFont="1" applyFill="1" applyBorder="1" applyAlignment="1">
      <alignment vertical="center"/>
    </xf>
    <xf numFmtId="0" fontId="5" fillId="0" borderId="223" xfId="1" applyFont="1" applyFill="1" applyBorder="1" applyAlignment="1">
      <alignment vertical="center"/>
    </xf>
    <xf numFmtId="178" fontId="5" fillId="0" borderId="92" xfId="1" applyNumberFormat="1" applyFont="1" applyFill="1" applyBorder="1" applyAlignment="1">
      <alignment vertical="center"/>
    </xf>
    <xf numFmtId="178" fontId="5" fillId="0" borderId="227" xfId="1" applyNumberFormat="1" applyFont="1" applyFill="1" applyBorder="1" applyAlignment="1">
      <alignment vertical="center"/>
    </xf>
    <xf numFmtId="178" fontId="5" fillId="0" borderId="227" xfId="1" applyNumberFormat="1" applyFont="1" applyFill="1" applyBorder="1" applyAlignment="1">
      <alignment horizontal="right" vertical="center"/>
    </xf>
    <xf numFmtId="178" fontId="5" fillId="0" borderId="122" xfId="1" applyNumberFormat="1" applyFont="1" applyFill="1" applyBorder="1" applyAlignment="1">
      <alignment vertical="center"/>
    </xf>
    <xf numFmtId="179" fontId="5" fillId="0" borderId="92" xfId="1" applyNumberFormat="1" applyFont="1" applyFill="1" applyBorder="1" applyAlignment="1">
      <alignment vertical="center"/>
    </xf>
    <xf numFmtId="179" fontId="5" fillId="0" borderId="227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199" fontId="5" fillId="0" borderId="227" xfId="1" applyNumberFormat="1" applyFont="1" applyFill="1" applyBorder="1" applyAlignment="1">
      <alignment vertical="center"/>
    </xf>
    <xf numFmtId="199" fontId="5" fillId="0" borderId="1" xfId="1" applyNumberFormat="1" applyFont="1" applyFill="1" applyBorder="1" applyAlignment="1">
      <alignment vertical="center"/>
    </xf>
    <xf numFmtId="178" fontId="12" fillId="0" borderId="29" xfId="1" applyNumberFormat="1" applyFont="1" applyFill="1" applyBorder="1" applyAlignment="1">
      <alignment vertical="center"/>
    </xf>
    <xf numFmtId="178" fontId="12" fillId="0" borderId="27" xfId="1" applyNumberFormat="1" applyFont="1" applyFill="1" applyBorder="1" applyAlignment="1">
      <alignment vertical="center"/>
    </xf>
    <xf numFmtId="197" fontId="12" fillId="0" borderId="1" xfId="1" applyNumberFormat="1" applyFont="1" applyFill="1" applyBorder="1" applyAlignment="1">
      <alignment vertical="center"/>
    </xf>
    <xf numFmtId="190" fontId="12" fillId="0" borderId="27" xfId="1" applyNumberFormat="1" applyFont="1" applyFill="1" applyBorder="1" applyAlignment="1">
      <alignment vertical="center"/>
    </xf>
    <xf numFmtId="178" fontId="12" fillId="0" borderId="29" xfId="1" applyNumberFormat="1" applyFont="1" applyFill="1" applyBorder="1" applyAlignment="1">
      <alignment horizontal="right" vertical="center"/>
    </xf>
    <xf numFmtId="190" fontId="12" fillId="0" borderId="27" xfId="1" applyNumberFormat="1" applyFont="1" applyFill="1" applyBorder="1" applyAlignment="1">
      <alignment horizontal="right" vertical="center"/>
    </xf>
    <xf numFmtId="0" fontId="27" fillId="0" borderId="0" xfId="1" applyFont="1" applyFill="1" applyAlignment="1">
      <alignment vertical="top" wrapText="1"/>
    </xf>
    <xf numFmtId="0" fontId="27" fillId="0" borderId="0" xfId="1" applyFont="1" applyFill="1" applyAlignment="1">
      <alignment vertical="top"/>
    </xf>
    <xf numFmtId="0" fontId="12" fillId="0" borderId="0" xfId="1" applyFont="1" applyFill="1"/>
    <xf numFmtId="0" fontId="7" fillId="0" borderId="0" xfId="1" applyFont="1" applyFill="1" applyAlignment="1">
      <alignment horizontal="left" wrapText="1"/>
    </xf>
    <xf numFmtId="0" fontId="5" fillId="0" borderId="73" xfId="1" applyFont="1" applyFill="1" applyBorder="1"/>
    <xf numFmtId="0" fontId="5" fillId="0" borderId="73" xfId="1" applyFont="1" applyFill="1" applyBorder="1" applyAlignment="1"/>
    <xf numFmtId="3" fontId="8" fillId="0" borderId="130" xfId="1" applyNumberFormat="1" applyFont="1" applyFill="1" applyBorder="1" applyAlignment="1">
      <alignment horizontal="center" wrapText="1"/>
    </xf>
    <xf numFmtId="3" fontId="7" fillId="0" borderId="24" xfId="1" quotePrefix="1" applyNumberFormat="1" applyFont="1" applyFill="1" applyBorder="1" applyAlignment="1">
      <alignment horizontal="right"/>
    </xf>
    <xf numFmtId="202" fontId="7" fillId="0" borderId="24" xfId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  <xf numFmtId="203" fontId="7" fillId="0" borderId="24" xfId="1" applyNumberFormat="1" applyFont="1" applyFill="1" applyBorder="1" applyAlignment="1">
      <alignment horizontal="right"/>
    </xf>
    <xf numFmtId="202" fontId="7" fillId="0" borderId="24" xfId="1" applyNumberFormat="1" applyFont="1" applyFill="1" applyBorder="1" applyAlignment="1">
      <alignment horizontal="right"/>
    </xf>
    <xf numFmtId="3" fontId="7" fillId="0" borderId="64" xfId="1" quotePrefix="1" applyNumberFormat="1" applyFont="1" applyFill="1" applyBorder="1" applyAlignment="1">
      <alignment horizontal="right"/>
    </xf>
    <xf numFmtId="3" fontId="7" fillId="0" borderId="0" xfId="1" quotePrefix="1" applyNumberFormat="1" applyFont="1" applyFill="1" applyBorder="1" applyAlignment="1">
      <alignment horizontal="right" readingOrder="2"/>
    </xf>
    <xf numFmtId="176" fontId="7" fillId="0" borderId="0" xfId="1" applyNumberFormat="1" applyFont="1" applyFill="1" applyBorder="1" applyAlignment="1">
      <alignment horizontal="center"/>
    </xf>
    <xf numFmtId="202" fontId="7" fillId="0" borderId="32" xfId="1" applyNumberFormat="1" applyFont="1" applyFill="1" applyBorder="1" applyAlignment="1"/>
    <xf numFmtId="176" fontId="7" fillId="0" borderId="32" xfId="1" applyNumberFormat="1" applyFont="1" applyFill="1" applyBorder="1" applyAlignment="1">
      <alignment horizontal="center"/>
    </xf>
    <xf numFmtId="198" fontId="7" fillId="0" borderId="0" xfId="1" applyNumberFormat="1" applyFont="1" applyFill="1" applyBorder="1" applyAlignment="1">
      <alignment horizontal="center"/>
    </xf>
    <xf numFmtId="3" fontId="5" fillId="0" borderId="250" xfId="1" applyNumberFormat="1" applyFont="1" applyFill="1" applyBorder="1" applyAlignment="1">
      <alignment vertical="center"/>
    </xf>
    <xf numFmtId="0" fontId="12" fillId="0" borderId="32" xfId="1" applyFont="1" applyFill="1" applyBorder="1" applyAlignment="1"/>
    <xf numFmtId="3" fontId="8" fillId="0" borderId="109" xfId="1" applyNumberFormat="1" applyFont="1" applyFill="1" applyBorder="1" applyAlignment="1">
      <alignment horizontal="center" wrapText="1"/>
    </xf>
    <xf numFmtId="178" fontId="7" fillId="0" borderId="25" xfId="1" applyNumberFormat="1" applyFont="1" applyFill="1" applyBorder="1" applyAlignment="1">
      <alignment horizontal="right"/>
    </xf>
    <xf numFmtId="178" fontId="7" fillId="0" borderId="24" xfId="1" applyNumberFormat="1" applyFont="1" applyFill="1" applyBorder="1" applyAlignment="1">
      <alignment horizontal="right"/>
    </xf>
    <xf numFmtId="178" fontId="7" fillId="0" borderId="40" xfId="1" applyNumberFormat="1" applyFont="1" applyFill="1" applyBorder="1" applyAlignment="1"/>
    <xf numFmtId="203" fontId="7" fillId="0" borderId="0" xfId="1" applyNumberFormat="1" applyFont="1" applyFill="1" applyBorder="1" applyAlignment="1">
      <alignment horizontal="center"/>
    </xf>
    <xf numFmtId="184" fontId="5" fillId="0" borderId="0" xfId="1" applyNumberFormat="1" applyFont="1" applyFill="1" applyBorder="1"/>
    <xf numFmtId="203" fontId="7" fillId="0" borderId="0" xfId="1" applyNumberFormat="1" applyFont="1" applyFill="1" applyBorder="1" applyAlignment="1">
      <alignment horizontal="right"/>
    </xf>
    <xf numFmtId="178" fontId="7" fillId="0" borderId="65" xfId="1" applyNumberFormat="1" applyFont="1" applyFill="1" applyBorder="1" applyAlignment="1">
      <alignment horizontal="right"/>
    </xf>
    <xf numFmtId="178" fontId="7" fillId="0" borderId="1" xfId="1" applyNumberFormat="1" applyFont="1" applyFill="1" applyBorder="1" applyAlignment="1">
      <alignment horizontal="right"/>
    </xf>
    <xf numFmtId="178" fontId="7" fillId="0" borderId="64" xfId="1" applyNumberFormat="1" applyFont="1" applyFill="1" applyBorder="1" applyAlignment="1">
      <alignment horizontal="right"/>
    </xf>
    <xf numFmtId="202" fontId="7" fillId="0" borderId="254" xfId="1" applyNumberFormat="1" applyFont="1" applyFill="1" applyBorder="1" applyAlignment="1">
      <alignment horizontal="right"/>
    </xf>
    <xf numFmtId="178" fontId="7" fillId="0" borderId="255" xfId="1" applyNumberFormat="1" applyFont="1" applyFill="1" applyBorder="1" applyAlignment="1"/>
    <xf numFmtId="203" fontId="7" fillId="0" borderId="1" xfId="1" applyNumberFormat="1" applyFont="1" applyFill="1" applyBorder="1" applyAlignment="1">
      <alignment horizontal="right"/>
    </xf>
    <xf numFmtId="3" fontId="7" fillId="0" borderId="0" xfId="1" quotePrefix="1" applyNumberFormat="1" applyFont="1" applyFill="1" applyAlignment="1">
      <alignment horizontal="left"/>
    </xf>
    <xf numFmtId="202" fontId="7" fillId="0" borderId="0" xfId="1" applyNumberFormat="1" applyFont="1" applyFill="1"/>
    <xf numFmtId="198" fontId="5" fillId="0" borderId="0" xfId="1" applyNumberFormat="1" applyFont="1" applyFill="1"/>
    <xf numFmtId="3" fontId="5" fillId="0" borderId="32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5" fillId="0" borderId="15" xfId="1" applyNumberFormat="1" applyFont="1" applyFill="1" applyBorder="1" applyAlignment="1">
      <alignment horizontal="center"/>
    </xf>
    <xf numFmtId="202" fontId="7" fillId="0" borderId="40" xfId="1" applyNumberFormat="1" applyFont="1" applyFill="1" applyBorder="1" applyAlignment="1">
      <alignment horizontal="center"/>
    </xf>
    <xf numFmtId="190" fontId="7" fillId="0" borderId="0" xfId="1" applyNumberFormat="1" applyFont="1" applyFill="1" applyBorder="1" applyAlignment="1">
      <alignment horizontal="right"/>
    </xf>
    <xf numFmtId="202" fontId="7" fillId="0" borderId="0" xfId="1" applyNumberFormat="1" applyFont="1" applyFill="1" applyBorder="1" applyAlignment="1">
      <alignment horizontal="right"/>
    </xf>
    <xf numFmtId="188" fontId="7" fillId="0" borderId="0" xfId="1" applyNumberFormat="1" applyFont="1" applyFill="1" applyBorder="1" applyAlignment="1">
      <alignment horizontal="right"/>
    </xf>
    <xf numFmtId="0" fontId="7" fillId="0" borderId="0" xfId="1" applyFont="1" applyFill="1" applyBorder="1"/>
    <xf numFmtId="202" fontId="7" fillId="0" borderId="40" xfId="1" applyNumberFormat="1" applyFont="1" applyFill="1" applyBorder="1" applyAlignment="1">
      <alignment horizontal="right"/>
    </xf>
    <xf numFmtId="202" fontId="7" fillId="0" borderId="255" xfId="1" applyNumberFormat="1" applyFont="1" applyFill="1" applyBorder="1" applyAlignment="1">
      <alignment horizontal="right"/>
    </xf>
    <xf numFmtId="190" fontId="7" fillId="0" borderId="1" xfId="1" applyNumberFormat="1" applyFont="1" applyFill="1" applyBorder="1" applyAlignment="1">
      <alignment horizontal="right"/>
    </xf>
    <xf numFmtId="202" fontId="7" fillId="0" borderId="1" xfId="1" applyNumberFormat="1" applyFont="1" applyFill="1" applyBorder="1" applyAlignment="1">
      <alignment horizontal="right"/>
    </xf>
    <xf numFmtId="188" fontId="7" fillId="0" borderId="1" xfId="1" applyNumberFormat="1" applyFont="1" applyFill="1" applyBorder="1" applyAlignment="1">
      <alignment horizontal="right"/>
    </xf>
    <xf numFmtId="0" fontId="7" fillId="0" borderId="1" xfId="1" applyFont="1" applyFill="1" applyBorder="1"/>
    <xf numFmtId="3" fontId="10" fillId="0" borderId="0" xfId="1" applyNumberFormat="1" applyFont="1" applyFill="1" applyAlignment="1">
      <alignment vertical="center"/>
    </xf>
    <xf numFmtId="3" fontId="5" fillId="0" borderId="84" xfId="1" applyNumberFormat="1" applyFont="1" applyFill="1" applyBorder="1" applyAlignment="1">
      <alignment horizontal="center" vertical="center"/>
    </xf>
    <xf numFmtId="202" fontId="7" fillId="0" borderId="0" xfId="1" applyNumberFormat="1" applyFont="1" applyFill="1" applyBorder="1"/>
    <xf numFmtId="202" fontId="7" fillId="0" borderId="1" xfId="1" applyNumberFormat="1" applyFont="1" applyFill="1" applyBorder="1"/>
    <xf numFmtId="188" fontId="7" fillId="0" borderId="0" xfId="1" applyNumberFormat="1" applyFont="1" applyFill="1" applyBorder="1"/>
    <xf numFmtId="188" fontId="7" fillId="0" borderId="1" xfId="1" applyNumberFormat="1" applyFont="1" applyFill="1" applyBorder="1"/>
    <xf numFmtId="0" fontId="10" fillId="0" borderId="0" xfId="1" applyFont="1" applyFill="1"/>
    <xf numFmtId="3" fontId="12" fillId="0" borderId="34" xfId="1" applyNumberFormat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 vertical="top"/>
    </xf>
    <xf numFmtId="3" fontId="5" fillId="0" borderId="34" xfId="1" applyNumberFormat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center" vertical="center"/>
    </xf>
    <xf numFmtId="0" fontId="5" fillId="0" borderId="126" xfId="1" applyFont="1" applyFill="1" applyBorder="1" applyAlignment="1">
      <alignment horizontal="center" vertical="top"/>
    </xf>
    <xf numFmtId="3" fontId="5" fillId="0" borderId="126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top"/>
    </xf>
    <xf numFmtId="204" fontId="7" fillId="0" borderId="23" xfId="1" applyNumberFormat="1" applyFont="1" applyFill="1" applyBorder="1"/>
    <xf numFmtId="204" fontId="7" fillId="0" borderId="0" xfId="1" applyNumberFormat="1" applyFont="1" applyFill="1" applyBorder="1"/>
    <xf numFmtId="204" fontId="7" fillId="0" borderId="0" xfId="1" applyNumberFormat="1" applyFont="1" applyFill="1" applyBorder="1" applyAlignment="1">
      <alignment horizontal="right"/>
    </xf>
    <xf numFmtId="180" fontId="7" fillId="0" borderId="0" xfId="1" applyNumberFormat="1" applyFont="1" applyFill="1" applyBorder="1" applyAlignment="1">
      <alignment horizontal="right"/>
    </xf>
    <xf numFmtId="193" fontId="7" fillId="0" borderId="0" xfId="2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/>
    <xf numFmtId="204" fontId="7" fillId="0" borderId="92" xfId="1" applyNumberFormat="1" applyFont="1" applyFill="1" applyBorder="1"/>
    <xf numFmtId="204" fontId="7" fillId="0" borderId="1" xfId="1" applyNumberFormat="1" applyFont="1" applyFill="1" applyBorder="1"/>
    <xf numFmtId="204" fontId="7" fillId="0" borderId="1" xfId="1" applyNumberFormat="1" applyFont="1" applyFill="1" applyBorder="1" applyAlignment="1">
      <alignment horizontal="right"/>
    </xf>
    <xf numFmtId="180" fontId="7" fillId="0" borderId="1" xfId="1" applyNumberFormat="1" applyFont="1" applyFill="1" applyBorder="1" applyAlignment="1">
      <alignment horizontal="right"/>
    </xf>
    <xf numFmtId="193" fontId="7" fillId="0" borderId="1" xfId="2" applyNumberFormat="1" applyFont="1" applyFill="1" applyBorder="1" applyAlignment="1">
      <alignment horizontal="right"/>
    </xf>
    <xf numFmtId="184" fontId="7" fillId="0" borderId="0" xfId="1" applyNumberFormat="1" applyFont="1" applyFill="1" applyBorder="1"/>
    <xf numFmtId="3" fontId="7" fillId="0" borderId="0" xfId="1" quotePrefix="1" applyNumberFormat="1" applyFont="1" applyFill="1" applyBorder="1" applyAlignment="1">
      <alignment horizontal="center"/>
    </xf>
    <xf numFmtId="183" fontId="7" fillId="0" borderId="0" xfId="1" applyNumberFormat="1" applyFont="1" applyFill="1" applyBorder="1"/>
    <xf numFmtId="184" fontId="5" fillId="0" borderId="0" xfId="1" applyNumberFormat="1" applyFont="1" applyFill="1"/>
    <xf numFmtId="3" fontId="7" fillId="0" borderId="0" xfId="1" quotePrefix="1" applyNumberFormat="1" applyFont="1" applyFill="1" applyBorder="1" applyAlignment="1">
      <alignment horizontal="left" vertical="center"/>
    </xf>
    <xf numFmtId="3" fontId="5" fillId="0" borderId="0" xfId="1" quotePrefix="1" applyNumberFormat="1" applyFont="1" applyFill="1" applyBorder="1" applyAlignment="1">
      <alignment horizontal="center"/>
    </xf>
    <xf numFmtId="187" fontId="5" fillId="0" borderId="0" xfId="1" applyNumberFormat="1" applyFont="1" applyFill="1" applyBorder="1" applyAlignment="1">
      <alignment horizontal="center"/>
    </xf>
    <xf numFmtId="186" fontId="5" fillId="0" borderId="0" xfId="1" applyNumberFormat="1" applyFont="1" applyFill="1" applyBorder="1"/>
    <xf numFmtId="0" fontId="10" fillId="0" borderId="0" xfId="1" applyFont="1" applyFill="1" applyAlignment="1">
      <alignment horizontal="left" vertical="center"/>
    </xf>
    <xf numFmtId="0" fontId="5" fillId="0" borderId="11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190" fontId="7" fillId="0" borderId="0" xfId="1" applyNumberFormat="1" applyFont="1" applyFill="1" applyBorder="1" applyAlignment="1"/>
    <xf numFmtId="189" fontId="7" fillId="0" borderId="0" xfId="2" applyNumberFormat="1" applyFont="1" applyFill="1" applyBorder="1" applyAlignment="1">
      <alignment horizontal="right"/>
    </xf>
    <xf numFmtId="0" fontId="8" fillId="0" borderId="0" xfId="1" applyFont="1" applyFill="1" applyAlignment="1">
      <alignment horizontal="center" vertical="center"/>
    </xf>
    <xf numFmtId="0" fontId="5" fillId="0" borderId="115" xfId="1" applyFont="1" applyFill="1" applyBorder="1" applyAlignment="1">
      <alignment horizontal="center" vertical="center"/>
    </xf>
    <xf numFmtId="0" fontId="5" fillId="0" borderId="268" xfId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vertical="center"/>
    </xf>
    <xf numFmtId="0" fontId="35" fillId="0" borderId="16" xfId="1" applyFont="1" applyFill="1" applyBorder="1" applyAlignment="1">
      <alignment horizontal="center" vertical="center" wrapText="1"/>
    </xf>
    <xf numFmtId="0" fontId="8" fillId="0" borderId="49" xfId="1" applyFont="1" applyFill="1" applyBorder="1" applyAlignment="1">
      <alignment vertical="center"/>
    </xf>
    <xf numFmtId="195" fontId="8" fillId="0" borderId="23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195" fontId="15" fillId="0" borderId="25" xfId="1" applyNumberFormat="1" applyFont="1" applyFill="1" applyBorder="1" applyAlignment="1">
      <alignment vertical="center"/>
    </xf>
    <xf numFmtId="197" fontId="15" fillId="0" borderId="0" xfId="1" applyNumberFormat="1" applyFont="1" applyFill="1" applyBorder="1" applyAlignment="1">
      <alignment vertical="center"/>
    </xf>
    <xf numFmtId="197" fontId="15" fillId="0" borderId="0" xfId="1" applyNumberFormat="1" applyFont="1" applyFill="1" applyBorder="1" applyAlignment="1">
      <alignment horizontal="right" vertical="center"/>
    </xf>
    <xf numFmtId="195" fontId="15" fillId="0" borderId="23" xfId="1" applyNumberFormat="1" applyFont="1" applyFill="1" applyBorder="1" applyAlignment="1">
      <alignment vertical="center"/>
    </xf>
    <xf numFmtId="195" fontId="15" fillId="0" borderId="92" xfId="1" applyNumberFormat="1" applyFont="1" applyFill="1" applyBorder="1" applyAlignment="1">
      <alignment vertical="center"/>
    </xf>
    <xf numFmtId="197" fontId="15" fillId="0" borderId="1" xfId="1" applyNumberFormat="1" applyFont="1" applyFill="1" applyBorder="1" applyAlignment="1">
      <alignment vertical="center"/>
    </xf>
    <xf numFmtId="197" fontId="15" fillId="0" borderId="1" xfId="1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35" fillId="0" borderId="130" xfId="1" applyFont="1" applyFill="1" applyBorder="1" applyAlignment="1">
      <alignment horizontal="center" vertical="center"/>
    </xf>
    <xf numFmtId="0" fontId="8" fillId="0" borderId="66" xfId="1" applyFont="1" applyFill="1" applyBorder="1" applyAlignment="1">
      <alignment vertical="center"/>
    </xf>
    <xf numFmtId="3" fontId="15" fillId="0" borderId="25" xfId="1" applyNumberFormat="1" applyFont="1" applyFill="1" applyBorder="1" applyAlignment="1">
      <alignment vertical="center"/>
    </xf>
    <xf numFmtId="192" fontId="15" fillId="0" borderId="0" xfId="1" applyNumberFormat="1" applyFont="1" applyFill="1" applyBorder="1" applyAlignment="1">
      <alignment horizontal="right" vertical="center"/>
    </xf>
    <xf numFmtId="3" fontId="15" fillId="0" borderId="65" xfId="1" applyNumberFormat="1" applyFont="1" applyFill="1" applyBorder="1" applyAlignment="1">
      <alignment vertical="center"/>
    </xf>
    <xf numFmtId="192" fontId="15" fillId="0" borderId="1" xfId="1" applyNumberFormat="1" applyFont="1" applyFill="1" applyBorder="1" applyAlignment="1">
      <alignment horizontal="right" vertical="center"/>
    </xf>
    <xf numFmtId="177" fontId="7" fillId="0" borderId="25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/>
    <xf numFmtId="0" fontId="5" fillId="0" borderId="22" xfId="1" applyFont="1" applyFill="1" applyBorder="1" applyAlignment="1">
      <alignment horizontal="center" vertical="center"/>
    </xf>
    <xf numFmtId="38" fontId="15" fillId="0" borderId="229" xfId="2" applyFont="1" applyFill="1" applyBorder="1" applyAlignment="1">
      <alignment vertical="center"/>
    </xf>
    <xf numFmtId="38" fontId="15" fillId="0" borderId="75" xfId="2" applyFont="1" applyFill="1" applyBorder="1" applyAlignment="1">
      <alignment vertical="center"/>
    </xf>
    <xf numFmtId="3" fontId="15" fillId="0" borderId="75" xfId="1" applyNumberFormat="1" applyFont="1" applyFill="1" applyBorder="1" applyAlignment="1">
      <alignment vertical="center"/>
    </xf>
    <xf numFmtId="0" fontId="5" fillId="0" borderId="77" xfId="1" applyFont="1" applyFill="1" applyBorder="1" applyAlignment="1">
      <alignment horizontal="center" vertical="center"/>
    </xf>
    <xf numFmtId="0" fontId="8" fillId="0" borderId="78" xfId="1" applyFont="1" applyFill="1" applyBorder="1" applyAlignment="1">
      <alignment horizontal="distributed" vertical="center"/>
    </xf>
    <xf numFmtId="38" fontId="15" fillId="0" borderId="230" xfId="2" applyFont="1" applyFill="1" applyBorder="1" applyAlignment="1">
      <alignment vertical="center"/>
    </xf>
    <xf numFmtId="38" fontId="5" fillId="0" borderId="77" xfId="2" applyFont="1" applyFill="1" applyBorder="1" applyAlignment="1">
      <alignment vertical="center"/>
    </xf>
    <xf numFmtId="38" fontId="5" fillId="0" borderId="77" xfId="2" applyFont="1" applyFill="1" applyBorder="1" applyAlignment="1">
      <alignment horizontal="right" vertical="center"/>
    </xf>
    <xf numFmtId="0" fontId="15" fillId="0" borderId="77" xfId="1" applyNumberFormat="1" applyFont="1" applyFill="1" applyBorder="1" applyAlignment="1">
      <alignment vertical="center"/>
    </xf>
    <xf numFmtId="0" fontId="8" fillId="0" borderId="24" xfId="1" applyFont="1" applyFill="1" applyBorder="1" applyAlignment="1">
      <alignment horizontal="distributed" vertical="center"/>
    </xf>
    <xf numFmtId="38" fontId="15" fillId="0" borderId="25" xfId="2" applyFont="1" applyFill="1" applyBorder="1" applyAlignment="1">
      <alignment vertical="center"/>
    </xf>
    <xf numFmtId="0" fontId="15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distributed" vertical="center"/>
    </xf>
    <xf numFmtId="0" fontId="8" fillId="0" borderId="64" xfId="1" applyFont="1" applyFill="1" applyBorder="1" applyAlignment="1">
      <alignment horizontal="distributed" vertical="center"/>
    </xf>
    <xf numFmtId="38" fontId="15" fillId="0" borderId="65" xfId="2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vertical="center"/>
    </xf>
    <xf numFmtId="3" fontId="7" fillId="0" borderId="26" xfId="1" quotePrefix="1" applyNumberFormat="1" applyFont="1" applyFill="1" applyBorder="1" applyAlignment="1">
      <alignment horizontal="center" vertical="center" wrapText="1"/>
    </xf>
    <xf numFmtId="3" fontId="7" fillId="0" borderId="28" xfId="1" quotePrefix="1" applyNumberFormat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vertical="center"/>
    </xf>
    <xf numFmtId="188" fontId="7" fillId="0" borderId="25" xfId="1" applyNumberFormat="1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vertical="center"/>
    </xf>
    <xf numFmtId="188" fontId="7" fillId="0" borderId="24" xfId="1" applyNumberFormat="1" applyFont="1" applyFill="1" applyBorder="1" applyAlignment="1">
      <alignment vertical="center"/>
    </xf>
    <xf numFmtId="0" fontId="7" fillId="0" borderId="114" xfId="1" applyFont="1" applyFill="1" applyBorder="1" applyAlignment="1">
      <alignment vertical="center"/>
    </xf>
    <xf numFmtId="188" fontId="7" fillId="0" borderId="65" xfId="1" applyNumberFormat="1" applyFont="1" applyFill="1" applyBorder="1" applyAlignment="1">
      <alignment vertical="center"/>
    </xf>
    <xf numFmtId="188" fontId="7" fillId="0" borderId="1" xfId="1" applyNumberFormat="1" applyFont="1" applyFill="1" applyBorder="1" applyAlignment="1">
      <alignment vertical="center"/>
    </xf>
    <xf numFmtId="38" fontId="7" fillId="0" borderId="221" xfId="2" applyFont="1" applyFill="1" applyBorder="1" applyAlignment="1">
      <alignment horizontal="center" vertical="center"/>
    </xf>
    <xf numFmtId="38" fontId="7" fillId="0" borderId="66" xfId="2" applyFont="1" applyFill="1" applyBorder="1" applyAlignment="1">
      <alignment horizontal="center" vertical="center"/>
    </xf>
    <xf numFmtId="38" fontId="7" fillId="0" borderId="49" xfId="2" applyFont="1" applyFill="1" applyBorder="1" applyAlignment="1">
      <alignment horizontal="center" vertical="center"/>
    </xf>
    <xf numFmtId="38" fontId="7" fillId="0" borderId="12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25" xfId="2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1" xfId="2" applyFont="1" applyFill="1" applyBorder="1" applyAlignment="1">
      <alignment horizontal="center" vertical="center"/>
    </xf>
    <xf numFmtId="38" fontId="7" fillId="0" borderId="122" xfId="2" applyFont="1" applyFill="1" applyBorder="1" applyAlignment="1">
      <alignment horizontal="center" vertical="center"/>
    </xf>
    <xf numFmtId="38" fontId="7" fillId="0" borderId="65" xfId="2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right" vertical="center"/>
    </xf>
    <xf numFmtId="0" fontId="22" fillId="0" borderId="0" xfId="3" applyFont="1" applyFill="1" applyBorder="1" applyAlignment="1">
      <alignment horizontal="right"/>
    </xf>
    <xf numFmtId="0" fontId="22" fillId="0" borderId="1" xfId="3" applyFont="1" applyFill="1" applyBorder="1" applyAlignment="1">
      <alignment horizontal="right"/>
    </xf>
    <xf numFmtId="0" fontId="22" fillId="0" borderId="0" xfId="3" applyFont="1" applyFill="1" applyBorder="1" applyAlignment="1">
      <alignment vertical="center"/>
    </xf>
    <xf numFmtId="201" fontId="5" fillId="0" borderId="130" xfId="1" applyNumberFormat="1" applyFont="1" applyFill="1" applyBorder="1" applyAlignment="1">
      <alignment vertical="center"/>
    </xf>
    <xf numFmtId="201" fontId="5" fillId="0" borderId="130" xfId="1" applyNumberFormat="1" applyFont="1" applyFill="1" applyBorder="1" applyAlignment="1">
      <alignment horizontal="right" vertical="center"/>
    </xf>
    <xf numFmtId="201" fontId="5" fillId="0" borderId="109" xfId="1" applyNumberFormat="1" applyFont="1" applyFill="1" applyBorder="1" applyAlignment="1">
      <alignment vertical="center"/>
    </xf>
    <xf numFmtId="201" fontId="5" fillId="0" borderId="0" xfId="1" applyNumberFormat="1" applyFont="1" applyFill="1" applyAlignment="1">
      <alignment vertical="center"/>
    </xf>
    <xf numFmtId="201" fontId="5" fillId="0" borderId="97" xfId="1" applyNumberFormat="1" applyFont="1" applyFill="1" applyBorder="1" applyAlignment="1">
      <alignment vertical="center"/>
    </xf>
    <xf numFmtId="201" fontId="5" fillId="0" borderId="233" xfId="1" applyNumberFormat="1" applyFont="1" applyFill="1" applyBorder="1" applyAlignment="1">
      <alignment horizontal="right" vertical="center"/>
    </xf>
    <xf numFmtId="201" fontId="5" fillId="0" borderId="234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/>
    <xf numFmtId="0" fontId="35" fillId="0" borderId="108" xfId="1" applyFont="1" applyFill="1" applyBorder="1" applyAlignment="1">
      <alignment horizontal="center" vertical="center"/>
    </xf>
    <xf numFmtId="0" fontId="35" fillId="0" borderId="1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 shrinkToFit="1"/>
    </xf>
    <xf numFmtId="3" fontId="7" fillId="0" borderId="67" xfId="2" applyNumberFormat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0" fontId="7" fillId="0" borderId="27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27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shrinkToFit="1"/>
    </xf>
    <xf numFmtId="0" fontId="8" fillId="0" borderId="20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distributed" vertical="center"/>
    </xf>
    <xf numFmtId="0" fontId="7" fillId="0" borderId="64" xfId="1" applyFont="1" applyFill="1" applyBorder="1" applyAlignment="1">
      <alignment horizontal="distributed" vertical="center"/>
    </xf>
    <xf numFmtId="177" fontId="7" fillId="0" borderId="65" xfId="1" applyNumberFormat="1" applyFont="1" applyFill="1" applyBorder="1" applyAlignment="1">
      <alignment horizontal="right" vertical="center"/>
    </xf>
    <xf numFmtId="177" fontId="7" fillId="0" borderId="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24" xfId="1" applyFont="1" applyFill="1" applyBorder="1" applyAlignment="1">
      <alignment horizontal="distributed" vertical="center"/>
    </xf>
    <xf numFmtId="177" fontId="7" fillId="0" borderId="25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62" xfId="1" applyNumberFormat="1" applyFont="1" applyFill="1" applyBorder="1" applyAlignment="1">
      <alignment horizontal="right" vertical="center"/>
    </xf>
    <xf numFmtId="177" fontId="7" fillId="0" borderId="63" xfId="1" applyNumberFormat="1" applyFont="1" applyFill="1" applyBorder="1" applyAlignment="1">
      <alignment horizontal="right" vertical="center"/>
    </xf>
    <xf numFmtId="0" fontId="13" fillId="0" borderId="60" xfId="1" applyFont="1" applyFill="1" applyBorder="1" applyAlignment="1">
      <alignment horizontal="left" vertical="center"/>
    </xf>
    <xf numFmtId="177" fontId="7" fillId="0" borderId="61" xfId="1" applyNumberFormat="1" applyFont="1" applyFill="1" applyBorder="1" applyAlignment="1">
      <alignment horizontal="right" vertical="center"/>
    </xf>
    <xf numFmtId="177" fontId="7" fillId="0" borderId="60" xfId="1" applyNumberFormat="1" applyFont="1" applyFill="1" applyBorder="1" applyAlignment="1">
      <alignment horizontal="right" vertical="center"/>
    </xf>
    <xf numFmtId="38" fontId="7" fillId="0" borderId="60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5" fillId="0" borderId="59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 wrapText="1"/>
    </xf>
    <xf numFmtId="0" fontId="5" fillId="0" borderId="73" xfId="1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horizontal="center" vertical="center"/>
    </xf>
    <xf numFmtId="0" fontId="29" fillId="0" borderId="69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wrapText="1"/>
    </xf>
    <xf numFmtId="0" fontId="5" fillId="0" borderId="68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0" borderId="24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 shrinkToFit="1"/>
    </xf>
    <xf numFmtId="0" fontId="5" fillId="0" borderId="24" xfId="1" applyFont="1" applyFill="1" applyBorder="1" applyAlignment="1">
      <alignment horizontal="center" wrapText="1" shrinkToFit="1"/>
    </xf>
    <xf numFmtId="0" fontId="5" fillId="0" borderId="74" xfId="1" applyFont="1" applyFill="1" applyBorder="1" applyAlignment="1">
      <alignment horizontal="center" vertical="center"/>
    </xf>
    <xf numFmtId="0" fontId="5" fillId="0" borderId="75" xfId="1" applyFont="1" applyFill="1" applyBorder="1" applyAlignment="1">
      <alignment horizontal="center"/>
    </xf>
    <xf numFmtId="0" fontId="5" fillId="0" borderId="76" xfId="1" applyFont="1" applyFill="1" applyBorder="1" applyAlignment="1">
      <alignment horizontal="center"/>
    </xf>
    <xf numFmtId="0" fontId="7" fillId="0" borderId="77" xfId="1" applyFont="1" applyFill="1" applyBorder="1" applyAlignment="1">
      <alignment horizontal="distributed" vertical="center"/>
    </xf>
    <xf numFmtId="0" fontId="7" fillId="0" borderId="78" xfId="1" applyFont="1" applyFill="1" applyBorder="1" applyAlignment="1">
      <alignment horizontal="distributed" vertical="center"/>
    </xf>
    <xf numFmtId="0" fontId="5" fillId="0" borderId="49" xfId="1" applyFont="1" applyFill="1" applyBorder="1" applyAlignment="1">
      <alignment horizontal="distributed" vertical="distributed"/>
    </xf>
    <xf numFmtId="0" fontId="13" fillId="0" borderId="49" xfId="1" applyFont="1" applyFill="1" applyBorder="1" applyAlignment="1">
      <alignment vertical="center"/>
    </xf>
    <xf numFmtId="0" fontId="7" fillId="0" borderId="66" xfId="1" applyFont="1" applyFill="1" applyBorder="1" applyAlignment="1">
      <alignment vertical="center"/>
    </xf>
    <xf numFmtId="0" fontId="13" fillId="0" borderId="21" xfId="1" applyFont="1" applyFill="1" applyBorder="1" applyAlignment="1">
      <alignment vertical="center"/>
    </xf>
    <xf numFmtId="0" fontId="7" fillId="0" borderId="69" xfId="1" applyFont="1" applyFill="1" applyBorder="1" applyAlignment="1">
      <alignment vertical="center"/>
    </xf>
    <xf numFmtId="0" fontId="13" fillId="0" borderId="272" xfId="1" applyFont="1" applyFill="1" applyBorder="1" applyAlignment="1">
      <alignment horizontal="center" vertical="center"/>
    </xf>
    <xf numFmtId="0" fontId="13" fillId="0" borderId="27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right"/>
    </xf>
    <xf numFmtId="0" fontId="15" fillId="0" borderId="109" xfId="1" applyFont="1" applyFill="1" applyBorder="1" applyAlignment="1">
      <alignment horizontal="distributed" vertical="center"/>
    </xf>
    <xf numFmtId="0" fontId="15" fillId="0" borderId="108" xfId="1" applyFont="1" applyFill="1" applyBorder="1" applyAlignment="1">
      <alignment horizontal="distributed" vertical="center"/>
    </xf>
    <xf numFmtId="0" fontId="15" fillId="0" borderId="125" xfId="1" applyFont="1" applyFill="1" applyBorder="1" applyAlignment="1">
      <alignment horizontal="distributed" vertical="center"/>
    </xf>
    <xf numFmtId="0" fontId="15" fillId="0" borderId="129" xfId="1" applyFont="1" applyFill="1" applyBorder="1" applyAlignment="1">
      <alignment horizontal="distributed" vertical="center"/>
    </xf>
    <xf numFmtId="0" fontId="15" fillId="0" borderId="99" xfId="1" applyFont="1" applyFill="1" applyBorder="1" applyAlignment="1">
      <alignment horizontal="distributed" vertical="center"/>
    </xf>
    <xf numFmtId="0" fontId="15" fillId="0" borderId="97" xfId="1" applyFont="1" applyFill="1" applyBorder="1" applyAlignment="1">
      <alignment horizontal="distributed" vertical="center"/>
    </xf>
    <xf numFmtId="0" fontId="5" fillId="0" borderId="117" xfId="1" applyFont="1" applyFill="1" applyBorder="1" applyAlignment="1">
      <alignment horizontal="center" vertical="center"/>
    </xf>
    <xf numFmtId="0" fontId="5" fillId="0" borderId="84" xfId="1" applyFont="1" applyFill="1" applyBorder="1" applyAlignment="1">
      <alignment horizontal="center" vertical="center"/>
    </xf>
    <xf numFmtId="0" fontId="5" fillId="0" borderId="118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15" fillId="0" borderId="123" xfId="1" applyFont="1" applyFill="1" applyBorder="1" applyAlignment="1">
      <alignment horizontal="distributed" vertical="center"/>
    </xf>
    <xf numFmtId="0" fontId="15" fillId="0" borderId="126" xfId="1" applyFont="1" applyFill="1" applyBorder="1" applyAlignment="1">
      <alignment horizontal="distributed" vertical="center"/>
    </xf>
    <xf numFmtId="0" fontId="15" fillId="0" borderId="123" xfId="1" applyFont="1" applyFill="1" applyBorder="1" applyAlignment="1">
      <alignment horizontal="distributed" vertical="center" wrapText="1"/>
    </xf>
    <xf numFmtId="0" fontId="15" fillId="0" borderId="127" xfId="1" applyFont="1" applyFill="1" applyBorder="1" applyAlignment="1">
      <alignment horizontal="distributed" vertical="center"/>
    </xf>
    <xf numFmtId="0" fontId="15" fillId="0" borderId="44" xfId="1" applyFont="1" applyFill="1" applyBorder="1" applyAlignment="1">
      <alignment horizontal="distributed" vertical="center"/>
    </xf>
    <xf numFmtId="0" fontId="15" fillId="0" borderId="124" xfId="1" applyFont="1" applyFill="1" applyBorder="1" applyAlignment="1">
      <alignment horizontal="distributed" vertical="center"/>
    </xf>
    <xf numFmtId="0" fontId="15" fillId="0" borderId="125" xfId="1" applyFont="1" applyFill="1" applyBorder="1" applyAlignment="1">
      <alignment horizontal="distributed" vertical="center" wrapText="1"/>
    </xf>
    <xf numFmtId="0" fontId="15" fillId="0" borderId="128" xfId="1" applyFont="1" applyFill="1" applyBorder="1" applyAlignment="1">
      <alignment horizontal="distributed" vertical="center" wrapText="1"/>
    </xf>
    <xf numFmtId="0" fontId="15" fillId="0" borderId="129" xfId="1" applyFont="1" applyFill="1" applyBorder="1" applyAlignment="1">
      <alignment horizontal="distributed" vertical="center" wrapText="1"/>
    </xf>
    <xf numFmtId="0" fontId="5" fillId="0" borderId="9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9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79" xfId="1" applyFont="1" applyFill="1" applyBorder="1" applyAlignment="1">
      <alignment horizontal="center" vertical="center"/>
    </xf>
    <xf numFmtId="182" fontId="5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right" vertical="center"/>
    </xf>
    <xf numFmtId="0" fontId="5" fillId="0" borderId="94" xfId="1" applyFont="1" applyFill="1" applyBorder="1" applyAlignment="1">
      <alignment horizontal="center" vertical="center"/>
    </xf>
    <xf numFmtId="0" fontId="5" fillId="0" borderId="95" xfId="1" applyFont="1" applyFill="1" applyBorder="1" applyAlignment="1">
      <alignment horizontal="center" vertical="center"/>
    </xf>
    <xf numFmtId="0" fontId="5" fillId="0" borderId="79" xfId="1" applyFont="1" applyFill="1" applyBorder="1" applyAlignment="1">
      <alignment horizontal="center" vertical="center" wrapText="1"/>
    </xf>
    <xf numFmtId="0" fontId="5" fillId="0" borderId="5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vertical="center"/>
    </xf>
    <xf numFmtId="0" fontId="4" fillId="0" borderId="0" xfId="3" applyFont="1" applyFill="1" applyAlignment="1">
      <alignment vertical="center"/>
    </xf>
    <xf numFmtId="3" fontId="4" fillId="0" borderId="72" xfId="3" applyNumberFormat="1" applyFont="1" applyFill="1" applyBorder="1" applyAlignment="1">
      <alignment horizontal="center" vertical="center"/>
    </xf>
    <xf numFmtId="38" fontId="4" fillId="0" borderId="72" xfId="4" applyFont="1" applyFill="1" applyBorder="1" applyAlignment="1" applyProtection="1">
      <alignment horizontal="center" vertical="center"/>
      <protection locked="0"/>
    </xf>
    <xf numFmtId="3" fontId="4" fillId="0" borderId="72" xfId="3" applyNumberFormat="1" applyFont="1" applyFill="1" applyBorder="1" applyAlignment="1" applyProtection="1">
      <alignment horizontal="center" vertical="center"/>
      <protection locked="0"/>
    </xf>
    <xf numFmtId="0" fontId="25" fillId="0" borderId="59" xfId="3" applyFont="1" applyFill="1" applyBorder="1" applyAlignment="1">
      <alignment horizontal="center" vertical="center" wrapText="1"/>
    </xf>
    <xf numFmtId="0" fontId="25" fillId="0" borderId="59" xfId="3" applyFont="1" applyFill="1" applyBorder="1" applyAlignment="1">
      <alignment horizontal="center" vertical="center"/>
    </xf>
    <xf numFmtId="0" fontId="25" fillId="0" borderId="73" xfId="3" applyFont="1" applyFill="1" applyBorder="1" applyAlignment="1">
      <alignment horizontal="center" vertical="center"/>
    </xf>
    <xf numFmtId="0" fontId="26" fillId="0" borderId="13" xfId="3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/>
    </xf>
    <xf numFmtId="0" fontId="26" fillId="0" borderId="97" xfId="3" applyFont="1" applyFill="1" applyBorder="1" applyAlignment="1">
      <alignment horizontal="center" vertical="center" wrapText="1"/>
    </xf>
    <xf numFmtId="0" fontId="26" fillId="0" borderId="97" xfId="3" applyFont="1" applyFill="1" applyBorder="1" applyAlignment="1">
      <alignment horizontal="center" vertical="center"/>
    </xf>
    <xf numFmtId="0" fontId="22" fillId="0" borderId="97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38" fontId="4" fillId="0" borderId="1" xfId="4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horizontal="center" vertical="center"/>
    </xf>
    <xf numFmtId="0" fontId="22" fillId="0" borderId="109" xfId="3" applyFont="1" applyFill="1" applyBorder="1" applyAlignment="1">
      <alignment horizontal="center" vertical="center"/>
    </xf>
    <xf numFmtId="0" fontId="22" fillId="0" borderId="107" xfId="3" applyFont="1" applyFill="1" applyBorder="1" applyAlignment="1">
      <alignment horizontal="center" vertical="center"/>
    </xf>
    <xf numFmtId="0" fontId="22" fillId="0" borderId="108" xfId="3" applyFont="1" applyFill="1" applyBorder="1" applyAlignment="1">
      <alignment horizontal="center" vertical="center"/>
    </xf>
    <xf numFmtId="0" fontId="4" fillId="0" borderId="83" xfId="3" applyFont="1" applyFill="1" applyBorder="1" applyAlignment="1">
      <alignment horizontal="center" vertical="center"/>
    </xf>
    <xf numFmtId="0" fontId="4" fillId="0" borderId="105" xfId="3" applyFont="1" applyFill="1" applyBorder="1" applyAlignment="1">
      <alignment horizontal="center" vertical="center"/>
    </xf>
    <xf numFmtId="38" fontId="4" fillId="0" borderId="83" xfId="3" applyNumberFormat="1" applyFont="1" applyFill="1" applyBorder="1" applyAlignment="1">
      <alignment horizontal="right" vertical="center"/>
    </xf>
    <xf numFmtId="0" fontId="22" fillId="0" borderId="59" xfId="3" applyFont="1" applyFill="1" applyBorder="1" applyAlignment="1">
      <alignment horizontal="center" vertical="center"/>
    </xf>
    <xf numFmtId="0" fontId="22" fillId="0" borderId="73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/>
    </xf>
    <xf numFmtId="0" fontId="23" fillId="0" borderId="69" xfId="3" applyFont="1" applyFill="1" applyBorder="1" applyAlignment="1">
      <alignment horizontal="center" vertical="center"/>
    </xf>
    <xf numFmtId="38" fontId="4" fillId="0" borderId="21" xfId="4" applyFont="1" applyFill="1" applyBorder="1" applyAlignment="1">
      <alignment vertical="center"/>
    </xf>
    <xf numFmtId="38" fontId="4" fillId="0" borderId="21" xfId="3" applyNumberFormat="1" applyFont="1" applyFill="1" applyBorder="1" applyAlignment="1">
      <alignment vertical="center"/>
    </xf>
    <xf numFmtId="0" fontId="4" fillId="0" borderId="21" xfId="3" applyFont="1" applyFill="1" applyBorder="1" applyAlignment="1">
      <alignment vertical="center"/>
    </xf>
    <xf numFmtId="0" fontId="23" fillId="0" borderId="81" xfId="3" applyFont="1" applyFill="1" applyBorder="1" applyAlignment="1">
      <alignment horizontal="center" vertical="center"/>
    </xf>
    <xf numFmtId="0" fontId="23" fillId="0" borderId="98" xfId="3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vertical="center"/>
    </xf>
    <xf numFmtId="0" fontId="4" fillId="0" borderId="83" xfId="3" applyFont="1" applyFill="1" applyBorder="1" applyAlignment="1">
      <alignment horizontal="right" vertical="center"/>
    </xf>
    <xf numFmtId="3" fontId="4" fillId="0" borderId="83" xfId="3" applyNumberFormat="1" applyFont="1" applyFill="1" applyBorder="1" applyAlignment="1">
      <alignment horizontal="right" vertical="center"/>
    </xf>
    <xf numFmtId="0" fontId="4" fillId="0" borderId="59" xfId="3" applyFont="1" applyFill="1" applyBorder="1" applyAlignment="1">
      <alignment horizontal="center" vertical="center"/>
    </xf>
    <xf numFmtId="0" fontId="4" fillId="0" borderId="73" xfId="3" applyFont="1" applyFill="1" applyBorder="1" applyAlignment="1">
      <alignment horizontal="center" vertical="center"/>
    </xf>
    <xf numFmtId="0" fontId="22" fillId="0" borderId="59" xfId="3" applyFont="1" applyFill="1" applyBorder="1" applyAlignment="1">
      <alignment vertical="center"/>
    </xf>
    <xf numFmtId="0" fontId="4" fillId="0" borderId="106" xfId="3" applyFont="1" applyFill="1" applyBorder="1" applyAlignment="1">
      <alignment horizontal="right" vertical="center"/>
    </xf>
    <xf numFmtId="0" fontId="4" fillId="0" borderId="81" xfId="3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right" vertical="center"/>
    </xf>
    <xf numFmtId="0" fontId="4" fillId="0" borderId="21" xfId="3" applyFont="1" applyFill="1" applyBorder="1" applyAlignment="1">
      <alignment horizontal="right" vertical="center"/>
    </xf>
    <xf numFmtId="3" fontId="4" fillId="0" borderId="0" xfId="3" applyNumberFormat="1" applyFont="1" applyFill="1" applyBorder="1" applyAlignment="1">
      <alignment horizontal="right" vertical="center"/>
    </xf>
    <xf numFmtId="0" fontId="24" fillId="0" borderId="36" xfId="3" applyFont="1" applyFill="1" applyBorder="1" applyAlignment="1">
      <alignment horizontal="center" vertical="center"/>
    </xf>
    <xf numFmtId="0" fontId="24" fillId="0" borderId="59" xfId="3" applyFont="1" applyFill="1" applyBorder="1" applyAlignment="1">
      <alignment horizontal="center" vertical="center"/>
    </xf>
    <xf numFmtId="0" fontId="24" fillId="0" borderId="73" xfId="3" applyFont="1" applyFill="1" applyBorder="1" applyAlignment="1">
      <alignment horizontal="center" vertical="center"/>
    </xf>
    <xf numFmtId="38" fontId="4" fillId="0" borderId="83" xfId="4" applyFont="1" applyFill="1" applyBorder="1" applyAlignment="1">
      <alignment horizontal="right" vertical="center" shrinkToFit="1"/>
    </xf>
    <xf numFmtId="38" fontId="4" fillId="0" borderId="106" xfId="4" applyFont="1" applyFill="1" applyBorder="1" applyAlignment="1">
      <alignment horizontal="right" vertical="center" shrinkToFit="1"/>
    </xf>
    <xf numFmtId="0" fontId="23" fillId="0" borderId="102" xfId="3" applyFont="1" applyFill="1" applyBorder="1" applyAlignment="1">
      <alignment horizontal="center" vertical="center"/>
    </xf>
    <xf numFmtId="0" fontId="23" fillId="0" borderId="103" xfId="3" applyFont="1" applyFill="1" applyBorder="1" applyAlignment="1">
      <alignment horizontal="center" vertical="center"/>
    </xf>
    <xf numFmtId="38" fontId="4" fillId="0" borderId="102" xfId="4" applyFont="1" applyFill="1" applyBorder="1" applyAlignment="1">
      <alignment vertical="center" shrinkToFit="1"/>
    </xf>
    <xf numFmtId="38" fontId="4" fillId="0" borderId="102" xfId="4" applyFont="1" applyFill="1" applyBorder="1" applyAlignment="1">
      <alignment horizontal="right" vertical="center" shrinkToFit="1"/>
    </xf>
    <xf numFmtId="0" fontId="23" fillId="0" borderId="89" xfId="3" applyFont="1" applyFill="1" applyBorder="1" applyAlignment="1">
      <alignment horizontal="center" vertical="center"/>
    </xf>
    <xf numFmtId="0" fontId="23" fillId="0" borderId="100" xfId="3" applyFont="1" applyFill="1" applyBorder="1" applyAlignment="1">
      <alignment horizontal="center" vertical="center"/>
    </xf>
    <xf numFmtId="38" fontId="4" fillId="0" borderId="0" xfId="4" applyFont="1" applyFill="1" applyAlignment="1">
      <alignment vertical="center" shrinkToFit="1"/>
    </xf>
    <xf numFmtId="38" fontId="4" fillId="0" borderId="89" xfId="4" applyFont="1" applyFill="1" applyBorder="1" applyAlignment="1">
      <alignment vertical="center" shrinkToFit="1"/>
    </xf>
    <xf numFmtId="38" fontId="4" fillId="0" borderId="0" xfId="4" applyFont="1" applyFill="1" applyAlignment="1">
      <alignment horizontal="right" vertical="center" shrinkToFit="1"/>
    </xf>
    <xf numFmtId="38" fontId="4" fillId="0" borderId="21" xfId="4" applyFont="1" applyFill="1" applyBorder="1" applyAlignment="1">
      <alignment vertical="center" shrinkToFit="1"/>
    </xf>
    <xf numFmtId="38" fontId="4" fillId="0" borderId="21" xfId="4" applyFont="1" applyFill="1" applyBorder="1" applyAlignment="1">
      <alignment horizontal="right" vertical="center" shrinkToFit="1"/>
    </xf>
    <xf numFmtId="0" fontId="23" fillId="0" borderId="109" xfId="3" applyFont="1" applyFill="1" applyBorder="1" applyAlignment="1">
      <alignment horizontal="center" vertical="center" shrinkToFit="1"/>
    </xf>
    <xf numFmtId="0" fontId="23" fillId="0" borderId="107" xfId="3" applyFont="1" applyFill="1" applyBorder="1" applyAlignment="1">
      <alignment horizontal="center" vertical="center" shrinkToFit="1"/>
    </xf>
    <xf numFmtId="0" fontId="23" fillId="0" borderId="108" xfId="3" applyFont="1" applyFill="1" applyBorder="1" applyAlignment="1">
      <alignment horizontal="center" vertical="center" shrinkToFit="1"/>
    </xf>
    <xf numFmtId="0" fontId="23" fillId="0" borderId="107" xfId="3" applyFont="1" applyFill="1" applyBorder="1" applyAlignment="1">
      <alignment horizontal="center" vertical="center"/>
    </xf>
    <xf numFmtId="0" fontId="23" fillId="0" borderId="108" xfId="3" applyFont="1" applyFill="1" applyBorder="1" applyAlignment="1">
      <alignment horizontal="center" vertical="center"/>
    </xf>
    <xf numFmtId="180" fontId="4" fillId="0" borderId="106" xfId="3" applyNumberFormat="1" applyFont="1" applyFill="1" applyBorder="1" applyAlignment="1">
      <alignment horizontal="right" vertical="center"/>
    </xf>
    <xf numFmtId="180" fontId="4" fillId="0" borderId="83" xfId="3" applyNumberFormat="1" applyFont="1" applyFill="1" applyBorder="1" applyAlignment="1">
      <alignment horizontal="right" vertical="center"/>
    </xf>
    <xf numFmtId="180" fontId="4" fillId="0" borderId="101" xfId="3" applyNumberFormat="1" applyFont="1" applyFill="1" applyBorder="1" applyAlignment="1">
      <alignment horizontal="right" vertical="center"/>
    </xf>
    <xf numFmtId="180" fontId="4" fillId="0" borderId="89" xfId="3" applyNumberFormat="1" applyFont="1" applyFill="1" applyBorder="1" applyAlignment="1">
      <alignment horizontal="right" vertical="center"/>
    </xf>
    <xf numFmtId="0" fontId="22" fillId="0" borderId="102" xfId="3" applyFont="1" applyFill="1" applyBorder="1" applyAlignment="1">
      <alignment horizontal="center" vertical="center"/>
    </xf>
    <xf numFmtId="0" fontId="22" fillId="0" borderId="103" xfId="3" applyFont="1" applyFill="1" applyBorder="1" applyAlignment="1">
      <alignment horizontal="center" vertical="center"/>
    </xf>
    <xf numFmtId="49" fontId="4" fillId="0" borderId="104" xfId="3" applyNumberFormat="1" applyFont="1" applyFill="1" applyBorder="1" applyAlignment="1">
      <alignment horizontal="right" vertical="center"/>
    </xf>
    <xf numFmtId="49" fontId="4" fillId="0" borderId="102" xfId="3" applyNumberFormat="1" applyFont="1" applyFill="1" applyBorder="1" applyAlignment="1">
      <alignment horizontal="right" vertical="center"/>
    </xf>
    <xf numFmtId="0" fontId="4" fillId="0" borderId="89" xfId="3" applyFont="1" applyFill="1" applyBorder="1" applyAlignment="1">
      <alignment horizontal="center" vertical="center"/>
    </xf>
    <xf numFmtId="0" fontId="4" fillId="0" borderId="100" xfId="3" applyFont="1" applyFill="1" applyBorder="1" applyAlignment="1">
      <alignment horizontal="center" vertical="center"/>
    </xf>
    <xf numFmtId="0" fontId="4" fillId="0" borderId="21" xfId="3" applyFont="1" applyFill="1" applyBorder="1" applyAlignment="1">
      <alignment horizontal="center" vertical="center"/>
    </xf>
    <xf numFmtId="0" fontId="4" fillId="0" borderId="69" xfId="3" applyFont="1" applyFill="1" applyBorder="1" applyAlignment="1">
      <alignment horizontal="center" vertical="center"/>
    </xf>
    <xf numFmtId="180" fontId="4" fillId="0" borderId="99" xfId="3" applyNumberFormat="1" applyFont="1" applyFill="1" applyBorder="1" applyAlignment="1">
      <alignment horizontal="right" vertical="center"/>
    </xf>
    <xf numFmtId="180" fontId="4" fillId="0" borderId="21" xfId="3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7" fillId="0" borderId="25" xfId="5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26" xfId="1" applyFont="1" applyFill="1" applyBorder="1" applyAlignment="1">
      <alignment vertical="center"/>
    </xf>
    <xf numFmtId="0" fontId="7" fillId="0" borderId="134" xfId="5" applyFont="1" applyFill="1" applyBorder="1" applyAlignment="1">
      <alignment vertical="center"/>
    </xf>
    <xf numFmtId="0" fontId="7" fillId="0" borderId="135" xfId="1" applyFont="1" applyFill="1" applyBorder="1" applyAlignment="1">
      <alignment vertical="center"/>
    </xf>
    <xf numFmtId="0" fontId="7" fillId="0" borderId="136" xfId="1" applyFont="1" applyFill="1" applyBorder="1" applyAlignment="1">
      <alignment vertical="center"/>
    </xf>
    <xf numFmtId="0" fontId="7" fillId="0" borderId="137" xfId="5" applyFont="1" applyFill="1" applyBorder="1" applyAlignment="1">
      <alignment horizontal="center" vertical="center"/>
    </xf>
    <xf numFmtId="0" fontId="7" fillId="0" borderId="137" xfId="1" applyFont="1" applyFill="1" applyBorder="1" applyAlignment="1">
      <alignment vertical="center"/>
    </xf>
    <xf numFmtId="0" fontId="7" fillId="0" borderId="138" xfId="1" applyFont="1" applyFill="1" applyBorder="1" applyAlignment="1">
      <alignment vertical="center"/>
    </xf>
    <xf numFmtId="0" fontId="7" fillId="0" borderId="23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7" fillId="0" borderId="26" xfId="5" applyFont="1" applyFill="1" applyBorder="1" applyAlignment="1">
      <alignment vertical="center"/>
    </xf>
    <xf numFmtId="0" fontId="7" fillId="0" borderId="99" xfId="5" applyFont="1" applyFill="1" applyBorder="1" applyAlignment="1">
      <alignment vertical="center"/>
    </xf>
    <xf numFmtId="0" fontId="7" fillId="0" borderId="21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51" xfId="5" applyFont="1" applyFill="1" applyBorder="1" applyAlignment="1">
      <alignment vertical="center"/>
    </xf>
    <xf numFmtId="0" fontId="7" fillId="0" borderId="49" xfId="5" applyFont="1" applyFill="1" applyBorder="1" applyAlignment="1">
      <alignment vertical="center"/>
    </xf>
    <xf numFmtId="0" fontId="7" fillId="0" borderId="50" xfId="5" applyFont="1" applyFill="1" applyBorder="1" applyAlignment="1">
      <alignment vertical="center"/>
    </xf>
    <xf numFmtId="0" fontId="7" fillId="0" borderId="32" xfId="5" applyFont="1" applyFill="1" applyBorder="1" applyAlignment="1">
      <alignment vertical="center"/>
    </xf>
    <xf numFmtId="0" fontId="7" fillId="0" borderId="131" xfId="5" applyFont="1" applyFill="1" applyBorder="1" applyAlignment="1">
      <alignment vertical="center"/>
    </xf>
    <xf numFmtId="0" fontId="7" fillId="0" borderId="8" xfId="5" applyFont="1" applyFill="1" applyBorder="1" applyAlignment="1">
      <alignment vertical="center"/>
    </xf>
    <xf numFmtId="0" fontId="7" fillId="0" borderId="43" xfId="5" applyFont="1" applyFill="1" applyBorder="1" applyAlignment="1">
      <alignment vertical="center"/>
    </xf>
    <xf numFmtId="176" fontId="15" fillId="0" borderId="137" xfId="2" applyNumberFormat="1" applyFont="1" applyFill="1" applyBorder="1" applyAlignment="1">
      <alignment horizontal="right" shrinkToFit="1"/>
    </xf>
    <xf numFmtId="176" fontId="15" fillId="0" borderId="177" xfId="2" applyNumberFormat="1" applyFont="1" applyFill="1" applyBorder="1" applyAlignment="1">
      <alignment horizontal="right" shrinkToFit="1"/>
    </xf>
    <xf numFmtId="176" fontId="15" fillId="0" borderId="178" xfId="2" applyNumberFormat="1" applyFont="1" applyFill="1" applyBorder="1" applyAlignment="1">
      <alignment horizontal="right" shrinkToFit="1"/>
    </xf>
    <xf numFmtId="176" fontId="15" fillId="0" borderId="82" xfId="2" applyNumberFormat="1" applyFont="1" applyFill="1" applyBorder="1" applyAlignment="1">
      <alignment horizontal="right" shrinkToFit="1"/>
    </xf>
    <xf numFmtId="176" fontId="15" fillId="0" borderId="106" xfId="1" applyNumberFormat="1" applyFont="1" applyFill="1" applyBorder="1" applyAlignment="1">
      <alignment horizontal="right" shrinkToFit="1"/>
    </xf>
    <xf numFmtId="176" fontId="15" fillId="0" borderId="83" xfId="1" applyNumberFormat="1" applyFont="1" applyFill="1" applyBorder="1" applyAlignment="1">
      <alignment horizontal="right" shrinkToFit="1"/>
    </xf>
    <xf numFmtId="192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/>
    </xf>
    <xf numFmtId="176" fontId="15" fillId="0" borderId="135" xfId="2" applyNumberFormat="1" applyFont="1" applyFill="1" applyBorder="1" applyAlignment="1">
      <alignment horizontal="right" shrinkToFit="1"/>
    </xf>
    <xf numFmtId="176" fontId="15" fillId="0" borderId="155" xfId="1" applyNumberFormat="1" applyFont="1" applyFill="1" applyBorder="1" applyAlignment="1">
      <alignment horizontal="right" shrinkToFit="1"/>
    </xf>
    <xf numFmtId="176" fontId="15" fillId="0" borderId="26" xfId="1" applyNumberFormat="1" applyFont="1" applyFill="1" applyBorder="1" applyAlignment="1">
      <alignment horizontal="right" shrinkToFit="1"/>
    </xf>
    <xf numFmtId="176" fontId="15" fillId="0" borderId="0" xfId="1" applyNumberFormat="1" applyFont="1" applyFill="1" applyBorder="1" applyAlignment="1">
      <alignment horizontal="right" shrinkToFit="1"/>
    </xf>
    <xf numFmtId="0" fontId="5" fillId="0" borderId="137" xfId="1" applyFont="1" applyFill="1" applyBorder="1" applyAlignment="1">
      <alignment horizontal="center" vertical="center" wrapText="1"/>
    </xf>
    <xf numFmtId="0" fontId="5" fillId="0" borderId="82" xfId="1" applyFont="1" applyFill="1" applyBorder="1" applyAlignment="1">
      <alignment horizontal="center" vertical="center" wrapText="1"/>
    </xf>
    <xf numFmtId="176" fontId="15" fillId="0" borderId="163" xfId="2" applyNumberFormat="1" applyFont="1" applyFill="1" applyBorder="1" applyAlignment="1">
      <alignment horizontal="right" shrinkToFit="1"/>
    </xf>
    <xf numFmtId="176" fontId="15" fillId="0" borderId="27" xfId="2" applyNumberFormat="1" applyFont="1" applyFill="1" applyBorder="1" applyAlignment="1">
      <alignment horizontal="right" shrinkToFit="1"/>
    </xf>
    <xf numFmtId="0" fontId="5" fillId="0" borderId="135" xfId="1" applyFont="1" applyFill="1" applyBorder="1" applyAlignment="1">
      <alignment horizontal="left" vertical="center" wrapText="1"/>
    </xf>
    <xf numFmtId="0" fontId="5" fillId="0" borderId="80" xfId="1" applyFont="1" applyFill="1" applyBorder="1" applyAlignment="1">
      <alignment horizontal="left" vertical="center" wrapText="1"/>
    </xf>
    <xf numFmtId="176" fontId="15" fillId="0" borderId="134" xfId="1" applyNumberFormat="1" applyFont="1" applyFill="1" applyBorder="1" applyAlignment="1">
      <alignment horizontal="right" shrinkToFit="1"/>
    </xf>
    <xf numFmtId="176" fontId="15" fillId="0" borderId="135" xfId="1" applyNumberFormat="1" applyFont="1" applyFill="1" applyBorder="1" applyAlignment="1">
      <alignment horizontal="right" shrinkToFit="1"/>
    </xf>
    <xf numFmtId="38" fontId="15" fillId="0" borderId="0" xfId="2" applyFont="1" applyFill="1" applyBorder="1" applyAlignment="1">
      <alignment horizontal="right" shrinkToFit="1"/>
    </xf>
    <xf numFmtId="176" fontId="15" fillId="0" borderId="81" xfId="1" applyNumberFormat="1" applyFont="1" applyFill="1" applyBorder="1" applyAlignment="1">
      <alignment horizontal="right" shrinkToFit="1"/>
    </xf>
    <xf numFmtId="0" fontId="5" fillId="0" borderId="174" xfId="1" applyFont="1" applyFill="1" applyBorder="1" applyAlignment="1">
      <alignment horizontal="center" vertical="center" textRotation="255" shrinkToFit="1"/>
    </xf>
    <xf numFmtId="0" fontId="5" fillId="0" borderId="176" xfId="1" applyFont="1" applyFill="1" applyBorder="1" applyAlignment="1">
      <alignment horizontal="center" vertical="center" textRotation="255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24" xfId="1" applyFont="1" applyFill="1" applyBorder="1" applyAlignment="1">
      <alignment horizontal="left" vertical="center" wrapText="1"/>
    </xf>
    <xf numFmtId="176" fontId="15" fillId="0" borderId="25" xfId="1" applyNumberFormat="1" applyFont="1" applyFill="1" applyBorder="1" applyAlignment="1">
      <alignment horizontal="right" shrinkToFit="1"/>
    </xf>
    <xf numFmtId="0" fontId="5" fillId="0" borderId="175" xfId="1" applyFont="1" applyFill="1" applyBorder="1" applyAlignment="1">
      <alignment horizontal="left" vertical="center" wrapText="1"/>
    </xf>
    <xf numFmtId="0" fontId="5" fillId="0" borderId="157" xfId="1" applyFont="1" applyFill="1" applyBorder="1" applyAlignment="1">
      <alignment horizontal="left" vertical="center" wrapText="1"/>
    </xf>
    <xf numFmtId="176" fontId="15" fillId="0" borderId="0" xfId="2" applyNumberFormat="1" applyFont="1" applyFill="1" applyBorder="1" applyAlignment="1">
      <alignment horizontal="right" shrinkToFit="1"/>
    </xf>
    <xf numFmtId="176" fontId="15" fillId="0" borderId="23" xfId="1" applyNumberFormat="1" applyFont="1" applyFill="1" applyBorder="1" applyAlignment="1">
      <alignment horizontal="right" shrinkToFit="1"/>
    </xf>
    <xf numFmtId="192" fontId="5" fillId="0" borderId="0" xfId="1" applyNumberFormat="1" applyFont="1" applyFill="1" applyBorder="1"/>
    <xf numFmtId="0" fontId="5" fillId="0" borderId="0" xfId="1" applyFont="1" applyFill="1" applyBorder="1"/>
    <xf numFmtId="0" fontId="5" fillId="0" borderId="171" xfId="1" applyFont="1" applyFill="1" applyBorder="1" applyAlignment="1">
      <alignment horizontal="left" vertical="center" wrapText="1"/>
    </xf>
    <xf numFmtId="0" fontId="5" fillId="0" borderId="172" xfId="1" applyFont="1" applyFill="1" applyBorder="1" applyAlignment="1">
      <alignment horizontal="left" vertical="center" wrapText="1"/>
    </xf>
    <xf numFmtId="176" fontId="15" fillId="0" borderId="25" xfId="2" applyNumberFormat="1" applyFont="1" applyFill="1" applyBorder="1" applyAlignment="1">
      <alignment horizontal="right" shrinkToFit="1"/>
    </xf>
    <xf numFmtId="176" fontId="15" fillId="0" borderId="0" xfId="2" applyNumberFormat="1" applyFont="1" applyFill="1" applyBorder="1" applyAlignment="1">
      <alignment shrinkToFit="1"/>
    </xf>
    <xf numFmtId="176" fontId="15" fillId="0" borderId="25" xfId="2" applyNumberFormat="1" applyFont="1" applyFill="1" applyBorder="1" applyAlignment="1">
      <alignment shrinkToFit="1"/>
    </xf>
    <xf numFmtId="176" fontId="15" fillId="0" borderId="0" xfId="1" applyNumberFormat="1" applyFont="1" applyFill="1" applyAlignment="1">
      <alignment horizontal="right" shrinkToFit="1"/>
    </xf>
    <xf numFmtId="192" fontId="5" fillId="0" borderId="0" xfId="1" applyNumberFormat="1" applyFont="1" applyFill="1"/>
    <xf numFmtId="0" fontId="5" fillId="0" borderId="0" xfId="1" applyFont="1" applyFill="1"/>
    <xf numFmtId="176" fontId="15" fillId="0" borderId="25" xfId="1" applyNumberFormat="1" applyFont="1" applyFill="1" applyBorder="1" applyAlignment="1">
      <alignment shrinkToFit="1"/>
    </xf>
    <xf numFmtId="176" fontId="15" fillId="0" borderId="0" xfId="1" applyNumberFormat="1" applyFont="1" applyFill="1" applyBorder="1" applyAlignment="1">
      <alignment shrinkToFit="1"/>
    </xf>
    <xf numFmtId="176" fontId="15" fillId="0" borderId="0" xfId="2" applyNumberFormat="1" applyFont="1" applyFill="1" applyAlignment="1">
      <alignment horizontal="right" shrinkToFit="1"/>
    </xf>
    <xf numFmtId="0" fontId="5" fillId="0" borderId="0" xfId="1" applyFont="1" applyFill="1" applyBorder="1" applyAlignment="1">
      <alignment horizontal="center"/>
    </xf>
    <xf numFmtId="0" fontId="5" fillId="0" borderId="26" xfId="1" applyFont="1" applyFill="1" applyBorder="1" applyAlignment="1">
      <alignment horizontal="left" vertical="center" wrapText="1"/>
    </xf>
    <xf numFmtId="176" fontId="15" fillId="0" borderId="23" xfId="2" applyNumberFormat="1" applyFont="1" applyFill="1" applyBorder="1" applyAlignment="1">
      <alignment shrinkToFit="1"/>
    </xf>
    <xf numFmtId="176" fontId="15" fillId="0" borderId="2" xfId="2" applyNumberFormat="1" applyFont="1" applyFill="1" applyBorder="1" applyAlignment="1">
      <alignment shrinkToFit="1"/>
    </xf>
    <xf numFmtId="38" fontId="15" fillId="0" borderId="2" xfId="2" applyFont="1" applyFill="1" applyBorder="1" applyAlignment="1">
      <alignment horizontal="right" shrinkToFit="1"/>
    </xf>
    <xf numFmtId="176" fontId="15" fillId="0" borderId="2" xfId="1" applyNumberFormat="1" applyFont="1" applyFill="1" applyBorder="1" applyAlignment="1">
      <alignment horizontal="right" shrinkToFit="1"/>
    </xf>
    <xf numFmtId="176" fontId="15" fillId="0" borderId="2" xfId="2" applyNumberFormat="1" applyFont="1" applyFill="1" applyBorder="1" applyAlignment="1">
      <alignment horizontal="right" shrinkToFit="1"/>
    </xf>
    <xf numFmtId="176" fontId="15" fillId="0" borderId="141" xfId="1" applyNumberFormat="1" applyFont="1" applyFill="1" applyBorder="1" applyAlignment="1">
      <alignment horizontal="right" shrinkToFit="1"/>
    </xf>
    <xf numFmtId="176" fontId="15" fillId="0" borderId="3" xfId="1" applyNumberFormat="1" applyFont="1" applyFill="1" applyBorder="1" applyAlignment="1">
      <alignment horizontal="right" shrinkToFit="1"/>
    </xf>
    <xf numFmtId="0" fontId="5" fillId="0" borderId="141" xfId="1" applyFont="1" applyFill="1" applyBorder="1" applyAlignment="1">
      <alignment horizontal="center" vertical="center"/>
    </xf>
    <xf numFmtId="0" fontId="5" fillId="0" borderId="151" xfId="1" applyFont="1" applyFill="1" applyBorder="1" applyAlignment="1">
      <alignment horizontal="center" vertical="center"/>
    </xf>
    <xf numFmtId="0" fontId="5" fillId="0" borderId="142" xfId="1" applyFont="1" applyFill="1" applyBorder="1" applyAlignment="1">
      <alignment horizontal="center" vertical="center"/>
    </xf>
    <xf numFmtId="0" fontId="5" fillId="0" borderId="143" xfId="1" applyFont="1" applyFill="1" applyBorder="1" applyAlignment="1">
      <alignment horizontal="center" vertical="center"/>
    </xf>
    <xf numFmtId="0" fontId="5" fillId="0" borderId="144" xfId="1" applyFont="1" applyFill="1" applyBorder="1" applyAlignment="1">
      <alignment horizontal="center" vertical="center"/>
    </xf>
    <xf numFmtId="176" fontId="33" fillId="0" borderId="137" xfId="2" applyNumberFormat="1" applyFont="1" applyFill="1" applyBorder="1" applyAlignment="1">
      <alignment horizontal="right" shrinkToFit="1"/>
    </xf>
    <xf numFmtId="176" fontId="33" fillId="0" borderId="177" xfId="2" applyNumberFormat="1" applyFont="1" applyFill="1" applyBorder="1" applyAlignment="1">
      <alignment horizontal="right" shrinkToFit="1"/>
    </xf>
    <xf numFmtId="193" fontId="33" fillId="0" borderId="178" xfId="2" applyNumberFormat="1" applyFont="1" applyFill="1" applyBorder="1" applyAlignment="1">
      <alignment horizontal="right" shrinkToFit="1"/>
    </xf>
    <xf numFmtId="193" fontId="33" fillId="0" borderId="82" xfId="2" applyNumberFormat="1" applyFont="1" applyFill="1" applyBorder="1" applyAlignment="1">
      <alignment horizontal="right" shrinkToFit="1"/>
    </xf>
    <xf numFmtId="176" fontId="33" fillId="0" borderId="106" xfId="1" applyNumberFormat="1" applyFont="1" applyFill="1" applyBorder="1" applyAlignment="1">
      <alignment horizontal="right" shrinkToFit="1"/>
    </xf>
    <xf numFmtId="176" fontId="33" fillId="0" borderId="83" xfId="1" applyNumberFormat="1" applyFont="1" applyFill="1" applyBorder="1" applyAlignment="1">
      <alignment horizontal="right" shrinkToFit="1"/>
    </xf>
    <xf numFmtId="0" fontId="27" fillId="0" borderId="27" xfId="1" applyFont="1" applyFill="1" applyBorder="1" applyAlignment="1">
      <alignment horizontal="left" vertical="center"/>
    </xf>
    <xf numFmtId="176" fontId="33" fillId="0" borderId="0" xfId="1" applyNumberFormat="1" applyFont="1" applyFill="1" applyAlignment="1">
      <alignment horizontal="right" shrinkToFit="1"/>
    </xf>
    <xf numFmtId="176" fontId="33" fillId="0" borderId="173" xfId="1" applyNumberFormat="1" applyFont="1" applyFill="1" applyBorder="1" applyAlignment="1">
      <alignment horizontal="right" shrinkToFit="1"/>
    </xf>
    <xf numFmtId="176" fontId="33" fillId="0" borderId="155" xfId="1" applyNumberFormat="1" applyFont="1" applyFill="1" applyBorder="1" applyAlignment="1">
      <alignment horizontal="right" shrinkToFit="1"/>
    </xf>
    <xf numFmtId="176" fontId="33" fillId="0" borderId="26" xfId="1" applyNumberFormat="1" applyFont="1" applyFill="1" applyBorder="1" applyAlignment="1">
      <alignment horizontal="right" shrinkToFit="1"/>
    </xf>
    <xf numFmtId="176" fontId="33" fillId="0" borderId="0" xfId="1" applyNumberFormat="1" applyFont="1" applyFill="1" applyBorder="1" applyAlignment="1">
      <alignment horizontal="right" shrinkToFit="1"/>
    </xf>
    <xf numFmtId="176" fontId="33" fillId="0" borderId="163" xfId="2" applyNumberFormat="1" applyFont="1" applyFill="1" applyBorder="1" applyAlignment="1">
      <alignment horizontal="right" shrinkToFit="1"/>
    </xf>
    <xf numFmtId="176" fontId="33" fillId="0" borderId="134" xfId="1" applyNumberFormat="1" applyFont="1" applyFill="1" applyBorder="1" applyAlignment="1">
      <alignment horizontal="right" shrinkToFit="1"/>
    </xf>
    <xf numFmtId="176" fontId="33" fillId="0" borderId="135" xfId="1" applyNumberFormat="1" applyFont="1" applyFill="1" applyBorder="1" applyAlignment="1">
      <alignment horizontal="right" shrinkToFit="1"/>
    </xf>
    <xf numFmtId="38" fontId="33" fillId="0" borderId="0" xfId="2" applyFont="1" applyFill="1" applyBorder="1" applyAlignment="1">
      <alignment horizontal="right" shrinkToFit="1"/>
    </xf>
    <xf numFmtId="0" fontId="5" fillId="0" borderId="269" xfId="1" applyFont="1" applyFill="1" applyBorder="1" applyAlignment="1">
      <alignment horizontal="center" vertical="center" textRotation="255" shrinkToFit="1"/>
    </xf>
    <xf numFmtId="176" fontId="33" fillId="0" borderId="25" xfId="1" applyNumberFormat="1" applyFont="1" applyFill="1" applyBorder="1" applyAlignment="1">
      <alignment horizontal="right" shrinkToFit="1"/>
    </xf>
    <xf numFmtId="176" fontId="33" fillId="0" borderId="0" xfId="2" applyNumberFormat="1" applyFont="1" applyFill="1" applyBorder="1" applyAlignment="1">
      <alignment horizontal="right" shrinkToFit="1"/>
    </xf>
    <xf numFmtId="176" fontId="33" fillId="0" borderId="23" xfId="1" applyNumberFormat="1" applyFont="1" applyFill="1" applyBorder="1" applyAlignment="1">
      <alignment horizontal="right" shrinkToFit="1"/>
    </xf>
    <xf numFmtId="176" fontId="33" fillId="0" borderId="0" xfId="2" applyNumberFormat="1" applyFont="1" applyFill="1" applyBorder="1" applyAlignment="1">
      <alignment shrinkToFit="1"/>
    </xf>
    <xf numFmtId="176" fontId="33" fillId="0" borderId="0" xfId="1" applyNumberFormat="1" applyFont="1" applyFill="1" applyAlignment="1">
      <alignment shrinkToFit="1"/>
    </xf>
    <xf numFmtId="176" fontId="33" fillId="0" borderId="25" xfId="2" applyNumberFormat="1" applyFont="1" applyFill="1" applyBorder="1" applyAlignment="1">
      <alignment horizontal="right" shrinkToFit="1"/>
    </xf>
    <xf numFmtId="176" fontId="33" fillId="0" borderId="12" xfId="2" applyNumberFormat="1" applyFont="1" applyFill="1" applyBorder="1" applyAlignment="1">
      <alignment horizontal="right" shrinkToFit="1"/>
    </xf>
    <xf numFmtId="176" fontId="33" fillId="0" borderId="2" xfId="2" applyNumberFormat="1" applyFont="1" applyFill="1" applyBorder="1" applyAlignment="1">
      <alignment horizontal="right" shrinkToFit="1"/>
    </xf>
    <xf numFmtId="38" fontId="33" fillId="0" borderId="2" xfId="2" applyFont="1" applyFill="1" applyBorder="1" applyAlignment="1">
      <alignment horizontal="right" shrinkToFit="1"/>
    </xf>
    <xf numFmtId="176" fontId="33" fillId="0" borderId="2" xfId="1" applyNumberFormat="1" applyFont="1" applyFill="1" applyBorder="1" applyAlignment="1">
      <alignment shrinkToFit="1"/>
    </xf>
    <xf numFmtId="176" fontId="33" fillId="0" borderId="2" xfId="1" applyNumberFormat="1" applyFont="1" applyFill="1" applyBorder="1" applyAlignment="1">
      <alignment horizontal="right" shrinkToFit="1"/>
    </xf>
    <xf numFmtId="176" fontId="33" fillId="0" borderId="170" xfId="1" applyNumberFormat="1" applyFont="1" applyFill="1" applyBorder="1" applyAlignment="1">
      <alignment horizontal="right" shrinkToFit="1"/>
    </xf>
    <xf numFmtId="176" fontId="33" fillId="0" borderId="141" xfId="1" applyNumberFormat="1" applyFont="1" applyFill="1" applyBorder="1" applyAlignment="1">
      <alignment horizontal="right" shrinkToFit="1"/>
    </xf>
    <xf numFmtId="176" fontId="33" fillId="0" borderId="3" xfId="1" applyNumberFormat="1" applyFont="1" applyFill="1" applyBorder="1" applyAlignment="1">
      <alignment horizontal="right" shrinkToFit="1"/>
    </xf>
    <xf numFmtId="0" fontId="5" fillId="0" borderId="167" xfId="1" applyFont="1" applyFill="1" applyBorder="1" applyAlignment="1">
      <alignment horizontal="center" vertical="center"/>
    </xf>
    <xf numFmtId="0" fontId="5" fillId="0" borderId="168" xfId="1" applyFont="1" applyFill="1" applyBorder="1" applyAlignment="1">
      <alignment horizontal="center" vertical="center"/>
    </xf>
    <xf numFmtId="0" fontId="5" fillId="0" borderId="169" xfId="1" applyFont="1" applyFill="1" applyBorder="1" applyAlignment="1">
      <alignment horizontal="center" vertical="center"/>
    </xf>
    <xf numFmtId="38" fontId="33" fillId="0" borderId="0" xfId="2" applyFont="1" applyFill="1" applyBorder="1" applyAlignment="1">
      <alignment horizontal="right"/>
    </xf>
    <xf numFmtId="38" fontId="33" fillId="0" borderId="137" xfId="2" applyFont="1" applyFill="1" applyBorder="1" applyAlignment="1">
      <alignment horizontal="right" shrinkToFit="1"/>
    </xf>
    <xf numFmtId="38" fontId="33" fillId="0" borderId="164" xfId="2" applyFont="1" applyFill="1" applyBorder="1" applyAlignment="1">
      <alignment horizontal="right" shrinkToFit="1"/>
    </xf>
    <xf numFmtId="38" fontId="33" fillId="0" borderId="165" xfId="2" applyFont="1" applyFill="1" applyBorder="1" applyAlignment="1">
      <alignment horizontal="right" shrinkToFit="1"/>
    </xf>
    <xf numFmtId="192" fontId="5" fillId="0" borderId="0" xfId="1" applyNumberFormat="1" applyFont="1" applyFill="1" applyBorder="1" applyAlignment="1">
      <alignment horizontal="right" shrinkToFit="1"/>
    </xf>
    <xf numFmtId="0" fontId="27" fillId="0" borderId="27" xfId="1" applyFont="1" applyFill="1" applyBorder="1" applyAlignment="1">
      <alignment horizontal="left" vertical="center" wrapText="1"/>
    </xf>
    <xf numFmtId="38" fontId="33" fillId="0" borderId="155" xfId="2" applyFont="1" applyFill="1" applyBorder="1" applyAlignment="1">
      <alignment horizontal="right"/>
    </xf>
    <xf numFmtId="0" fontId="5" fillId="0" borderId="137" xfId="1" applyFont="1" applyFill="1" applyBorder="1" applyAlignment="1">
      <alignment horizontal="center" vertical="center" shrinkToFit="1"/>
    </xf>
    <xf numFmtId="0" fontId="5" fillId="0" borderId="82" xfId="1" applyFont="1" applyFill="1" applyBorder="1" applyAlignment="1">
      <alignment horizontal="center" vertical="center" shrinkToFit="1"/>
    </xf>
    <xf numFmtId="38" fontId="33" fillId="0" borderId="163" xfId="2" applyFont="1" applyFill="1" applyBorder="1" applyAlignment="1">
      <alignment horizontal="right" shrinkToFit="1"/>
    </xf>
    <xf numFmtId="193" fontId="33" fillId="0" borderId="137" xfId="2" applyNumberFormat="1" applyFont="1" applyFill="1" applyBorder="1" applyAlignment="1">
      <alignment horizontal="right" shrinkToFit="1"/>
    </xf>
    <xf numFmtId="0" fontId="5" fillId="0" borderId="160" xfId="1" applyFont="1" applyFill="1" applyBorder="1" applyAlignment="1">
      <alignment horizontal="left" vertical="center" wrapText="1"/>
    </xf>
    <xf numFmtId="0" fontId="5" fillId="0" borderId="161" xfId="1" applyFont="1" applyFill="1" applyBorder="1" applyAlignment="1">
      <alignment horizontal="left" vertical="center" wrapText="1"/>
    </xf>
    <xf numFmtId="38" fontId="33" fillId="0" borderId="25" xfId="2" applyFont="1" applyFill="1" applyBorder="1" applyAlignment="1">
      <alignment horizontal="right"/>
    </xf>
    <xf numFmtId="0" fontId="5" fillId="0" borderId="55" xfId="1" applyFont="1" applyFill="1" applyBorder="1" applyAlignment="1">
      <alignment horizontal="center" vertical="center" textRotation="255" shrinkToFit="1"/>
    </xf>
    <xf numFmtId="0" fontId="5" fillId="0" borderId="162" xfId="1" applyFont="1" applyFill="1" applyBorder="1" applyAlignment="1">
      <alignment horizontal="center" vertical="center" textRotation="255" shrinkToFit="1"/>
    </xf>
    <xf numFmtId="0" fontId="5" fillId="0" borderId="158" xfId="1" applyFont="1" applyFill="1" applyBorder="1" applyAlignment="1">
      <alignment horizontal="left" vertical="center" wrapText="1"/>
    </xf>
    <xf numFmtId="0" fontId="5" fillId="0" borderId="159" xfId="1" applyFont="1" applyFill="1" applyBorder="1" applyAlignment="1">
      <alignment horizontal="left" vertical="center" wrapText="1"/>
    </xf>
    <xf numFmtId="0" fontId="5" fillId="0" borderId="156" xfId="1" applyFont="1" applyFill="1" applyBorder="1" applyAlignment="1">
      <alignment horizontal="left" vertical="center" wrapText="1"/>
    </xf>
    <xf numFmtId="0" fontId="5" fillId="0" borderId="152" xfId="1" applyFont="1" applyFill="1" applyBorder="1" applyAlignment="1">
      <alignment horizontal="left" vertical="center" wrapText="1"/>
    </xf>
    <xf numFmtId="0" fontId="5" fillId="0" borderId="153" xfId="1" applyFont="1" applyFill="1" applyBorder="1" applyAlignment="1">
      <alignment horizontal="left" vertical="center" wrapText="1"/>
    </xf>
    <xf numFmtId="38" fontId="33" fillId="0" borderId="12" xfId="2" applyFont="1" applyFill="1" applyBorder="1" applyAlignment="1">
      <alignment horizontal="right"/>
    </xf>
    <xf numFmtId="38" fontId="33" fillId="0" borderId="2" xfId="2" applyFont="1" applyFill="1" applyBorder="1" applyAlignment="1">
      <alignment horizontal="right"/>
    </xf>
    <xf numFmtId="38" fontId="33" fillId="0" borderId="154" xfId="2" applyFont="1" applyFill="1" applyBorder="1" applyAlignment="1">
      <alignment horizontal="right"/>
    </xf>
    <xf numFmtId="0" fontId="5" fillId="0" borderId="145" xfId="1" applyFont="1" applyFill="1" applyBorder="1" applyAlignment="1">
      <alignment horizontal="center" vertical="center"/>
    </xf>
    <xf numFmtId="0" fontId="5" fillId="0" borderId="146" xfId="1" applyFont="1" applyFill="1" applyBorder="1" applyAlignment="1">
      <alignment horizontal="center" vertical="center"/>
    </xf>
    <xf numFmtId="0" fontId="5" fillId="0" borderId="147" xfId="1" applyFont="1" applyFill="1" applyBorder="1" applyAlignment="1">
      <alignment horizontal="center" vertical="center"/>
    </xf>
    <xf numFmtId="0" fontId="5" fillId="0" borderId="148" xfId="1" applyFont="1" applyFill="1" applyBorder="1" applyAlignment="1">
      <alignment horizontal="center" vertical="center"/>
    </xf>
    <xf numFmtId="0" fontId="5" fillId="0" borderId="149" xfId="1" applyFont="1" applyFill="1" applyBorder="1" applyAlignment="1">
      <alignment horizontal="center" vertical="center"/>
    </xf>
    <xf numFmtId="0" fontId="5" fillId="0" borderId="150" xfId="1" applyFont="1" applyFill="1" applyBorder="1" applyAlignment="1">
      <alignment horizontal="center" vertical="center"/>
    </xf>
    <xf numFmtId="0" fontId="5" fillId="0" borderId="207" xfId="1" applyFont="1" applyFill="1" applyBorder="1" applyAlignment="1">
      <alignment horizontal="center" vertical="center"/>
    </xf>
    <xf numFmtId="0" fontId="5" fillId="0" borderId="105" xfId="1" applyFont="1" applyFill="1" applyBorder="1" applyAlignment="1">
      <alignment horizontal="center" vertical="center"/>
    </xf>
    <xf numFmtId="3" fontId="5" fillId="0" borderId="208" xfId="1" applyNumberFormat="1" applyFont="1" applyFill="1" applyBorder="1" applyAlignment="1">
      <alignment horizontal="right" vertical="center"/>
    </xf>
    <xf numFmtId="196" fontId="5" fillId="0" borderId="209" xfId="1" applyNumberFormat="1" applyFont="1" applyFill="1" applyBorder="1" applyAlignment="1">
      <alignment horizontal="right" vertical="center"/>
    </xf>
    <xf numFmtId="196" fontId="5" fillId="0" borderId="210" xfId="1" applyNumberFormat="1" applyFont="1" applyFill="1" applyBorder="1" applyAlignment="1">
      <alignment horizontal="right" vertical="center"/>
    </xf>
    <xf numFmtId="0" fontId="5" fillId="0" borderId="200" xfId="1" applyFont="1" applyFill="1" applyBorder="1" applyAlignment="1">
      <alignment horizontal="center" vertical="center"/>
    </xf>
    <xf numFmtId="0" fontId="5" fillId="0" borderId="108" xfId="1" applyFont="1" applyFill="1" applyBorder="1" applyAlignment="1">
      <alignment horizontal="center" vertical="center"/>
    </xf>
    <xf numFmtId="3" fontId="5" fillId="0" borderId="130" xfId="1" applyNumberFormat="1" applyFont="1" applyFill="1" applyBorder="1" applyAlignment="1">
      <alignment horizontal="right" vertical="center"/>
    </xf>
    <xf numFmtId="3" fontId="5" fillId="0" borderId="109" xfId="1" applyNumberFormat="1" applyFont="1" applyFill="1" applyBorder="1" applyAlignment="1">
      <alignment horizontal="right" vertical="center"/>
    </xf>
    <xf numFmtId="3" fontId="5" fillId="0" borderId="108" xfId="1" applyNumberFormat="1" applyFont="1" applyFill="1" applyBorder="1" applyAlignment="1">
      <alignment horizontal="right" vertical="center"/>
    </xf>
    <xf numFmtId="3" fontId="5" fillId="0" borderId="201" xfId="1" applyNumberFormat="1" applyFont="1" applyFill="1" applyBorder="1" applyAlignment="1">
      <alignment horizontal="right" vertical="center"/>
    </xf>
    <xf numFmtId="196" fontId="5" fillId="0" borderId="201" xfId="1" applyNumberFormat="1" applyFont="1" applyFill="1" applyBorder="1" applyAlignment="1">
      <alignment horizontal="right" vertical="center"/>
    </xf>
    <xf numFmtId="196" fontId="5" fillId="0" borderId="202" xfId="1" applyNumberFormat="1" applyFont="1" applyFill="1" applyBorder="1" applyAlignment="1">
      <alignment horizontal="right" vertical="center"/>
    </xf>
    <xf numFmtId="0" fontId="5" fillId="0" borderId="203" xfId="1" applyFont="1" applyFill="1" applyBorder="1" applyAlignment="1">
      <alignment horizontal="center" vertical="center"/>
    </xf>
    <xf numFmtId="0" fontId="5" fillId="0" borderId="98" xfId="1" applyFont="1" applyFill="1" applyBorder="1" applyAlignment="1">
      <alignment horizontal="center" vertical="center"/>
    </xf>
    <xf numFmtId="3" fontId="5" fillId="0" borderId="204" xfId="1" applyNumberFormat="1" applyFont="1" applyFill="1" applyBorder="1" applyAlignment="1">
      <alignment horizontal="right" vertical="center"/>
    </xf>
    <xf numFmtId="3" fontId="5" fillId="0" borderId="205" xfId="1" applyNumberFormat="1" applyFont="1" applyFill="1" applyBorder="1" applyAlignment="1">
      <alignment horizontal="right" vertical="center"/>
    </xf>
    <xf numFmtId="196" fontId="5" fillId="0" borderId="205" xfId="1" applyNumberFormat="1" applyFont="1" applyFill="1" applyBorder="1" applyAlignment="1">
      <alignment horizontal="right" vertical="center"/>
    </xf>
    <xf numFmtId="196" fontId="5" fillId="0" borderId="206" xfId="1" applyNumberFormat="1" applyFont="1" applyFill="1" applyBorder="1" applyAlignment="1">
      <alignment horizontal="right" vertical="center"/>
    </xf>
    <xf numFmtId="196" fontId="5" fillId="0" borderId="0" xfId="1" applyNumberFormat="1" applyFont="1" applyFill="1" applyAlignment="1">
      <alignment vertical="center"/>
    </xf>
    <xf numFmtId="0" fontId="29" fillId="0" borderId="179" xfId="1" applyFont="1" applyFill="1" applyBorder="1" applyAlignment="1">
      <alignment horizontal="center" vertical="center"/>
    </xf>
    <xf numFmtId="0" fontId="29" fillId="0" borderId="180" xfId="1" applyFont="1" applyFill="1" applyBorder="1" applyAlignment="1">
      <alignment horizontal="center" vertical="center"/>
    </xf>
    <xf numFmtId="0" fontId="5" fillId="0" borderId="181" xfId="1" applyFont="1" applyFill="1" applyBorder="1" applyAlignment="1">
      <alignment horizontal="center" vertical="center"/>
    </xf>
    <xf numFmtId="0" fontId="5" fillId="0" borderId="182" xfId="1" applyFont="1" applyFill="1" applyBorder="1" applyAlignment="1">
      <alignment horizontal="center" vertical="center"/>
    </xf>
    <xf numFmtId="0" fontId="5" fillId="0" borderId="183" xfId="1" applyFont="1" applyFill="1" applyBorder="1" applyAlignment="1">
      <alignment horizontal="center" vertical="center"/>
    </xf>
    <xf numFmtId="0" fontId="5" fillId="0" borderId="267" xfId="1" applyFont="1" applyFill="1" applyBorder="1" applyAlignment="1">
      <alignment horizontal="center" vertical="center"/>
    </xf>
    <xf numFmtId="0" fontId="5" fillId="0" borderId="198" xfId="1" applyFont="1" applyFill="1" applyBorder="1" applyAlignment="1">
      <alignment horizontal="center" vertical="center"/>
    </xf>
    <xf numFmtId="0" fontId="5" fillId="0" borderId="199" xfId="1" applyFont="1" applyFill="1" applyBorder="1" applyAlignment="1">
      <alignment horizontal="center" vertical="center"/>
    </xf>
    <xf numFmtId="0" fontId="5" fillId="0" borderId="81" xfId="1" applyFont="1" applyFill="1" applyBorder="1" applyAlignment="1">
      <alignment horizontal="right" vertical="center"/>
    </xf>
    <xf numFmtId="180" fontId="5" fillId="0" borderId="81" xfId="2" applyNumberFormat="1" applyFont="1" applyFill="1" applyBorder="1" applyAlignment="1">
      <alignment horizontal="right" vertical="center"/>
    </xf>
    <xf numFmtId="0" fontId="5" fillId="0" borderId="83" xfId="1" applyFont="1" applyFill="1" applyBorder="1" applyAlignment="1">
      <alignment horizontal="right" vertical="center"/>
    </xf>
    <xf numFmtId="180" fontId="5" fillId="0" borderId="83" xfId="1" applyNumberFormat="1" applyFont="1" applyFill="1" applyBorder="1" applyAlignment="1">
      <alignment horizontal="right" vertical="center"/>
    </xf>
    <xf numFmtId="0" fontId="5" fillId="0" borderId="9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/>
    </xf>
    <xf numFmtId="180" fontId="5" fillId="0" borderId="21" xfId="2" applyNumberFormat="1" applyFont="1" applyFill="1" applyBorder="1" applyAlignment="1">
      <alignment horizontal="right" vertical="center"/>
    </xf>
    <xf numFmtId="0" fontId="5" fillId="0" borderId="131" xfId="1" applyFont="1" applyFill="1" applyBorder="1" applyAlignment="1">
      <alignment horizontal="center" vertical="center"/>
    </xf>
    <xf numFmtId="178" fontId="5" fillId="0" borderId="52" xfId="1" applyNumberFormat="1" applyFont="1" applyFill="1" applyBorder="1" applyAlignment="1">
      <alignment horizontal="right" vertical="center" indent="1"/>
    </xf>
    <xf numFmtId="178" fontId="5" fillId="0" borderId="49" xfId="1" applyNumberFormat="1" applyFont="1" applyFill="1" applyBorder="1" applyAlignment="1">
      <alignment horizontal="right" vertical="center" indent="1"/>
    </xf>
    <xf numFmtId="178" fontId="5" fillId="0" borderId="31" xfId="1" applyNumberFormat="1" applyFont="1" applyFill="1" applyBorder="1" applyAlignment="1">
      <alignment horizontal="right" vertical="center" indent="1"/>
    </xf>
    <xf numFmtId="178" fontId="5" fillId="0" borderId="27" xfId="1" applyNumberFormat="1" applyFont="1" applyFill="1" applyBorder="1" applyAlignment="1">
      <alignment horizontal="right" vertical="center" indent="1"/>
    </xf>
    <xf numFmtId="178" fontId="5" fillId="0" borderId="51" xfId="1" applyNumberFormat="1" applyFont="1" applyFill="1" applyBorder="1" applyAlignment="1">
      <alignment horizontal="center" vertical="center"/>
    </xf>
    <xf numFmtId="178" fontId="5" fillId="0" borderId="66" xfId="1" applyNumberFormat="1" applyFont="1" applyFill="1" applyBorder="1" applyAlignment="1">
      <alignment horizontal="center" vertical="center"/>
    </xf>
    <xf numFmtId="178" fontId="5" fillId="0" borderId="29" xfId="1" applyNumberFormat="1" applyFont="1" applyFill="1" applyBorder="1" applyAlignment="1">
      <alignment horizontal="center" vertical="center"/>
    </xf>
    <xf numFmtId="178" fontId="5" fillId="0" borderId="30" xfId="1" applyNumberFormat="1" applyFont="1" applyFill="1" applyBorder="1" applyAlignment="1">
      <alignment horizontal="center" vertical="center"/>
    </xf>
    <xf numFmtId="0" fontId="5" fillId="0" borderId="93" xfId="1" applyFont="1" applyFill="1" applyBorder="1" applyAlignment="1">
      <alignment horizontal="center" vertical="center"/>
    </xf>
    <xf numFmtId="0" fontId="5" fillId="0" borderId="217" xfId="1" applyFont="1" applyFill="1" applyBorder="1" applyAlignment="1">
      <alignment horizontal="center" vertical="center"/>
    </xf>
    <xf numFmtId="0" fontId="8" fillId="0" borderId="218" xfId="1" applyFont="1" applyFill="1" applyBorder="1" applyAlignment="1">
      <alignment horizontal="center" vertical="center" wrapText="1"/>
    </xf>
    <xf numFmtId="0" fontId="8" fillId="0" borderId="128" xfId="1" applyFont="1" applyFill="1" applyBorder="1" applyAlignment="1">
      <alignment horizontal="center" vertical="center" wrapText="1"/>
    </xf>
    <xf numFmtId="0" fontId="5" fillId="0" borderId="213" xfId="1" applyFont="1" applyFill="1" applyBorder="1" applyAlignment="1">
      <alignment horizontal="center" vertical="center"/>
    </xf>
    <xf numFmtId="0" fontId="8" fillId="0" borderId="214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21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71" xfId="1" applyFont="1" applyFill="1" applyBorder="1" applyAlignment="1">
      <alignment horizontal="center" vertical="center"/>
    </xf>
    <xf numFmtId="178" fontId="5" fillId="0" borderId="23" xfId="1" applyNumberFormat="1" applyFont="1" applyFill="1" applyBorder="1" applyAlignment="1">
      <alignment horizontal="center" vertical="center"/>
    </xf>
    <xf numFmtId="178" fontId="5" fillId="0" borderId="24" xfId="1" applyNumberFormat="1" applyFont="1" applyFill="1" applyBorder="1" applyAlignment="1">
      <alignment horizontal="center" vertical="center"/>
    </xf>
    <xf numFmtId="178" fontId="5" fillId="0" borderId="25" xfId="1" applyNumberFormat="1" applyFont="1" applyFill="1" applyBorder="1" applyAlignment="1">
      <alignment horizontal="right" vertical="center" indent="1"/>
    </xf>
    <xf numFmtId="178" fontId="5" fillId="0" borderId="0" xfId="1" applyNumberFormat="1" applyFont="1" applyFill="1" applyBorder="1" applyAlignment="1">
      <alignment horizontal="right" vertical="center" indent="1"/>
    </xf>
    <xf numFmtId="178" fontId="5" fillId="0" borderId="23" xfId="1" applyNumberFormat="1" applyFont="1" applyFill="1" applyBorder="1" applyAlignment="1">
      <alignment horizontal="right" vertical="center" indent="1"/>
    </xf>
    <xf numFmtId="178" fontId="5" fillId="0" borderId="26" xfId="1" applyNumberFormat="1" applyFont="1" applyFill="1" applyBorder="1" applyAlignment="1">
      <alignment horizontal="center" vertical="center"/>
    </xf>
    <xf numFmtId="178" fontId="5" fillId="0" borderId="29" xfId="1" applyNumberFormat="1" applyFont="1" applyFill="1" applyBorder="1" applyAlignment="1">
      <alignment horizontal="right" vertical="center" indent="1"/>
    </xf>
    <xf numFmtId="178" fontId="5" fillId="0" borderId="28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 wrapText="1"/>
    </xf>
    <xf numFmtId="0" fontId="5" fillId="0" borderId="126" xfId="1" applyFont="1" applyFill="1" applyBorder="1" applyAlignment="1">
      <alignment horizontal="center" vertical="center" wrapText="1"/>
    </xf>
    <xf numFmtId="178" fontId="5" fillId="0" borderId="51" xfId="1" applyNumberFormat="1" applyFont="1" applyFill="1" applyBorder="1" applyAlignment="1">
      <alignment horizontal="right" vertical="center" indent="1"/>
    </xf>
    <xf numFmtId="178" fontId="5" fillId="0" borderId="5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5" fillId="0" borderId="124" xfId="1" applyFont="1" applyFill="1" applyBorder="1" applyAlignment="1">
      <alignment horizontal="center" vertical="center"/>
    </xf>
    <xf numFmtId="0" fontId="5" fillId="0" borderId="87" xfId="1" applyFont="1" applyFill="1" applyBorder="1" applyAlignment="1">
      <alignment horizontal="center" vertical="center"/>
    </xf>
    <xf numFmtId="0" fontId="5" fillId="0" borderId="75" xfId="1" applyFont="1" applyFill="1" applyBorder="1" applyAlignment="1">
      <alignment horizontal="center" vertical="center"/>
    </xf>
    <xf numFmtId="0" fontId="5" fillId="0" borderId="76" xfId="1" applyFont="1" applyFill="1" applyBorder="1" applyAlignment="1">
      <alignment horizontal="center" vertical="center"/>
    </xf>
    <xf numFmtId="0" fontId="5" fillId="0" borderId="231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232" xfId="1" applyFont="1" applyFill="1" applyBorder="1" applyAlignment="1">
      <alignment horizontal="center" vertical="center"/>
    </xf>
    <xf numFmtId="178" fontId="5" fillId="0" borderId="92" xfId="1" applyNumberFormat="1" applyFont="1" applyFill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/>
    </xf>
    <xf numFmtId="0" fontId="8" fillId="0" borderId="79" xfId="1" applyFont="1" applyFill="1" applyBorder="1" applyAlignment="1">
      <alignment horizontal="center" vertical="center"/>
    </xf>
    <xf numFmtId="0" fontId="8" fillId="0" borderId="59" xfId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vertical="center"/>
    </xf>
    <xf numFmtId="179" fontId="5" fillId="0" borderId="0" xfId="1" applyNumberFormat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65" xfId="1" applyFont="1" applyFill="1" applyBorder="1" applyAlignment="1">
      <alignment horizontal="center" vertical="center"/>
    </xf>
    <xf numFmtId="0" fontId="7" fillId="0" borderId="64" xfId="1" applyFont="1" applyFill="1" applyBorder="1" applyAlignment="1">
      <alignment horizontal="center" vertical="center"/>
    </xf>
    <xf numFmtId="0" fontId="7" fillId="0" borderId="240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0" fontId="7" fillId="0" borderId="243" xfId="1" applyFont="1" applyFill="1" applyBorder="1" applyAlignment="1">
      <alignment horizontal="center" vertical="center"/>
    </xf>
    <xf numFmtId="0" fontId="7" fillId="0" borderId="244" xfId="1" applyFont="1" applyFill="1" applyBorder="1" applyAlignment="1">
      <alignment horizontal="center" vertical="center"/>
    </xf>
    <xf numFmtId="0" fontId="7" fillId="0" borderId="247" xfId="1" applyFont="1" applyFill="1" applyBorder="1" applyAlignment="1">
      <alignment horizontal="center" vertical="center"/>
    </xf>
    <xf numFmtId="0" fontId="7" fillId="0" borderId="248" xfId="1" applyFont="1" applyFill="1" applyBorder="1" applyAlignment="1">
      <alignment horizontal="center" vertical="center"/>
    </xf>
    <xf numFmtId="0" fontId="7" fillId="0" borderId="99" xfId="1" applyFont="1" applyFill="1" applyBorder="1" applyAlignment="1">
      <alignment horizontal="center" vertical="center"/>
    </xf>
    <xf numFmtId="0" fontId="7" fillId="0" borderId="69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73" xfId="1" applyFont="1" applyFill="1" applyBorder="1" applyAlignment="1">
      <alignment horizontal="center" vertical="center"/>
    </xf>
    <xf numFmtId="201" fontId="5" fillId="0" borderId="0" xfId="1" applyNumberFormat="1" applyFont="1" applyFill="1" applyBorder="1" applyAlignment="1">
      <alignment horizontal="right" vertical="center"/>
    </xf>
    <xf numFmtId="201" fontId="5" fillId="0" borderId="1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/>
    </xf>
    <xf numFmtId="0" fontId="5" fillId="0" borderId="1" xfId="1" applyFont="1" applyFill="1" applyBorder="1"/>
    <xf numFmtId="201" fontId="5" fillId="0" borderId="21" xfId="1" applyNumberFormat="1" applyFont="1" applyFill="1" applyBorder="1" applyAlignment="1">
      <alignment horizontal="right" vertical="center"/>
    </xf>
    <xf numFmtId="3" fontId="5" fillId="0" borderId="11" xfId="1" applyNumberFormat="1" applyFont="1" applyFill="1" applyBorder="1" applyAlignment="1">
      <alignment horizontal="center" vertical="center"/>
    </xf>
    <xf numFmtId="3" fontId="5" fillId="0" borderId="45" xfId="1" applyNumberFormat="1" applyFont="1" applyFill="1" applyBorder="1" applyAlignment="1">
      <alignment horizontal="center" vertical="center"/>
    </xf>
    <xf numFmtId="3" fontId="5" fillId="0" borderId="261" xfId="1" applyNumberFormat="1" applyFont="1" applyFill="1" applyBorder="1" applyAlignment="1">
      <alignment horizontal="center" vertical="center"/>
    </xf>
    <xf numFmtId="3" fontId="5" fillId="0" borderId="262" xfId="1" applyNumberFormat="1" applyFont="1" applyFill="1" applyBorder="1" applyAlignment="1">
      <alignment horizontal="center" vertical="center"/>
    </xf>
    <xf numFmtId="3" fontId="7" fillId="0" borderId="113" xfId="1" applyNumberFormat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184" fontId="7" fillId="0" borderId="0" xfId="1" applyNumberFormat="1" applyFont="1" applyFill="1" applyBorder="1" applyAlignment="1">
      <alignment horizontal="center"/>
    </xf>
    <xf numFmtId="190" fontId="7" fillId="0" borderId="24" xfId="1" applyNumberFormat="1" applyFont="1" applyFill="1" applyBorder="1" applyAlignment="1">
      <alignment horizontal="center"/>
    </xf>
    <xf numFmtId="190" fontId="7" fillId="0" borderId="25" xfId="1" applyNumberFormat="1" applyFont="1" applyFill="1" applyBorder="1" applyAlignment="1">
      <alignment horizontal="center"/>
    </xf>
    <xf numFmtId="3" fontId="7" fillId="0" borderId="114" xfId="1" applyNumberFormat="1" applyFont="1" applyFill="1" applyBorder="1" applyAlignment="1">
      <alignment horizontal="center"/>
    </xf>
    <xf numFmtId="0" fontId="7" fillId="0" borderId="65" xfId="1" applyFont="1" applyFill="1" applyBorder="1" applyAlignment="1">
      <alignment horizontal="center"/>
    </xf>
    <xf numFmtId="186" fontId="7" fillId="0" borderId="1" xfId="1" applyNumberFormat="1" applyFont="1" applyFill="1" applyBorder="1" applyAlignment="1">
      <alignment horizontal="center"/>
    </xf>
    <xf numFmtId="190" fontId="7" fillId="0" borderId="64" xfId="1" applyNumberFormat="1" applyFont="1" applyFill="1" applyBorder="1" applyAlignment="1">
      <alignment horizontal="center"/>
    </xf>
    <xf numFmtId="190" fontId="7" fillId="0" borderId="65" xfId="1" applyNumberFormat="1" applyFont="1" applyFill="1" applyBorder="1" applyAlignment="1">
      <alignment horizontal="center"/>
    </xf>
    <xf numFmtId="3" fontId="5" fillId="0" borderId="115" xfId="1" applyNumberFormat="1" applyFont="1" applyFill="1" applyBorder="1" applyAlignment="1">
      <alignment horizontal="center" vertical="center"/>
    </xf>
    <xf numFmtId="0" fontId="5" fillId="0" borderId="84" xfId="1" applyFont="1" applyFill="1" applyBorder="1" applyAlignment="1">
      <alignment vertical="center"/>
    </xf>
    <xf numFmtId="0" fontId="5" fillId="0" borderId="116" xfId="1" applyFont="1" applyFill="1" applyBorder="1" applyAlignment="1">
      <alignment vertical="center"/>
    </xf>
    <xf numFmtId="3" fontId="8" fillId="0" borderId="79" xfId="1" applyNumberFormat="1" applyFont="1" applyFill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49" fontId="7" fillId="0" borderId="113" xfId="1" applyNumberFormat="1" applyFont="1" applyFill="1" applyBorder="1" applyAlignment="1">
      <alignment horizontal="center"/>
    </xf>
    <xf numFmtId="49" fontId="7" fillId="0" borderId="25" xfId="1" applyNumberFormat="1" applyFont="1" applyFill="1" applyBorder="1" applyAlignment="1">
      <alignment horizontal="center"/>
    </xf>
    <xf numFmtId="202" fontId="7" fillId="0" borderId="0" xfId="1" applyNumberFormat="1" applyFont="1" applyFill="1" applyBorder="1" applyAlignment="1">
      <alignment horizontal="center"/>
    </xf>
    <xf numFmtId="49" fontId="7" fillId="0" borderId="114" xfId="1" applyNumberFormat="1" applyFont="1" applyFill="1" applyBorder="1" applyAlignment="1">
      <alignment horizontal="center"/>
    </xf>
    <xf numFmtId="49" fontId="7" fillId="0" borderId="65" xfId="1" applyNumberFormat="1" applyFont="1" applyFill="1" applyBorder="1" applyAlignment="1">
      <alignment horizontal="center"/>
    </xf>
    <xf numFmtId="202" fontId="7" fillId="0" borderId="1" xfId="1" applyNumberFormat="1" applyFont="1" applyFill="1" applyBorder="1" applyAlignment="1">
      <alignment horizontal="center"/>
    </xf>
    <xf numFmtId="3" fontId="8" fillId="0" borderId="36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/>
    </xf>
    <xf numFmtId="202" fontId="5" fillId="0" borderId="0" xfId="1" applyNumberFormat="1" applyFont="1" applyFill="1" applyBorder="1" applyAlignment="1">
      <alignment horizontal="center"/>
    </xf>
    <xf numFmtId="0" fontId="5" fillId="0" borderId="118" xfId="1" applyFont="1" applyFill="1" applyBorder="1" applyAlignment="1">
      <alignment vertical="center"/>
    </xf>
    <xf numFmtId="178" fontId="7" fillId="0" borderId="99" xfId="1" applyNumberFormat="1" applyFont="1" applyFill="1" applyBorder="1" applyAlignment="1">
      <alignment horizontal="right"/>
    </xf>
    <xf numFmtId="178" fontId="7" fillId="0" borderId="259" xfId="1" applyNumberFormat="1" applyFont="1" applyFill="1" applyBorder="1" applyAlignment="1">
      <alignment horizontal="right"/>
    </xf>
    <xf numFmtId="178" fontId="7" fillId="0" borderId="25" xfId="1" applyNumberFormat="1" applyFont="1" applyFill="1" applyBorder="1" applyAlignment="1">
      <alignment horizontal="right"/>
    </xf>
    <xf numFmtId="178" fontId="7" fillId="0" borderId="41" xfId="1" applyNumberFormat="1" applyFont="1" applyFill="1" applyBorder="1" applyAlignment="1">
      <alignment horizontal="right"/>
    </xf>
    <xf numFmtId="178" fontId="7" fillId="0" borderId="113" xfId="1" applyNumberFormat="1" applyFont="1" applyFill="1" applyBorder="1" applyAlignment="1">
      <alignment horizontal="right"/>
    </xf>
    <xf numFmtId="0" fontId="5" fillId="0" borderId="260" xfId="1" applyFont="1" applyFill="1" applyBorder="1" applyAlignment="1">
      <alignment horizontal="right"/>
    </xf>
    <xf numFmtId="178" fontId="7" fillId="0" borderId="65" xfId="1" applyNumberFormat="1" applyFont="1" applyFill="1" applyBorder="1" applyAlignment="1">
      <alignment horizontal="right"/>
    </xf>
    <xf numFmtId="178" fontId="7" fillId="0" borderId="254" xfId="1" applyNumberFormat="1" applyFont="1" applyFill="1" applyBorder="1" applyAlignment="1">
      <alignment horizontal="right"/>
    </xf>
    <xf numFmtId="0" fontId="12" fillId="0" borderId="251" xfId="1" applyFont="1" applyFill="1" applyBorder="1" applyAlignment="1">
      <alignment horizontal="center" vertical="center"/>
    </xf>
    <xf numFmtId="0" fontId="12" fillId="0" borderId="253" xfId="1" applyFont="1" applyFill="1" applyBorder="1" applyAlignment="1">
      <alignment horizontal="center" vertical="center"/>
    </xf>
    <xf numFmtId="3" fontId="5" fillId="0" borderId="32" xfId="1" applyNumberFormat="1" applyFont="1" applyFill="1" applyBorder="1" applyAlignment="1">
      <alignment horizontal="center" vertical="center"/>
    </xf>
    <xf numFmtId="3" fontId="5" fillId="0" borderId="13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3" fontId="5" fillId="0" borderId="15" xfId="1" applyNumberFormat="1" applyFont="1" applyFill="1" applyBorder="1" applyAlignment="1">
      <alignment horizontal="center" vertical="center"/>
    </xf>
    <xf numFmtId="3" fontId="5" fillId="0" borderId="249" xfId="1" applyNumberFormat="1" applyFont="1" applyFill="1" applyBorder="1" applyAlignment="1">
      <alignment horizontal="center" vertical="center"/>
    </xf>
    <xf numFmtId="3" fontId="5" fillId="0" borderId="257" xfId="1" applyNumberFormat="1" applyFont="1" applyFill="1" applyBorder="1" applyAlignment="1">
      <alignment horizontal="center" vertical="center"/>
    </xf>
    <xf numFmtId="0" fontId="5" fillId="0" borderId="256" xfId="1" applyFont="1" applyFill="1" applyBorder="1" applyAlignment="1">
      <alignment horizontal="center"/>
    </xf>
    <xf numFmtId="0" fontId="5" fillId="0" borderId="258" xfId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3" fontId="5" fillId="0" borderId="32" xfId="1" applyNumberFormat="1" applyFont="1" applyFill="1" applyBorder="1" applyAlignment="1">
      <alignment horizontal="center"/>
    </xf>
    <xf numFmtId="3" fontId="5" fillId="0" borderId="15" xfId="1" applyNumberFormat="1" applyFont="1" applyFill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/>
    </xf>
    <xf numFmtId="3" fontId="5" fillId="0" borderId="132" xfId="1" applyNumberFormat="1" applyFont="1" applyFill="1" applyBorder="1" applyAlignment="1">
      <alignment horizontal="center" vertical="center" wrapText="1"/>
    </xf>
    <xf numFmtId="3" fontId="5" fillId="0" borderId="126" xfId="1" applyNumberFormat="1" applyFont="1" applyFill="1" applyBorder="1" applyAlignment="1">
      <alignment horizontal="center" vertical="center" wrapText="1"/>
    </xf>
    <xf numFmtId="3" fontId="5" fillId="0" borderId="252" xfId="1" applyNumberFormat="1" applyFont="1" applyFill="1" applyBorder="1" applyAlignment="1">
      <alignment horizontal="center" vertical="center"/>
    </xf>
    <xf numFmtId="0" fontId="5" fillId="0" borderId="109" xfId="1" applyFont="1" applyFill="1" applyBorder="1" applyAlignment="1">
      <alignment horizontal="center" vertical="center"/>
    </xf>
    <xf numFmtId="3" fontId="5" fillId="0" borderId="96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76" fontId="7" fillId="0" borderId="113" xfId="1" applyNumberFormat="1" applyFont="1" applyFill="1" applyBorder="1" applyAlignment="1">
      <alignment horizontal="right"/>
    </xf>
    <xf numFmtId="176" fontId="7" fillId="0" borderId="25" xfId="1" applyNumberFormat="1" applyFont="1" applyFill="1" applyBorder="1" applyAlignment="1">
      <alignment horizontal="right"/>
    </xf>
    <xf numFmtId="198" fontId="7" fillId="0" borderId="113" xfId="1" applyNumberFormat="1" applyFont="1" applyFill="1" applyBorder="1" applyAlignment="1">
      <alignment horizontal="center"/>
    </xf>
    <xf numFmtId="198" fontId="7" fillId="0" borderId="25" xfId="1" applyNumberFormat="1" applyFont="1" applyFill="1" applyBorder="1" applyAlignment="1">
      <alignment horizontal="center"/>
    </xf>
    <xf numFmtId="176" fontId="7" fillId="0" borderId="114" xfId="1" applyNumberFormat="1" applyFont="1" applyFill="1" applyBorder="1" applyAlignment="1">
      <alignment horizontal="right"/>
    </xf>
    <xf numFmtId="176" fontId="7" fillId="0" borderId="65" xfId="1" applyNumberFormat="1" applyFont="1" applyFill="1" applyBorder="1" applyAlignment="1">
      <alignment horizontal="right"/>
    </xf>
    <xf numFmtId="198" fontId="7" fillId="0" borderId="114" xfId="1" applyNumberFormat="1" applyFont="1" applyFill="1" applyBorder="1" applyAlignment="1">
      <alignment horizontal="center"/>
    </xf>
    <xf numFmtId="198" fontId="7" fillId="0" borderId="65" xfId="1" applyNumberFormat="1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horizontal="right"/>
    </xf>
    <xf numFmtId="198" fontId="7" fillId="0" borderId="0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85" fontId="7" fillId="0" borderId="23" xfId="1" applyNumberFormat="1" applyFont="1" applyFill="1" applyBorder="1" applyAlignment="1">
      <alignment horizontal="center" vertical="center"/>
    </xf>
    <xf numFmtId="185" fontId="7" fillId="0" borderId="0" xfId="1" applyNumberFormat="1" applyFont="1" applyFill="1" applyBorder="1" applyAlignment="1">
      <alignment horizontal="center" vertical="center"/>
    </xf>
    <xf numFmtId="185" fontId="7" fillId="0" borderId="24" xfId="1" applyNumberFormat="1" applyFont="1" applyFill="1" applyBorder="1" applyAlignment="1">
      <alignment horizontal="center" vertical="center"/>
    </xf>
    <xf numFmtId="38" fontId="7" fillId="0" borderId="111" xfId="2" applyFont="1" applyFill="1" applyBorder="1" applyAlignment="1">
      <alignment horizontal="center" vertical="center" wrapText="1"/>
    </xf>
    <xf numFmtId="191" fontId="7" fillId="0" borderId="111" xfId="1" applyNumberFormat="1" applyFont="1" applyFill="1" applyBorder="1" applyAlignment="1">
      <alignment horizontal="right" vertical="center"/>
    </xf>
    <xf numFmtId="191" fontId="7" fillId="0" borderId="23" xfId="1" applyNumberFormat="1" applyFont="1" applyFill="1" applyBorder="1" applyAlignment="1">
      <alignment horizontal="right" vertical="center"/>
    </xf>
    <xf numFmtId="38" fontId="7" fillId="0" borderId="23" xfId="2" applyFont="1" applyFill="1" applyBorder="1" applyAlignment="1">
      <alignment horizontal="center" vertical="center" wrapText="1"/>
    </xf>
    <xf numFmtId="38" fontId="7" fillId="0" borderId="26" xfId="2" applyFont="1" applyFill="1" applyBorder="1" applyAlignment="1">
      <alignment horizontal="center" vertical="center" wrapText="1"/>
    </xf>
    <xf numFmtId="191" fontId="7" fillId="0" borderId="0" xfId="1" applyNumberFormat="1" applyFont="1" applyFill="1" applyBorder="1" applyAlignment="1">
      <alignment horizontal="right" vertical="center"/>
    </xf>
    <xf numFmtId="189" fontId="7" fillId="0" borderId="65" xfId="2" applyNumberFormat="1" applyFont="1" applyFill="1" applyBorder="1" applyAlignment="1">
      <alignment horizontal="right" vertical="center"/>
    </xf>
    <xf numFmtId="189" fontId="7" fillId="0" borderId="64" xfId="2" applyNumberFormat="1" applyFont="1" applyFill="1" applyBorder="1" applyAlignment="1">
      <alignment horizontal="right" vertical="center"/>
    </xf>
    <xf numFmtId="38" fontId="7" fillId="0" borderId="114" xfId="2" applyFont="1" applyFill="1" applyBorder="1" applyAlignment="1">
      <alignment horizontal="right" vertical="center"/>
    </xf>
    <xf numFmtId="38" fontId="7" fillId="0" borderId="65" xfId="2" applyFont="1" applyFill="1" applyBorder="1" applyAlignment="1">
      <alignment horizontal="right" vertical="center"/>
    </xf>
    <xf numFmtId="189" fontId="7" fillId="0" borderId="113" xfId="2" applyNumberFormat="1" applyFont="1" applyFill="1" applyBorder="1" applyAlignment="1">
      <alignment horizontal="right" vertical="center"/>
    </xf>
    <xf numFmtId="38" fontId="7" fillId="0" borderId="113" xfId="2" applyFont="1" applyFill="1" applyBorder="1" applyAlignment="1">
      <alignment horizontal="right" vertical="center"/>
    </xf>
    <xf numFmtId="38" fontId="7" fillId="0" borderId="25" xfId="2" applyFont="1" applyFill="1" applyBorder="1" applyAlignment="1">
      <alignment horizontal="right" vertical="center"/>
    </xf>
    <xf numFmtId="189" fontId="7" fillId="0" borderId="25" xfId="2" applyNumberFormat="1" applyFont="1" applyFill="1" applyBorder="1" applyAlignment="1">
      <alignment horizontal="right" vertical="center"/>
    </xf>
    <xf numFmtId="189" fontId="7" fillId="0" borderId="24" xfId="2" applyNumberFormat="1" applyFont="1" applyFill="1" applyBorder="1" applyAlignment="1">
      <alignment horizontal="right" vertical="center"/>
    </xf>
    <xf numFmtId="38" fontId="7" fillId="0" borderId="121" xfId="2" applyFont="1" applyFill="1" applyBorder="1" applyAlignment="1">
      <alignment horizontal="center" vertical="center" wrapText="1"/>
    </xf>
    <xf numFmtId="191" fontId="7" fillId="0" borderId="121" xfId="1" applyNumberFormat="1" applyFont="1" applyFill="1" applyBorder="1" applyAlignment="1">
      <alignment horizontal="right" vertical="center"/>
    </xf>
    <xf numFmtId="191" fontId="7" fillId="0" borderId="92" xfId="1" applyNumberFormat="1" applyFont="1" applyFill="1" applyBorder="1" applyAlignment="1">
      <alignment horizontal="right" vertical="center"/>
    </xf>
    <xf numFmtId="0" fontId="34" fillId="0" borderId="35" xfId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/>
    </xf>
    <xf numFmtId="38" fontId="7" fillId="0" borderId="51" xfId="2" applyFont="1" applyFill="1" applyBorder="1" applyAlignment="1">
      <alignment horizontal="center" vertical="center" wrapText="1"/>
    </xf>
    <xf numFmtId="38" fontId="7" fillId="0" borderId="50" xfId="2" applyFont="1" applyFill="1" applyBorder="1" applyAlignment="1">
      <alignment horizontal="center" vertical="center" wrapText="1"/>
    </xf>
    <xf numFmtId="191" fontId="7" fillId="0" borderId="119" xfId="1" applyNumberFormat="1" applyFont="1" applyFill="1" applyBorder="1" applyAlignment="1">
      <alignment horizontal="right" vertical="center"/>
    </xf>
    <xf numFmtId="191" fontId="7" fillId="0" borderId="21" xfId="1" applyNumberFormat="1" applyFont="1" applyFill="1" applyBorder="1" applyAlignment="1">
      <alignment horizontal="right" vertical="center"/>
    </xf>
    <xf numFmtId="0" fontId="7" fillId="0" borderId="117" xfId="1" applyFont="1" applyFill="1" applyBorder="1" applyAlignment="1">
      <alignment horizontal="center" vertical="center"/>
    </xf>
    <xf numFmtId="0" fontId="7" fillId="0" borderId="118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185" fontId="7" fillId="0" borderId="92" xfId="1" applyNumberFormat="1" applyFont="1" applyFill="1" applyBorder="1" applyAlignment="1">
      <alignment horizontal="center" vertical="center"/>
    </xf>
    <xf numFmtId="185" fontId="7" fillId="0" borderId="1" xfId="1" applyNumberFormat="1" applyFont="1" applyFill="1" applyBorder="1" applyAlignment="1">
      <alignment horizontal="center" vertical="center"/>
    </xf>
    <xf numFmtId="185" fontId="7" fillId="0" borderId="64" xfId="1" applyNumberFormat="1" applyFont="1" applyFill="1" applyBorder="1" applyAlignment="1">
      <alignment horizontal="center" vertical="center"/>
    </xf>
    <xf numFmtId="186" fontId="7" fillId="0" borderId="0" xfId="1" applyNumberFormat="1" applyFont="1" applyFill="1" applyBorder="1" applyAlignment="1">
      <alignment horizontal="center" vertical="center"/>
    </xf>
    <xf numFmtId="186" fontId="7" fillId="0" borderId="1" xfId="1" applyNumberFormat="1" applyFont="1" applyFill="1" applyBorder="1" applyAlignment="1">
      <alignment horizontal="center" vertical="center"/>
    </xf>
    <xf numFmtId="3" fontId="15" fillId="0" borderId="25" xfId="1" applyNumberFormat="1" applyFont="1" applyFill="1" applyBorder="1" applyAlignment="1">
      <alignment horizontal="center" vertical="center"/>
    </xf>
    <xf numFmtId="3" fontId="15" fillId="0" borderId="24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  <xf numFmtId="3" fontId="15" fillId="0" borderId="65" xfId="1" applyNumberFormat="1" applyFont="1" applyFill="1" applyBorder="1" applyAlignment="1">
      <alignment horizontal="center" vertical="center"/>
    </xf>
    <xf numFmtId="3" fontId="15" fillId="0" borderId="64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0" fontId="8" fillId="0" borderId="99" xfId="1" applyFont="1" applyFill="1" applyBorder="1" applyAlignment="1">
      <alignment horizontal="right" vertical="center"/>
    </xf>
    <xf numFmtId="0" fontId="8" fillId="0" borderId="69" xfId="1" applyFont="1" applyFill="1" applyBorder="1" applyAlignment="1">
      <alignment horizontal="right" vertical="center"/>
    </xf>
    <xf numFmtId="0" fontId="8" fillId="0" borderId="21" xfId="1" applyFont="1" applyFill="1" applyBorder="1" applyAlignment="1">
      <alignment horizontal="right" vertical="center"/>
    </xf>
    <xf numFmtId="0" fontId="5" fillId="0" borderId="212" xfId="1" applyFont="1" applyFill="1" applyBorder="1" applyAlignment="1">
      <alignment horizontal="center" vertical="center"/>
    </xf>
    <xf numFmtId="0" fontId="5" fillId="0" borderId="71" xfId="1" applyFont="1" applyFill="1" applyBorder="1" applyAlignment="1">
      <alignment horizontal="center" vertical="center"/>
    </xf>
    <xf numFmtId="0" fontId="7" fillId="0" borderId="96" xfId="1" applyFont="1" applyFill="1" applyBorder="1" applyAlignment="1">
      <alignment horizontal="center" vertical="center"/>
    </xf>
    <xf numFmtId="0" fontId="7" fillId="0" borderId="97" xfId="1" applyFont="1" applyFill="1" applyBorder="1" applyAlignment="1">
      <alignment horizontal="center" vertical="center"/>
    </xf>
    <xf numFmtId="0" fontId="35" fillId="0" borderId="109" xfId="1" applyFont="1" applyFill="1" applyBorder="1" applyAlignment="1">
      <alignment horizontal="center" vertical="center"/>
    </xf>
    <xf numFmtId="0" fontId="35" fillId="0" borderId="108" xfId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center" vertical="center"/>
    </xf>
    <xf numFmtId="3" fontId="15" fillId="0" borderId="122" xfId="1" applyNumberFormat="1" applyFont="1" applyFill="1" applyBorder="1" applyAlignment="1">
      <alignment horizontal="center" vertical="center"/>
    </xf>
    <xf numFmtId="0" fontId="8" fillId="0" borderId="119" xfId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horizontal="right" vertical="center"/>
    </xf>
    <xf numFmtId="0" fontId="35" fillId="0" borderId="97" xfId="1" applyFont="1" applyFill="1" applyBorder="1" applyAlignment="1">
      <alignment horizontal="center" vertical="center"/>
    </xf>
    <xf numFmtId="0" fontId="35" fillId="0" borderId="13" xfId="1" applyFont="1" applyFill="1" applyBorder="1" applyAlignment="1">
      <alignment horizontal="center" vertical="center"/>
    </xf>
    <xf numFmtId="0" fontId="35" fillId="0" borderId="107" xfId="1" applyFont="1" applyFill="1" applyBorder="1" applyAlignment="1">
      <alignment horizontal="center" vertical="center"/>
    </xf>
    <xf numFmtId="176" fontId="5" fillId="0" borderId="65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80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5" fillId="0" borderId="96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176" fontId="5" fillId="0" borderId="25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center" vertical="center"/>
    </xf>
    <xf numFmtId="176" fontId="5" fillId="0" borderId="255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5" fillId="0" borderId="254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176" fontId="12" fillId="0" borderId="65" xfId="1" applyNumberFormat="1" applyFont="1" applyFill="1" applyBorder="1" applyAlignment="1">
      <alignment horizontal="center" vertical="center"/>
    </xf>
    <xf numFmtId="176" fontId="12" fillId="0" borderId="64" xfId="1" applyNumberFormat="1" applyFont="1" applyFill="1" applyBorder="1" applyAlignment="1">
      <alignment horizontal="center" vertical="center"/>
    </xf>
    <xf numFmtId="176" fontId="5" fillId="0" borderId="40" xfId="1" applyNumberFormat="1" applyFont="1" applyFill="1" applyBorder="1" applyAlignment="1">
      <alignment horizontal="center" vertical="center"/>
    </xf>
    <xf numFmtId="176" fontId="12" fillId="0" borderId="25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horizontal="center" vertical="center"/>
    </xf>
    <xf numFmtId="176" fontId="5" fillId="0" borderId="41" xfId="1" applyNumberFormat="1" applyFont="1" applyFill="1" applyBorder="1" applyAlignment="1">
      <alignment horizontal="center" vertical="center"/>
    </xf>
    <xf numFmtId="176" fontId="5" fillId="0" borderId="38" xfId="1" applyNumberFormat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horizontal="center" vertical="center"/>
    </xf>
    <xf numFmtId="0" fontId="5" fillId="0" borderId="263" xfId="1" applyFont="1" applyFill="1" applyBorder="1" applyAlignment="1">
      <alignment horizontal="center" vertical="center"/>
    </xf>
    <xf numFmtId="176" fontId="12" fillId="0" borderId="99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69" xfId="1" applyNumberFormat="1" applyFont="1" applyFill="1" applyBorder="1" applyAlignment="1">
      <alignment horizontal="center" vertical="center"/>
    </xf>
    <xf numFmtId="176" fontId="5" fillId="0" borderId="259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59" xfId="1" applyFont="1" applyFill="1" applyBorder="1" applyAlignment="1">
      <alignment horizontal="center" vertical="center"/>
    </xf>
    <xf numFmtId="0" fontId="12" fillId="0" borderId="73" xfId="1" applyFont="1" applyFill="1" applyBorder="1" applyAlignment="1">
      <alignment horizontal="center" vertical="center"/>
    </xf>
    <xf numFmtId="0" fontId="12" fillId="0" borderId="96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256" xfId="1" applyFont="1" applyFill="1" applyBorder="1" applyAlignment="1">
      <alignment horizontal="center" vertical="center"/>
    </xf>
    <xf numFmtId="0" fontId="5" fillId="0" borderId="251" xfId="1" applyFont="1" applyFill="1" applyBorder="1" applyAlignment="1">
      <alignment horizontal="center" vertical="center"/>
    </xf>
    <xf numFmtId="0" fontId="5" fillId="0" borderId="253" xfId="1" applyFont="1" applyFill="1" applyBorder="1" applyAlignment="1">
      <alignment horizontal="center" vertical="center"/>
    </xf>
    <xf numFmtId="176" fontId="12" fillId="0" borderId="109" xfId="1" applyNumberFormat="1" applyFont="1" applyFill="1" applyBorder="1" applyAlignment="1">
      <alignment horizontal="center" vertical="center"/>
    </xf>
    <xf numFmtId="176" fontId="12" fillId="0" borderId="108" xfId="1" applyNumberFormat="1" applyFont="1" applyFill="1" applyBorder="1" applyAlignment="1">
      <alignment horizontal="center" vertical="center"/>
    </xf>
    <xf numFmtId="0" fontId="12" fillId="0" borderId="109" xfId="1" applyFont="1" applyFill="1" applyBorder="1" applyAlignment="1">
      <alignment horizontal="center" vertical="center"/>
    </xf>
    <xf numFmtId="0" fontId="12" fillId="0" borderId="108" xfId="1" applyFont="1" applyFill="1" applyBorder="1" applyAlignment="1">
      <alignment horizontal="center" vertical="center"/>
    </xf>
  </cellXfs>
  <cellStyles count="6">
    <cellStyle name="桁区切り 2" xfId="2"/>
    <cellStyle name="桁区切り 3" xfId="4"/>
    <cellStyle name="標準" xfId="0" builtinId="0"/>
    <cellStyle name="標準 2" xfId="1"/>
    <cellStyle name="標準 3" xfId="3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219075</xdr:rowOff>
    </xdr:from>
    <xdr:to>
      <xdr:col>0</xdr:col>
      <xdr:colOff>409575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1628775"/>
          <a:ext cx="1619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171450</xdr:colOff>
      <xdr:row>3</xdr:row>
      <xdr:rowOff>0</xdr:rowOff>
    </xdr:from>
    <xdr:to>
      <xdr:col>1</xdr:col>
      <xdr:colOff>523875</xdr:colOff>
      <xdr:row>6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71450" y="600075"/>
          <a:ext cx="53340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0</xdr:rowOff>
    </xdr:from>
    <xdr:to>
      <xdr:col>1</xdr:col>
      <xdr:colOff>0</xdr:colOff>
      <xdr:row>28</xdr:row>
      <xdr:rowOff>161925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9050" y="5819775"/>
          <a:ext cx="13716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40</xdr:row>
      <xdr:rowOff>9525</xdr:rowOff>
    </xdr:from>
    <xdr:to>
      <xdr:col>1</xdr:col>
      <xdr:colOff>0</xdr:colOff>
      <xdr:row>42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19050" y="8610600"/>
          <a:ext cx="13716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1600200</xdr:colOff>
      <xdr:row>4</xdr:row>
      <xdr:rowOff>257175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90525" y="828675"/>
          <a:ext cx="2124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9525</xdr:rowOff>
    </xdr:from>
    <xdr:to>
      <xdr:col>4</xdr:col>
      <xdr:colOff>9525</xdr:colOff>
      <xdr:row>19</xdr:row>
      <xdr:rowOff>266700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90525" y="5534025"/>
          <a:ext cx="2143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33</xdr:row>
      <xdr:rowOff>9525</xdr:rowOff>
    </xdr:from>
    <xdr:to>
      <xdr:col>4</xdr:col>
      <xdr:colOff>9525</xdr:colOff>
      <xdr:row>34</xdr:row>
      <xdr:rowOff>152400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400050" y="9677400"/>
          <a:ext cx="21336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0</xdr:col>
      <xdr:colOff>1381125</xdr:colOff>
      <xdr:row>5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136207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15</xdr:row>
      <xdr:rowOff>9525</xdr:rowOff>
    </xdr:from>
    <xdr:to>
      <xdr:col>1</xdr:col>
      <xdr:colOff>0</xdr:colOff>
      <xdr:row>17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9050" y="3543300"/>
          <a:ext cx="13716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comments" Target="../comments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5.bin"/><Relationship Id="rId13" Type="http://schemas.openxmlformats.org/officeDocument/2006/relationships/printerSettings" Target="../printerSettings/printerSettings150.bin"/><Relationship Id="rId3" Type="http://schemas.openxmlformats.org/officeDocument/2006/relationships/printerSettings" Target="../printerSettings/printerSettings140.bin"/><Relationship Id="rId7" Type="http://schemas.openxmlformats.org/officeDocument/2006/relationships/printerSettings" Target="../printerSettings/printerSettings144.bin"/><Relationship Id="rId12" Type="http://schemas.openxmlformats.org/officeDocument/2006/relationships/printerSettings" Target="../printerSettings/printerSettings149.bin"/><Relationship Id="rId17" Type="http://schemas.openxmlformats.org/officeDocument/2006/relationships/printerSettings" Target="../printerSettings/printerSettings154.bin"/><Relationship Id="rId2" Type="http://schemas.openxmlformats.org/officeDocument/2006/relationships/printerSettings" Target="../printerSettings/printerSettings139.bin"/><Relationship Id="rId16" Type="http://schemas.openxmlformats.org/officeDocument/2006/relationships/printerSettings" Target="../printerSettings/printerSettings153.bin"/><Relationship Id="rId1" Type="http://schemas.openxmlformats.org/officeDocument/2006/relationships/printerSettings" Target="../printerSettings/printerSettings138.bin"/><Relationship Id="rId6" Type="http://schemas.openxmlformats.org/officeDocument/2006/relationships/printerSettings" Target="../printerSettings/printerSettings143.bin"/><Relationship Id="rId11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42.bin"/><Relationship Id="rId15" Type="http://schemas.openxmlformats.org/officeDocument/2006/relationships/printerSettings" Target="../printerSettings/printerSettings152.bin"/><Relationship Id="rId10" Type="http://schemas.openxmlformats.org/officeDocument/2006/relationships/printerSettings" Target="../printerSettings/printerSettings147.bin"/><Relationship Id="rId4" Type="http://schemas.openxmlformats.org/officeDocument/2006/relationships/printerSettings" Target="../printerSettings/printerSettings141.bin"/><Relationship Id="rId9" Type="http://schemas.openxmlformats.org/officeDocument/2006/relationships/printerSettings" Target="../printerSettings/printerSettings146.bin"/><Relationship Id="rId14" Type="http://schemas.openxmlformats.org/officeDocument/2006/relationships/printerSettings" Target="../printerSettings/printerSettings15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2.bin"/><Relationship Id="rId13" Type="http://schemas.openxmlformats.org/officeDocument/2006/relationships/printerSettings" Target="../printerSettings/printerSettings167.bin"/><Relationship Id="rId18" Type="http://schemas.openxmlformats.org/officeDocument/2006/relationships/drawing" Target="../drawings/drawing5.xml"/><Relationship Id="rId3" Type="http://schemas.openxmlformats.org/officeDocument/2006/relationships/printerSettings" Target="../printerSettings/printerSettings157.bin"/><Relationship Id="rId7" Type="http://schemas.openxmlformats.org/officeDocument/2006/relationships/printerSettings" Target="../printerSettings/printerSettings161.bin"/><Relationship Id="rId12" Type="http://schemas.openxmlformats.org/officeDocument/2006/relationships/printerSettings" Target="../printerSettings/printerSettings166.bin"/><Relationship Id="rId17" Type="http://schemas.openxmlformats.org/officeDocument/2006/relationships/printerSettings" Target="../printerSettings/printerSettings171.bin"/><Relationship Id="rId2" Type="http://schemas.openxmlformats.org/officeDocument/2006/relationships/printerSettings" Target="../printerSettings/printerSettings156.bin"/><Relationship Id="rId16" Type="http://schemas.openxmlformats.org/officeDocument/2006/relationships/printerSettings" Target="../printerSettings/printerSettings170.bin"/><Relationship Id="rId1" Type="http://schemas.openxmlformats.org/officeDocument/2006/relationships/printerSettings" Target="../printerSettings/printerSettings155.bin"/><Relationship Id="rId6" Type="http://schemas.openxmlformats.org/officeDocument/2006/relationships/printerSettings" Target="../printerSettings/printerSettings160.bin"/><Relationship Id="rId11" Type="http://schemas.openxmlformats.org/officeDocument/2006/relationships/printerSettings" Target="../printerSettings/printerSettings165.bin"/><Relationship Id="rId5" Type="http://schemas.openxmlformats.org/officeDocument/2006/relationships/printerSettings" Target="../printerSettings/printerSettings159.bin"/><Relationship Id="rId15" Type="http://schemas.openxmlformats.org/officeDocument/2006/relationships/printerSettings" Target="../printerSettings/printerSettings169.bin"/><Relationship Id="rId10" Type="http://schemas.openxmlformats.org/officeDocument/2006/relationships/printerSettings" Target="../printerSettings/printerSettings164.bin"/><Relationship Id="rId4" Type="http://schemas.openxmlformats.org/officeDocument/2006/relationships/printerSettings" Target="../printerSettings/printerSettings158.bin"/><Relationship Id="rId9" Type="http://schemas.openxmlformats.org/officeDocument/2006/relationships/printerSettings" Target="../printerSettings/printerSettings163.bin"/><Relationship Id="rId14" Type="http://schemas.openxmlformats.org/officeDocument/2006/relationships/printerSettings" Target="../printerSettings/printerSettings168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9.bin"/><Relationship Id="rId13" Type="http://schemas.openxmlformats.org/officeDocument/2006/relationships/printerSettings" Target="../printerSettings/printerSettings184.bin"/><Relationship Id="rId3" Type="http://schemas.openxmlformats.org/officeDocument/2006/relationships/printerSettings" Target="../printerSettings/printerSettings174.bin"/><Relationship Id="rId7" Type="http://schemas.openxmlformats.org/officeDocument/2006/relationships/printerSettings" Target="../printerSettings/printerSettings178.bin"/><Relationship Id="rId12" Type="http://schemas.openxmlformats.org/officeDocument/2006/relationships/printerSettings" Target="../printerSettings/printerSettings183.bin"/><Relationship Id="rId17" Type="http://schemas.openxmlformats.org/officeDocument/2006/relationships/printerSettings" Target="../printerSettings/printerSettings188.bin"/><Relationship Id="rId2" Type="http://schemas.openxmlformats.org/officeDocument/2006/relationships/printerSettings" Target="../printerSettings/printerSettings173.bin"/><Relationship Id="rId16" Type="http://schemas.openxmlformats.org/officeDocument/2006/relationships/printerSettings" Target="../printerSettings/printerSettings187.bin"/><Relationship Id="rId1" Type="http://schemas.openxmlformats.org/officeDocument/2006/relationships/printerSettings" Target="../printerSettings/printerSettings172.bin"/><Relationship Id="rId6" Type="http://schemas.openxmlformats.org/officeDocument/2006/relationships/printerSettings" Target="../printerSettings/printerSettings177.bin"/><Relationship Id="rId11" Type="http://schemas.openxmlformats.org/officeDocument/2006/relationships/printerSettings" Target="../printerSettings/printerSettings182.bin"/><Relationship Id="rId5" Type="http://schemas.openxmlformats.org/officeDocument/2006/relationships/printerSettings" Target="../printerSettings/printerSettings176.bin"/><Relationship Id="rId15" Type="http://schemas.openxmlformats.org/officeDocument/2006/relationships/printerSettings" Target="../printerSettings/printerSettings186.bin"/><Relationship Id="rId10" Type="http://schemas.openxmlformats.org/officeDocument/2006/relationships/printerSettings" Target="../printerSettings/printerSettings181.bin"/><Relationship Id="rId4" Type="http://schemas.openxmlformats.org/officeDocument/2006/relationships/printerSettings" Target="../printerSettings/printerSettings175.bin"/><Relationship Id="rId9" Type="http://schemas.openxmlformats.org/officeDocument/2006/relationships/printerSettings" Target="../printerSettings/printerSettings180.bin"/><Relationship Id="rId14" Type="http://schemas.openxmlformats.org/officeDocument/2006/relationships/printerSettings" Target="../printerSettings/printerSettings18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6.bin"/><Relationship Id="rId13" Type="http://schemas.openxmlformats.org/officeDocument/2006/relationships/printerSettings" Target="../printerSettings/printerSettings201.bin"/><Relationship Id="rId3" Type="http://schemas.openxmlformats.org/officeDocument/2006/relationships/printerSettings" Target="../printerSettings/printerSettings191.bin"/><Relationship Id="rId7" Type="http://schemas.openxmlformats.org/officeDocument/2006/relationships/printerSettings" Target="../printerSettings/printerSettings195.bin"/><Relationship Id="rId12" Type="http://schemas.openxmlformats.org/officeDocument/2006/relationships/printerSettings" Target="../printerSettings/printerSettings200.bin"/><Relationship Id="rId17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190.bin"/><Relationship Id="rId16" Type="http://schemas.openxmlformats.org/officeDocument/2006/relationships/printerSettings" Target="../printerSettings/printerSettings204.bin"/><Relationship Id="rId1" Type="http://schemas.openxmlformats.org/officeDocument/2006/relationships/printerSettings" Target="../printerSettings/printerSettings189.bin"/><Relationship Id="rId6" Type="http://schemas.openxmlformats.org/officeDocument/2006/relationships/printerSettings" Target="../printerSettings/printerSettings194.bin"/><Relationship Id="rId11" Type="http://schemas.openxmlformats.org/officeDocument/2006/relationships/printerSettings" Target="../printerSettings/printerSettings199.bin"/><Relationship Id="rId5" Type="http://schemas.openxmlformats.org/officeDocument/2006/relationships/printerSettings" Target="../printerSettings/printerSettings193.bin"/><Relationship Id="rId15" Type="http://schemas.openxmlformats.org/officeDocument/2006/relationships/printerSettings" Target="../printerSettings/printerSettings203.bin"/><Relationship Id="rId10" Type="http://schemas.openxmlformats.org/officeDocument/2006/relationships/printerSettings" Target="../printerSettings/printerSettings198.bin"/><Relationship Id="rId4" Type="http://schemas.openxmlformats.org/officeDocument/2006/relationships/printerSettings" Target="../printerSettings/printerSettings192.bin"/><Relationship Id="rId9" Type="http://schemas.openxmlformats.org/officeDocument/2006/relationships/printerSettings" Target="../printerSettings/printerSettings197.bin"/><Relationship Id="rId14" Type="http://schemas.openxmlformats.org/officeDocument/2006/relationships/printerSettings" Target="../printerSettings/printerSettings20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3.bin"/><Relationship Id="rId13" Type="http://schemas.openxmlformats.org/officeDocument/2006/relationships/printerSettings" Target="../printerSettings/printerSettings218.bin"/><Relationship Id="rId3" Type="http://schemas.openxmlformats.org/officeDocument/2006/relationships/printerSettings" Target="../printerSettings/printerSettings208.bin"/><Relationship Id="rId7" Type="http://schemas.openxmlformats.org/officeDocument/2006/relationships/printerSettings" Target="../printerSettings/printerSettings212.bin"/><Relationship Id="rId12" Type="http://schemas.openxmlformats.org/officeDocument/2006/relationships/printerSettings" Target="../printerSettings/printerSettings217.bin"/><Relationship Id="rId17" Type="http://schemas.openxmlformats.org/officeDocument/2006/relationships/printerSettings" Target="../printerSettings/printerSettings222.bin"/><Relationship Id="rId2" Type="http://schemas.openxmlformats.org/officeDocument/2006/relationships/printerSettings" Target="../printerSettings/printerSettings207.bin"/><Relationship Id="rId16" Type="http://schemas.openxmlformats.org/officeDocument/2006/relationships/printerSettings" Target="../printerSettings/printerSettings221.bin"/><Relationship Id="rId1" Type="http://schemas.openxmlformats.org/officeDocument/2006/relationships/printerSettings" Target="../printerSettings/printerSettings206.bin"/><Relationship Id="rId6" Type="http://schemas.openxmlformats.org/officeDocument/2006/relationships/printerSettings" Target="../printerSettings/printerSettings211.bin"/><Relationship Id="rId11" Type="http://schemas.openxmlformats.org/officeDocument/2006/relationships/printerSettings" Target="../printerSettings/printerSettings216.bin"/><Relationship Id="rId5" Type="http://schemas.openxmlformats.org/officeDocument/2006/relationships/printerSettings" Target="../printerSettings/printerSettings210.bin"/><Relationship Id="rId15" Type="http://schemas.openxmlformats.org/officeDocument/2006/relationships/printerSettings" Target="../printerSettings/printerSettings220.bin"/><Relationship Id="rId10" Type="http://schemas.openxmlformats.org/officeDocument/2006/relationships/printerSettings" Target="../printerSettings/printerSettings215.bin"/><Relationship Id="rId4" Type="http://schemas.openxmlformats.org/officeDocument/2006/relationships/printerSettings" Target="../printerSettings/printerSettings209.bin"/><Relationship Id="rId9" Type="http://schemas.openxmlformats.org/officeDocument/2006/relationships/printerSettings" Target="../printerSettings/printerSettings214.bin"/><Relationship Id="rId14" Type="http://schemas.openxmlformats.org/officeDocument/2006/relationships/printerSettings" Target="../printerSettings/printerSettings21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0.bin"/><Relationship Id="rId13" Type="http://schemas.openxmlformats.org/officeDocument/2006/relationships/printerSettings" Target="../printerSettings/printerSettings235.bin"/><Relationship Id="rId3" Type="http://schemas.openxmlformats.org/officeDocument/2006/relationships/printerSettings" Target="../printerSettings/printerSettings225.bin"/><Relationship Id="rId7" Type="http://schemas.openxmlformats.org/officeDocument/2006/relationships/printerSettings" Target="../printerSettings/printerSettings229.bin"/><Relationship Id="rId12" Type="http://schemas.openxmlformats.org/officeDocument/2006/relationships/printerSettings" Target="../printerSettings/printerSettings234.bin"/><Relationship Id="rId17" Type="http://schemas.openxmlformats.org/officeDocument/2006/relationships/printerSettings" Target="../printerSettings/printerSettings239.bin"/><Relationship Id="rId2" Type="http://schemas.openxmlformats.org/officeDocument/2006/relationships/printerSettings" Target="../printerSettings/printerSettings224.bin"/><Relationship Id="rId16" Type="http://schemas.openxmlformats.org/officeDocument/2006/relationships/printerSettings" Target="../printerSettings/printerSettings238.bin"/><Relationship Id="rId1" Type="http://schemas.openxmlformats.org/officeDocument/2006/relationships/printerSettings" Target="../printerSettings/printerSettings223.bin"/><Relationship Id="rId6" Type="http://schemas.openxmlformats.org/officeDocument/2006/relationships/printerSettings" Target="../printerSettings/printerSettings228.bin"/><Relationship Id="rId11" Type="http://schemas.openxmlformats.org/officeDocument/2006/relationships/printerSettings" Target="../printerSettings/printerSettings233.bin"/><Relationship Id="rId5" Type="http://schemas.openxmlformats.org/officeDocument/2006/relationships/printerSettings" Target="../printerSettings/printerSettings227.bin"/><Relationship Id="rId15" Type="http://schemas.openxmlformats.org/officeDocument/2006/relationships/printerSettings" Target="../printerSettings/printerSettings237.bin"/><Relationship Id="rId10" Type="http://schemas.openxmlformats.org/officeDocument/2006/relationships/printerSettings" Target="../printerSettings/printerSettings232.bin"/><Relationship Id="rId4" Type="http://schemas.openxmlformats.org/officeDocument/2006/relationships/printerSettings" Target="../printerSettings/printerSettings226.bin"/><Relationship Id="rId9" Type="http://schemas.openxmlformats.org/officeDocument/2006/relationships/printerSettings" Target="../printerSettings/printerSettings231.bin"/><Relationship Id="rId14" Type="http://schemas.openxmlformats.org/officeDocument/2006/relationships/printerSettings" Target="../printerSettings/printerSettings236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7.bin"/><Relationship Id="rId13" Type="http://schemas.openxmlformats.org/officeDocument/2006/relationships/printerSettings" Target="../printerSettings/printerSettings252.bin"/><Relationship Id="rId18" Type="http://schemas.openxmlformats.org/officeDocument/2006/relationships/vmlDrawing" Target="../drawings/vmlDrawing5.vml"/><Relationship Id="rId3" Type="http://schemas.openxmlformats.org/officeDocument/2006/relationships/printerSettings" Target="../printerSettings/printerSettings242.bin"/><Relationship Id="rId7" Type="http://schemas.openxmlformats.org/officeDocument/2006/relationships/printerSettings" Target="../printerSettings/printerSettings246.bin"/><Relationship Id="rId12" Type="http://schemas.openxmlformats.org/officeDocument/2006/relationships/printerSettings" Target="../printerSettings/printerSettings251.bin"/><Relationship Id="rId17" Type="http://schemas.openxmlformats.org/officeDocument/2006/relationships/printerSettings" Target="../printerSettings/printerSettings256.bin"/><Relationship Id="rId2" Type="http://schemas.openxmlformats.org/officeDocument/2006/relationships/printerSettings" Target="../printerSettings/printerSettings241.bin"/><Relationship Id="rId16" Type="http://schemas.openxmlformats.org/officeDocument/2006/relationships/printerSettings" Target="../printerSettings/printerSettings255.bin"/><Relationship Id="rId1" Type="http://schemas.openxmlformats.org/officeDocument/2006/relationships/printerSettings" Target="../printerSettings/printerSettings240.bin"/><Relationship Id="rId6" Type="http://schemas.openxmlformats.org/officeDocument/2006/relationships/printerSettings" Target="../printerSettings/printerSettings245.bin"/><Relationship Id="rId11" Type="http://schemas.openxmlformats.org/officeDocument/2006/relationships/printerSettings" Target="../printerSettings/printerSettings250.bin"/><Relationship Id="rId5" Type="http://schemas.openxmlformats.org/officeDocument/2006/relationships/printerSettings" Target="../printerSettings/printerSettings244.bin"/><Relationship Id="rId15" Type="http://schemas.openxmlformats.org/officeDocument/2006/relationships/printerSettings" Target="../printerSettings/printerSettings254.bin"/><Relationship Id="rId10" Type="http://schemas.openxmlformats.org/officeDocument/2006/relationships/printerSettings" Target="../printerSettings/printerSettings249.bin"/><Relationship Id="rId19" Type="http://schemas.openxmlformats.org/officeDocument/2006/relationships/comments" Target="../comments5.xml"/><Relationship Id="rId4" Type="http://schemas.openxmlformats.org/officeDocument/2006/relationships/printerSettings" Target="../printerSettings/printerSettings243.bin"/><Relationship Id="rId9" Type="http://schemas.openxmlformats.org/officeDocument/2006/relationships/printerSettings" Target="../printerSettings/printerSettings248.bin"/><Relationship Id="rId14" Type="http://schemas.openxmlformats.org/officeDocument/2006/relationships/printerSettings" Target="../printerSettings/printerSettings253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4.bin"/><Relationship Id="rId13" Type="http://schemas.openxmlformats.org/officeDocument/2006/relationships/printerSettings" Target="../printerSettings/printerSettings269.bin"/><Relationship Id="rId3" Type="http://schemas.openxmlformats.org/officeDocument/2006/relationships/printerSettings" Target="../printerSettings/printerSettings259.bin"/><Relationship Id="rId7" Type="http://schemas.openxmlformats.org/officeDocument/2006/relationships/printerSettings" Target="../printerSettings/printerSettings263.bin"/><Relationship Id="rId12" Type="http://schemas.openxmlformats.org/officeDocument/2006/relationships/printerSettings" Target="../printerSettings/printerSettings268.bin"/><Relationship Id="rId17" Type="http://schemas.openxmlformats.org/officeDocument/2006/relationships/printerSettings" Target="../printerSettings/printerSettings273.bin"/><Relationship Id="rId2" Type="http://schemas.openxmlformats.org/officeDocument/2006/relationships/printerSettings" Target="../printerSettings/printerSettings258.bin"/><Relationship Id="rId16" Type="http://schemas.openxmlformats.org/officeDocument/2006/relationships/printerSettings" Target="../printerSettings/printerSettings272.bin"/><Relationship Id="rId1" Type="http://schemas.openxmlformats.org/officeDocument/2006/relationships/printerSettings" Target="../printerSettings/printerSettings257.bin"/><Relationship Id="rId6" Type="http://schemas.openxmlformats.org/officeDocument/2006/relationships/printerSettings" Target="../printerSettings/printerSettings262.bin"/><Relationship Id="rId11" Type="http://schemas.openxmlformats.org/officeDocument/2006/relationships/printerSettings" Target="../printerSettings/printerSettings267.bin"/><Relationship Id="rId5" Type="http://schemas.openxmlformats.org/officeDocument/2006/relationships/printerSettings" Target="../printerSettings/printerSettings261.bin"/><Relationship Id="rId15" Type="http://schemas.openxmlformats.org/officeDocument/2006/relationships/printerSettings" Target="../printerSettings/printerSettings271.bin"/><Relationship Id="rId10" Type="http://schemas.openxmlformats.org/officeDocument/2006/relationships/printerSettings" Target="../printerSettings/printerSettings266.bin"/><Relationship Id="rId4" Type="http://schemas.openxmlformats.org/officeDocument/2006/relationships/printerSettings" Target="../printerSettings/printerSettings260.bin"/><Relationship Id="rId9" Type="http://schemas.openxmlformats.org/officeDocument/2006/relationships/printerSettings" Target="../printerSettings/printerSettings265.bin"/><Relationship Id="rId14" Type="http://schemas.openxmlformats.org/officeDocument/2006/relationships/printerSettings" Target="../printerSettings/printerSettings270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1.bin"/><Relationship Id="rId13" Type="http://schemas.openxmlformats.org/officeDocument/2006/relationships/printerSettings" Target="../printerSettings/printerSettings286.bin"/><Relationship Id="rId3" Type="http://schemas.openxmlformats.org/officeDocument/2006/relationships/printerSettings" Target="../printerSettings/printerSettings276.bin"/><Relationship Id="rId7" Type="http://schemas.openxmlformats.org/officeDocument/2006/relationships/printerSettings" Target="../printerSettings/printerSettings280.bin"/><Relationship Id="rId12" Type="http://schemas.openxmlformats.org/officeDocument/2006/relationships/printerSettings" Target="../printerSettings/printerSettings285.bin"/><Relationship Id="rId17" Type="http://schemas.openxmlformats.org/officeDocument/2006/relationships/printerSettings" Target="../printerSettings/printerSettings290.bin"/><Relationship Id="rId2" Type="http://schemas.openxmlformats.org/officeDocument/2006/relationships/printerSettings" Target="../printerSettings/printerSettings275.bin"/><Relationship Id="rId16" Type="http://schemas.openxmlformats.org/officeDocument/2006/relationships/printerSettings" Target="../printerSettings/printerSettings289.bin"/><Relationship Id="rId1" Type="http://schemas.openxmlformats.org/officeDocument/2006/relationships/printerSettings" Target="../printerSettings/printerSettings274.bin"/><Relationship Id="rId6" Type="http://schemas.openxmlformats.org/officeDocument/2006/relationships/printerSettings" Target="../printerSettings/printerSettings279.bin"/><Relationship Id="rId11" Type="http://schemas.openxmlformats.org/officeDocument/2006/relationships/printerSettings" Target="../printerSettings/printerSettings284.bin"/><Relationship Id="rId5" Type="http://schemas.openxmlformats.org/officeDocument/2006/relationships/printerSettings" Target="../printerSettings/printerSettings278.bin"/><Relationship Id="rId15" Type="http://schemas.openxmlformats.org/officeDocument/2006/relationships/printerSettings" Target="../printerSettings/printerSettings288.bin"/><Relationship Id="rId10" Type="http://schemas.openxmlformats.org/officeDocument/2006/relationships/printerSettings" Target="../printerSettings/printerSettings283.bin"/><Relationship Id="rId4" Type="http://schemas.openxmlformats.org/officeDocument/2006/relationships/printerSettings" Target="../printerSettings/printerSettings277.bin"/><Relationship Id="rId9" Type="http://schemas.openxmlformats.org/officeDocument/2006/relationships/printerSettings" Target="../printerSettings/printerSettings282.bin"/><Relationship Id="rId14" Type="http://schemas.openxmlformats.org/officeDocument/2006/relationships/printerSettings" Target="../printerSettings/printerSettings28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13" Type="http://schemas.openxmlformats.org/officeDocument/2006/relationships/printerSettings" Target="../printerSettings/printerSettings31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12" Type="http://schemas.openxmlformats.org/officeDocument/2006/relationships/printerSettings" Target="../printerSettings/printerSettings30.bin"/><Relationship Id="rId1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20.bin"/><Relationship Id="rId16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Relationship Id="rId14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13" Type="http://schemas.openxmlformats.org/officeDocument/2006/relationships/printerSettings" Target="../printerSettings/printerSettings48.bin"/><Relationship Id="rId18" Type="http://schemas.openxmlformats.org/officeDocument/2006/relationships/drawing" Target="../drawings/drawing1.xml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12" Type="http://schemas.openxmlformats.org/officeDocument/2006/relationships/printerSettings" Target="../printerSettings/printerSettings47.bin"/><Relationship Id="rId1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37.bin"/><Relationship Id="rId16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1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0.bin"/><Relationship Id="rId1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Relationship Id="rId1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18" Type="http://schemas.openxmlformats.org/officeDocument/2006/relationships/drawing" Target="../drawings/drawing2.xml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1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4.bin"/><Relationship Id="rId16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5" Type="http://schemas.openxmlformats.org/officeDocument/2006/relationships/printerSettings" Target="../printerSettings/printerSettings6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Relationship Id="rId14" Type="http://schemas.openxmlformats.org/officeDocument/2006/relationships/printerSettings" Target="../printerSettings/printerSettings6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13" Type="http://schemas.openxmlformats.org/officeDocument/2006/relationships/printerSettings" Target="../printerSettings/printerSettings82.bin"/><Relationship Id="rId18" Type="http://schemas.openxmlformats.org/officeDocument/2006/relationships/drawing" Target="../drawings/drawing3.xml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12" Type="http://schemas.openxmlformats.org/officeDocument/2006/relationships/printerSettings" Target="../printerSettings/printerSettings81.bin"/><Relationship Id="rId17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71.bin"/><Relationship Id="rId16" Type="http://schemas.openxmlformats.org/officeDocument/2006/relationships/printerSettings" Target="../printerSettings/printerSettings85.bin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1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4.bin"/><Relationship Id="rId15" Type="http://schemas.openxmlformats.org/officeDocument/2006/relationships/printerSettings" Target="../printerSettings/printerSettings84.bin"/><Relationship Id="rId10" Type="http://schemas.openxmlformats.org/officeDocument/2006/relationships/printerSettings" Target="../printerSettings/printerSettings79.bin"/><Relationship Id="rId19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Relationship Id="rId14" Type="http://schemas.openxmlformats.org/officeDocument/2006/relationships/printerSettings" Target="../printerSettings/printerSettings8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4.bin"/><Relationship Id="rId13" Type="http://schemas.openxmlformats.org/officeDocument/2006/relationships/printerSettings" Target="../printerSettings/printerSettings99.bin"/><Relationship Id="rId18" Type="http://schemas.openxmlformats.org/officeDocument/2006/relationships/vmlDrawing" Target="../drawings/vmlDrawing4.vml"/><Relationship Id="rId3" Type="http://schemas.openxmlformats.org/officeDocument/2006/relationships/printerSettings" Target="../printerSettings/printerSettings89.bin"/><Relationship Id="rId7" Type="http://schemas.openxmlformats.org/officeDocument/2006/relationships/printerSettings" Target="../printerSettings/printerSettings93.bin"/><Relationship Id="rId12" Type="http://schemas.openxmlformats.org/officeDocument/2006/relationships/printerSettings" Target="../printerSettings/printerSettings98.bin"/><Relationship Id="rId17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88.bin"/><Relationship Id="rId16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87.bin"/><Relationship Id="rId6" Type="http://schemas.openxmlformats.org/officeDocument/2006/relationships/printerSettings" Target="../printerSettings/printerSettings92.bin"/><Relationship Id="rId11" Type="http://schemas.openxmlformats.org/officeDocument/2006/relationships/printerSettings" Target="../printerSettings/printerSettings97.bin"/><Relationship Id="rId5" Type="http://schemas.openxmlformats.org/officeDocument/2006/relationships/printerSettings" Target="../printerSettings/printerSettings91.bin"/><Relationship Id="rId15" Type="http://schemas.openxmlformats.org/officeDocument/2006/relationships/printerSettings" Target="../printerSettings/printerSettings101.bin"/><Relationship Id="rId10" Type="http://schemas.openxmlformats.org/officeDocument/2006/relationships/printerSettings" Target="../printerSettings/printerSettings96.bin"/><Relationship Id="rId19" Type="http://schemas.openxmlformats.org/officeDocument/2006/relationships/comments" Target="../comments4.xml"/><Relationship Id="rId4" Type="http://schemas.openxmlformats.org/officeDocument/2006/relationships/printerSettings" Target="../printerSettings/printerSettings90.bin"/><Relationship Id="rId9" Type="http://schemas.openxmlformats.org/officeDocument/2006/relationships/printerSettings" Target="../printerSettings/printerSettings95.bin"/><Relationship Id="rId14" Type="http://schemas.openxmlformats.org/officeDocument/2006/relationships/printerSettings" Target="../printerSettings/printerSettings10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1.bin"/><Relationship Id="rId13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06.bin"/><Relationship Id="rId7" Type="http://schemas.openxmlformats.org/officeDocument/2006/relationships/printerSettings" Target="../printerSettings/printerSettings110.bin"/><Relationship Id="rId12" Type="http://schemas.openxmlformats.org/officeDocument/2006/relationships/printerSettings" Target="../printerSettings/printerSettings115.bin"/><Relationship Id="rId17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05.bin"/><Relationship Id="rId16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04.bin"/><Relationship Id="rId6" Type="http://schemas.openxmlformats.org/officeDocument/2006/relationships/printerSettings" Target="../printerSettings/printerSettings109.bin"/><Relationship Id="rId11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08.bin"/><Relationship Id="rId15" Type="http://schemas.openxmlformats.org/officeDocument/2006/relationships/printerSettings" Target="../printerSettings/printerSettings118.bin"/><Relationship Id="rId10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07.bin"/><Relationship Id="rId9" Type="http://schemas.openxmlformats.org/officeDocument/2006/relationships/printerSettings" Target="../printerSettings/printerSettings112.bin"/><Relationship Id="rId14" Type="http://schemas.openxmlformats.org/officeDocument/2006/relationships/printerSettings" Target="../printerSettings/printerSettings11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13" Type="http://schemas.openxmlformats.org/officeDocument/2006/relationships/printerSettings" Target="../printerSettings/printerSettings133.bin"/><Relationship Id="rId18" Type="http://schemas.openxmlformats.org/officeDocument/2006/relationships/drawing" Target="../drawings/drawing4.xml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12" Type="http://schemas.openxmlformats.org/officeDocument/2006/relationships/printerSettings" Target="../printerSettings/printerSettings132.bin"/><Relationship Id="rId17" Type="http://schemas.openxmlformats.org/officeDocument/2006/relationships/printerSettings" Target="../printerSettings/printerSettings137.bin"/><Relationship Id="rId2" Type="http://schemas.openxmlformats.org/officeDocument/2006/relationships/printerSettings" Target="../printerSettings/printerSettings122.bin"/><Relationship Id="rId16" Type="http://schemas.openxmlformats.org/officeDocument/2006/relationships/printerSettings" Target="../printerSettings/printerSettings136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11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25.bin"/><Relationship Id="rId15" Type="http://schemas.openxmlformats.org/officeDocument/2006/relationships/printerSettings" Target="../printerSettings/printerSettings135.bin"/><Relationship Id="rId10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Relationship Id="rId14" Type="http://schemas.openxmlformats.org/officeDocument/2006/relationships/printerSettings" Target="../printerSettings/printerSettings13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36"/>
  <sheetViews>
    <sheetView tabSelected="1" view="pageBreakPreview" zoomScaleNormal="100" zoomScaleSheetLayoutView="100" workbookViewId="0"/>
  </sheetViews>
  <sheetFormatPr defaultColWidth="10.375" defaultRowHeight="15.2" customHeight="1"/>
  <cols>
    <col min="1" max="1" width="6.625" style="702" customWidth="1"/>
    <col min="2" max="2" width="3.25" style="702" customWidth="1"/>
    <col min="3" max="32" width="2.875" style="702" customWidth="1"/>
    <col min="33" max="43" width="3.5" style="702" customWidth="1"/>
    <col min="44" max="258" width="10.375" style="702"/>
    <col min="259" max="259" width="6.625" style="702" customWidth="1"/>
    <col min="260" max="260" width="3.25" style="702" customWidth="1"/>
    <col min="261" max="288" width="2.875" style="702" customWidth="1"/>
    <col min="289" max="299" width="3.5" style="702" customWidth="1"/>
    <col min="300" max="514" width="10.375" style="702"/>
    <col min="515" max="515" width="6.625" style="702" customWidth="1"/>
    <col min="516" max="516" width="3.25" style="702" customWidth="1"/>
    <col min="517" max="544" width="2.875" style="702" customWidth="1"/>
    <col min="545" max="555" width="3.5" style="702" customWidth="1"/>
    <col min="556" max="770" width="10.375" style="702"/>
    <col min="771" max="771" width="6.625" style="702" customWidth="1"/>
    <col min="772" max="772" width="3.25" style="702" customWidth="1"/>
    <col min="773" max="800" width="2.875" style="702" customWidth="1"/>
    <col min="801" max="811" width="3.5" style="702" customWidth="1"/>
    <col min="812" max="1026" width="10.375" style="702"/>
    <col min="1027" max="1027" width="6.625" style="702" customWidth="1"/>
    <col min="1028" max="1028" width="3.25" style="702" customWidth="1"/>
    <col min="1029" max="1056" width="2.875" style="702" customWidth="1"/>
    <col min="1057" max="1067" width="3.5" style="702" customWidth="1"/>
    <col min="1068" max="1282" width="10.375" style="702"/>
    <col min="1283" max="1283" width="6.625" style="702" customWidth="1"/>
    <col min="1284" max="1284" width="3.25" style="702" customWidth="1"/>
    <col min="1285" max="1312" width="2.875" style="702" customWidth="1"/>
    <col min="1313" max="1323" width="3.5" style="702" customWidth="1"/>
    <col min="1324" max="1538" width="10.375" style="702"/>
    <col min="1539" max="1539" width="6.625" style="702" customWidth="1"/>
    <col min="1540" max="1540" width="3.25" style="702" customWidth="1"/>
    <col min="1541" max="1568" width="2.875" style="702" customWidth="1"/>
    <col min="1569" max="1579" width="3.5" style="702" customWidth="1"/>
    <col min="1580" max="1794" width="10.375" style="702"/>
    <col min="1795" max="1795" width="6.625" style="702" customWidth="1"/>
    <col min="1796" max="1796" width="3.25" style="702" customWidth="1"/>
    <col min="1797" max="1824" width="2.875" style="702" customWidth="1"/>
    <col min="1825" max="1835" width="3.5" style="702" customWidth="1"/>
    <col min="1836" max="2050" width="10.375" style="702"/>
    <col min="2051" max="2051" width="6.625" style="702" customWidth="1"/>
    <col min="2052" max="2052" width="3.25" style="702" customWidth="1"/>
    <col min="2053" max="2080" width="2.875" style="702" customWidth="1"/>
    <col min="2081" max="2091" width="3.5" style="702" customWidth="1"/>
    <col min="2092" max="2306" width="10.375" style="702"/>
    <col min="2307" max="2307" width="6.625" style="702" customWidth="1"/>
    <col min="2308" max="2308" width="3.25" style="702" customWidth="1"/>
    <col min="2309" max="2336" width="2.875" style="702" customWidth="1"/>
    <col min="2337" max="2347" width="3.5" style="702" customWidth="1"/>
    <col min="2348" max="2562" width="10.375" style="702"/>
    <col min="2563" max="2563" width="6.625" style="702" customWidth="1"/>
    <col min="2564" max="2564" width="3.25" style="702" customWidth="1"/>
    <col min="2565" max="2592" width="2.875" style="702" customWidth="1"/>
    <col min="2593" max="2603" width="3.5" style="702" customWidth="1"/>
    <col min="2604" max="2818" width="10.375" style="702"/>
    <col min="2819" max="2819" width="6.625" style="702" customWidth="1"/>
    <col min="2820" max="2820" width="3.25" style="702" customWidth="1"/>
    <col min="2821" max="2848" width="2.875" style="702" customWidth="1"/>
    <col min="2849" max="2859" width="3.5" style="702" customWidth="1"/>
    <col min="2860" max="3074" width="10.375" style="702"/>
    <col min="3075" max="3075" width="6.625" style="702" customWidth="1"/>
    <col min="3076" max="3076" width="3.25" style="702" customWidth="1"/>
    <col min="3077" max="3104" width="2.875" style="702" customWidth="1"/>
    <col min="3105" max="3115" width="3.5" style="702" customWidth="1"/>
    <col min="3116" max="3330" width="10.375" style="702"/>
    <col min="3331" max="3331" width="6.625" style="702" customWidth="1"/>
    <col min="3332" max="3332" width="3.25" style="702" customWidth="1"/>
    <col min="3333" max="3360" width="2.875" style="702" customWidth="1"/>
    <col min="3361" max="3371" width="3.5" style="702" customWidth="1"/>
    <col min="3372" max="3586" width="10.375" style="702"/>
    <col min="3587" max="3587" width="6.625" style="702" customWidth="1"/>
    <col min="3588" max="3588" width="3.25" style="702" customWidth="1"/>
    <col min="3589" max="3616" width="2.875" style="702" customWidth="1"/>
    <col min="3617" max="3627" width="3.5" style="702" customWidth="1"/>
    <col min="3628" max="3842" width="10.375" style="702"/>
    <col min="3843" max="3843" width="6.625" style="702" customWidth="1"/>
    <col min="3844" max="3844" width="3.25" style="702" customWidth="1"/>
    <col min="3845" max="3872" width="2.875" style="702" customWidth="1"/>
    <col min="3873" max="3883" width="3.5" style="702" customWidth="1"/>
    <col min="3884" max="4098" width="10.375" style="702"/>
    <col min="4099" max="4099" width="6.625" style="702" customWidth="1"/>
    <col min="4100" max="4100" width="3.25" style="702" customWidth="1"/>
    <col min="4101" max="4128" width="2.875" style="702" customWidth="1"/>
    <col min="4129" max="4139" width="3.5" style="702" customWidth="1"/>
    <col min="4140" max="4354" width="10.375" style="702"/>
    <col min="4355" max="4355" width="6.625" style="702" customWidth="1"/>
    <col min="4356" max="4356" width="3.25" style="702" customWidth="1"/>
    <col min="4357" max="4384" width="2.875" style="702" customWidth="1"/>
    <col min="4385" max="4395" width="3.5" style="702" customWidth="1"/>
    <col min="4396" max="4610" width="10.375" style="702"/>
    <col min="4611" max="4611" width="6.625" style="702" customWidth="1"/>
    <col min="4612" max="4612" width="3.25" style="702" customWidth="1"/>
    <col min="4613" max="4640" width="2.875" style="702" customWidth="1"/>
    <col min="4641" max="4651" width="3.5" style="702" customWidth="1"/>
    <col min="4652" max="4866" width="10.375" style="702"/>
    <col min="4867" max="4867" width="6.625" style="702" customWidth="1"/>
    <col min="4868" max="4868" width="3.25" style="702" customWidth="1"/>
    <col min="4869" max="4896" width="2.875" style="702" customWidth="1"/>
    <col min="4897" max="4907" width="3.5" style="702" customWidth="1"/>
    <col min="4908" max="5122" width="10.375" style="702"/>
    <col min="5123" max="5123" width="6.625" style="702" customWidth="1"/>
    <col min="5124" max="5124" width="3.25" style="702" customWidth="1"/>
    <col min="5125" max="5152" width="2.875" style="702" customWidth="1"/>
    <col min="5153" max="5163" width="3.5" style="702" customWidth="1"/>
    <col min="5164" max="5378" width="10.375" style="702"/>
    <col min="5379" max="5379" width="6.625" style="702" customWidth="1"/>
    <col min="5380" max="5380" width="3.25" style="702" customWidth="1"/>
    <col min="5381" max="5408" width="2.875" style="702" customWidth="1"/>
    <col min="5409" max="5419" width="3.5" style="702" customWidth="1"/>
    <col min="5420" max="5634" width="10.375" style="702"/>
    <col min="5635" max="5635" width="6.625" style="702" customWidth="1"/>
    <col min="5636" max="5636" width="3.25" style="702" customWidth="1"/>
    <col min="5637" max="5664" width="2.875" style="702" customWidth="1"/>
    <col min="5665" max="5675" width="3.5" style="702" customWidth="1"/>
    <col min="5676" max="5890" width="10.375" style="702"/>
    <col min="5891" max="5891" width="6.625" style="702" customWidth="1"/>
    <col min="5892" max="5892" width="3.25" style="702" customWidth="1"/>
    <col min="5893" max="5920" width="2.875" style="702" customWidth="1"/>
    <col min="5921" max="5931" width="3.5" style="702" customWidth="1"/>
    <col min="5932" max="6146" width="10.375" style="702"/>
    <col min="6147" max="6147" width="6.625" style="702" customWidth="1"/>
    <col min="6148" max="6148" width="3.25" style="702" customWidth="1"/>
    <col min="6149" max="6176" width="2.875" style="702" customWidth="1"/>
    <col min="6177" max="6187" width="3.5" style="702" customWidth="1"/>
    <col min="6188" max="6402" width="10.375" style="702"/>
    <col min="6403" max="6403" width="6.625" style="702" customWidth="1"/>
    <col min="6404" max="6404" width="3.25" style="702" customWidth="1"/>
    <col min="6405" max="6432" width="2.875" style="702" customWidth="1"/>
    <col min="6433" max="6443" width="3.5" style="702" customWidth="1"/>
    <col min="6444" max="6658" width="10.375" style="702"/>
    <col min="6659" max="6659" width="6.625" style="702" customWidth="1"/>
    <col min="6660" max="6660" width="3.25" style="702" customWidth="1"/>
    <col min="6661" max="6688" width="2.875" style="702" customWidth="1"/>
    <col min="6689" max="6699" width="3.5" style="702" customWidth="1"/>
    <col min="6700" max="6914" width="10.375" style="702"/>
    <col min="6915" max="6915" width="6.625" style="702" customWidth="1"/>
    <col min="6916" max="6916" width="3.25" style="702" customWidth="1"/>
    <col min="6917" max="6944" width="2.875" style="702" customWidth="1"/>
    <col min="6945" max="6955" width="3.5" style="702" customWidth="1"/>
    <col min="6956" max="7170" width="10.375" style="702"/>
    <col min="7171" max="7171" width="6.625" style="702" customWidth="1"/>
    <col min="7172" max="7172" width="3.25" style="702" customWidth="1"/>
    <col min="7173" max="7200" width="2.875" style="702" customWidth="1"/>
    <col min="7201" max="7211" width="3.5" style="702" customWidth="1"/>
    <col min="7212" max="7426" width="10.375" style="702"/>
    <col min="7427" max="7427" width="6.625" style="702" customWidth="1"/>
    <col min="7428" max="7428" width="3.25" style="702" customWidth="1"/>
    <col min="7429" max="7456" width="2.875" style="702" customWidth="1"/>
    <col min="7457" max="7467" width="3.5" style="702" customWidth="1"/>
    <col min="7468" max="7682" width="10.375" style="702"/>
    <col min="7683" max="7683" width="6.625" style="702" customWidth="1"/>
    <col min="7684" max="7684" width="3.25" style="702" customWidth="1"/>
    <col min="7685" max="7712" width="2.875" style="702" customWidth="1"/>
    <col min="7713" max="7723" width="3.5" style="702" customWidth="1"/>
    <col min="7724" max="7938" width="10.375" style="702"/>
    <col min="7939" max="7939" width="6.625" style="702" customWidth="1"/>
    <col min="7940" max="7940" width="3.25" style="702" customWidth="1"/>
    <col min="7941" max="7968" width="2.875" style="702" customWidth="1"/>
    <col min="7969" max="7979" width="3.5" style="702" customWidth="1"/>
    <col min="7980" max="8194" width="10.375" style="702"/>
    <col min="8195" max="8195" width="6.625" style="702" customWidth="1"/>
    <col min="8196" max="8196" width="3.25" style="702" customWidth="1"/>
    <col min="8197" max="8224" width="2.875" style="702" customWidth="1"/>
    <col min="8225" max="8235" width="3.5" style="702" customWidth="1"/>
    <col min="8236" max="8450" width="10.375" style="702"/>
    <col min="8451" max="8451" width="6.625" style="702" customWidth="1"/>
    <col min="8452" max="8452" width="3.25" style="702" customWidth="1"/>
    <col min="8453" max="8480" width="2.875" style="702" customWidth="1"/>
    <col min="8481" max="8491" width="3.5" style="702" customWidth="1"/>
    <col min="8492" max="8706" width="10.375" style="702"/>
    <col min="8707" max="8707" width="6.625" style="702" customWidth="1"/>
    <col min="8708" max="8708" width="3.25" style="702" customWidth="1"/>
    <col min="8709" max="8736" width="2.875" style="702" customWidth="1"/>
    <col min="8737" max="8747" width="3.5" style="702" customWidth="1"/>
    <col min="8748" max="8962" width="10.375" style="702"/>
    <col min="8963" max="8963" width="6.625" style="702" customWidth="1"/>
    <col min="8964" max="8964" width="3.25" style="702" customWidth="1"/>
    <col min="8965" max="8992" width="2.875" style="702" customWidth="1"/>
    <col min="8993" max="9003" width="3.5" style="702" customWidth="1"/>
    <col min="9004" max="9218" width="10.375" style="702"/>
    <col min="9219" max="9219" width="6.625" style="702" customWidth="1"/>
    <col min="9220" max="9220" width="3.25" style="702" customWidth="1"/>
    <col min="9221" max="9248" width="2.875" style="702" customWidth="1"/>
    <col min="9249" max="9259" width="3.5" style="702" customWidth="1"/>
    <col min="9260" max="9474" width="10.375" style="702"/>
    <col min="9475" max="9475" width="6.625" style="702" customWidth="1"/>
    <col min="9476" max="9476" width="3.25" style="702" customWidth="1"/>
    <col min="9477" max="9504" width="2.875" style="702" customWidth="1"/>
    <col min="9505" max="9515" width="3.5" style="702" customWidth="1"/>
    <col min="9516" max="9730" width="10.375" style="702"/>
    <col min="9731" max="9731" width="6.625" style="702" customWidth="1"/>
    <col min="9732" max="9732" width="3.25" style="702" customWidth="1"/>
    <col min="9733" max="9760" width="2.875" style="702" customWidth="1"/>
    <col min="9761" max="9771" width="3.5" style="702" customWidth="1"/>
    <col min="9772" max="9986" width="10.375" style="702"/>
    <col min="9987" max="9987" width="6.625" style="702" customWidth="1"/>
    <col min="9988" max="9988" width="3.25" style="702" customWidth="1"/>
    <col min="9989" max="10016" width="2.875" style="702" customWidth="1"/>
    <col min="10017" max="10027" width="3.5" style="702" customWidth="1"/>
    <col min="10028" max="10242" width="10.375" style="702"/>
    <col min="10243" max="10243" width="6.625" style="702" customWidth="1"/>
    <col min="10244" max="10244" width="3.25" style="702" customWidth="1"/>
    <col min="10245" max="10272" width="2.875" style="702" customWidth="1"/>
    <col min="10273" max="10283" width="3.5" style="702" customWidth="1"/>
    <col min="10284" max="10498" width="10.375" style="702"/>
    <col min="10499" max="10499" width="6.625" style="702" customWidth="1"/>
    <col min="10500" max="10500" width="3.25" style="702" customWidth="1"/>
    <col min="10501" max="10528" width="2.875" style="702" customWidth="1"/>
    <col min="10529" max="10539" width="3.5" style="702" customWidth="1"/>
    <col min="10540" max="10754" width="10.375" style="702"/>
    <col min="10755" max="10755" width="6.625" style="702" customWidth="1"/>
    <col min="10756" max="10756" width="3.25" style="702" customWidth="1"/>
    <col min="10757" max="10784" width="2.875" style="702" customWidth="1"/>
    <col min="10785" max="10795" width="3.5" style="702" customWidth="1"/>
    <col min="10796" max="11010" width="10.375" style="702"/>
    <col min="11011" max="11011" width="6.625" style="702" customWidth="1"/>
    <col min="11012" max="11012" width="3.25" style="702" customWidth="1"/>
    <col min="11013" max="11040" width="2.875" style="702" customWidth="1"/>
    <col min="11041" max="11051" width="3.5" style="702" customWidth="1"/>
    <col min="11052" max="11266" width="10.375" style="702"/>
    <col min="11267" max="11267" width="6.625" style="702" customWidth="1"/>
    <col min="11268" max="11268" width="3.25" style="702" customWidth="1"/>
    <col min="11269" max="11296" width="2.875" style="702" customWidth="1"/>
    <col min="11297" max="11307" width="3.5" style="702" customWidth="1"/>
    <col min="11308" max="11522" width="10.375" style="702"/>
    <col min="11523" max="11523" width="6.625" style="702" customWidth="1"/>
    <col min="11524" max="11524" width="3.25" style="702" customWidth="1"/>
    <col min="11525" max="11552" width="2.875" style="702" customWidth="1"/>
    <col min="11553" max="11563" width="3.5" style="702" customWidth="1"/>
    <col min="11564" max="11778" width="10.375" style="702"/>
    <col min="11779" max="11779" width="6.625" style="702" customWidth="1"/>
    <col min="11780" max="11780" width="3.25" style="702" customWidth="1"/>
    <col min="11781" max="11808" width="2.875" style="702" customWidth="1"/>
    <col min="11809" max="11819" width="3.5" style="702" customWidth="1"/>
    <col min="11820" max="12034" width="10.375" style="702"/>
    <col min="12035" max="12035" width="6.625" style="702" customWidth="1"/>
    <col min="12036" max="12036" width="3.25" style="702" customWidth="1"/>
    <col min="12037" max="12064" width="2.875" style="702" customWidth="1"/>
    <col min="12065" max="12075" width="3.5" style="702" customWidth="1"/>
    <col min="12076" max="12290" width="10.375" style="702"/>
    <col min="12291" max="12291" width="6.625" style="702" customWidth="1"/>
    <col min="12292" max="12292" width="3.25" style="702" customWidth="1"/>
    <col min="12293" max="12320" width="2.875" style="702" customWidth="1"/>
    <col min="12321" max="12331" width="3.5" style="702" customWidth="1"/>
    <col min="12332" max="12546" width="10.375" style="702"/>
    <col min="12547" max="12547" width="6.625" style="702" customWidth="1"/>
    <col min="12548" max="12548" width="3.25" style="702" customWidth="1"/>
    <col min="12549" max="12576" width="2.875" style="702" customWidth="1"/>
    <col min="12577" max="12587" width="3.5" style="702" customWidth="1"/>
    <col min="12588" max="12802" width="10.375" style="702"/>
    <col min="12803" max="12803" width="6.625" style="702" customWidth="1"/>
    <col min="12804" max="12804" width="3.25" style="702" customWidth="1"/>
    <col min="12805" max="12832" width="2.875" style="702" customWidth="1"/>
    <col min="12833" max="12843" width="3.5" style="702" customWidth="1"/>
    <col min="12844" max="13058" width="10.375" style="702"/>
    <col min="13059" max="13059" width="6.625" style="702" customWidth="1"/>
    <col min="13060" max="13060" width="3.25" style="702" customWidth="1"/>
    <col min="13061" max="13088" width="2.875" style="702" customWidth="1"/>
    <col min="13089" max="13099" width="3.5" style="702" customWidth="1"/>
    <col min="13100" max="13314" width="10.375" style="702"/>
    <col min="13315" max="13315" width="6.625" style="702" customWidth="1"/>
    <col min="13316" max="13316" width="3.25" style="702" customWidth="1"/>
    <col min="13317" max="13344" width="2.875" style="702" customWidth="1"/>
    <col min="13345" max="13355" width="3.5" style="702" customWidth="1"/>
    <col min="13356" max="13570" width="10.375" style="702"/>
    <col min="13571" max="13571" width="6.625" style="702" customWidth="1"/>
    <col min="13572" max="13572" width="3.25" style="702" customWidth="1"/>
    <col min="13573" max="13600" width="2.875" style="702" customWidth="1"/>
    <col min="13601" max="13611" width="3.5" style="702" customWidth="1"/>
    <col min="13612" max="13826" width="10.375" style="702"/>
    <col min="13827" max="13827" width="6.625" style="702" customWidth="1"/>
    <col min="13828" max="13828" width="3.25" style="702" customWidth="1"/>
    <col min="13829" max="13856" width="2.875" style="702" customWidth="1"/>
    <col min="13857" max="13867" width="3.5" style="702" customWidth="1"/>
    <col min="13868" max="14082" width="10.375" style="702"/>
    <col min="14083" max="14083" width="6.625" style="702" customWidth="1"/>
    <col min="14084" max="14084" width="3.25" style="702" customWidth="1"/>
    <col min="14085" max="14112" width="2.875" style="702" customWidth="1"/>
    <col min="14113" max="14123" width="3.5" style="702" customWidth="1"/>
    <col min="14124" max="14338" width="10.375" style="702"/>
    <col min="14339" max="14339" width="6.625" style="702" customWidth="1"/>
    <col min="14340" max="14340" width="3.25" style="702" customWidth="1"/>
    <col min="14341" max="14368" width="2.875" style="702" customWidth="1"/>
    <col min="14369" max="14379" width="3.5" style="702" customWidth="1"/>
    <col min="14380" max="14594" width="10.375" style="702"/>
    <col min="14595" max="14595" width="6.625" style="702" customWidth="1"/>
    <col min="14596" max="14596" width="3.25" style="702" customWidth="1"/>
    <col min="14597" max="14624" width="2.875" style="702" customWidth="1"/>
    <col min="14625" max="14635" width="3.5" style="702" customWidth="1"/>
    <col min="14636" max="14850" width="10.375" style="702"/>
    <col min="14851" max="14851" width="6.625" style="702" customWidth="1"/>
    <col min="14852" max="14852" width="3.25" style="702" customWidth="1"/>
    <col min="14853" max="14880" width="2.875" style="702" customWidth="1"/>
    <col min="14881" max="14891" width="3.5" style="702" customWidth="1"/>
    <col min="14892" max="15106" width="10.375" style="702"/>
    <col min="15107" max="15107" width="6.625" style="702" customWidth="1"/>
    <col min="15108" max="15108" width="3.25" style="702" customWidth="1"/>
    <col min="15109" max="15136" width="2.875" style="702" customWidth="1"/>
    <col min="15137" max="15147" width="3.5" style="702" customWidth="1"/>
    <col min="15148" max="15362" width="10.375" style="702"/>
    <col min="15363" max="15363" width="6.625" style="702" customWidth="1"/>
    <col min="15364" max="15364" width="3.25" style="702" customWidth="1"/>
    <col min="15365" max="15392" width="2.875" style="702" customWidth="1"/>
    <col min="15393" max="15403" width="3.5" style="702" customWidth="1"/>
    <col min="15404" max="15618" width="10.375" style="702"/>
    <col min="15619" max="15619" width="6.625" style="702" customWidth="1"/>
    <col min="15620" max="15620" width="3.25" style="702" customWidth="1"/>
    <col min="15621" max="15648" width="2.875" style="702" customWidth="1"/>
    <col min="15649" max="15659" width="3.5" style="702" customWidth="1"/>
    <col min="15660" max="15874" width="10.375" style="702"/>
    <col min="15875" max="15875" width="6.625" style="702" customWidth="1"/>
    <col min="15876" max="15876" width="3.25" style="702" customWidth="1"/>
    <col min="15877" max="15904" width="2.875" style="702" customWidth="1"/>
    <col min="15905" max="15915" width="3.5" style="702" customWidth="1"/>
    <col min="15916" max="16130" width="10.375" style="702"/>
    <col min="16131" max="16131" width="6.625" style="702" customWidth="1"/>
    <col min="16132" max="16132" width="3.25" style="702" customWidth="1"/>
    <col min="16133" max="16160" width="2.875" style="702" customWidth="1"/>
    <col min="16161" max="16171" width="3.5" style="702" customWidth="1"/>
    <col min="16172" max="16384" width="10.375" style="702"/>
  </cols>
  <sheetData>
    <row r="1" spans="1:43" s="2" customFormat="1" ht="19.5" customHeight="1">
      <c r="A1" s="108" t="s">
        <v>0</v>
      </c>
      <c r="P1" s="710" t="s">
        <v>796</v>
      </c>
      <c r="Q1" s="710"/>
      <c r="R1" s="710"/>
      <c r="S1" s="710"/>
      <c r="T1" s="710"/>
      <c r="U1" s="710"/>
      <c r="V1" s="710"/>
    </row>
    <row r="2" spans="1:43" s="2" customFormat="1" ht="10.5" customHeight="1" thickBot="1">
      <c r="C2" s="3"/>
      <c r="D2" s="3"/>
      <c r="E2" s="3"/>
      <c r="F2" s="3"/>
      <c r="G2" s="3"/>
      <c r="H2" s="4"/>
      <c r="I2" s="4"/>
      <c r="P2" s="711"/>
      <c r="Q2" s="711"/>
      <c r="R2" s="711"/>
      <c r="S2" s="711"/>
      <c r="T2" s="711"/>
      <c r="U2" s="711"/>
      <c r="V2" s="711"/>
      <c r="AO2" s="5"/>
    </row>
    <row r="3" spans="1:43" s="2" customFormat="1" ht="14.25" customHeight="1">
      <c r="A3" s="738" t="s">
        <v>1</v>
      </c>
      <c r="B3" s="739"/>
      <c r="C3" s="759" t="s">
        <v>2</v>
      </c>
      <c r="D3" s="760"/>
      <c r="E3" s="763" t="s">
        <v>3</v>
      </c>
      <c r="F3" s="740"/>
      <c r="G3" s="740"/>
      <c r="H3" s="740"/>
      <c r="I3" s="764" t="s">
        <v>4</v>
      </c>
      <c r="J3" s="743"/>
      <c r="K3" s="743"/>
      <c r="L3" s="743"/>
      <c r="M3" s="742" t="s">
        <v>5</v>
      </c>
      <c r="N3" s="743"/>
      <c r="O3" s="743"/>
      <c r="P3" s="765"/>
      <c r="Q3" s="742" t="s">
        <v>6</v>
      </c>
      <c r="R3" s="743"/>
      <c r="S3" s="743"/>
      <c r="T3" s="765"/>
      <c r="U3" s="766" t="s">
        <v>7</v>
      </c>
      <c r="V3" s="767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7"/>
      <c r="AN3" s="6"/>
      <c r="AO3" s="6"/>
    </row>
    <row r="4" spans="1:43" s="2" customFormat="1" ht="14.25" customHeight="1">
      <c r="A4" s="757"/>
      <c r="B4" s="758"/>
      <c r="C4" s="761"/>
      <c r="D4" s="762"/>
      <c r="E4" s="769" t="s">
        <v>8</v>
      </c>
      <c r="F4" s="770"/>
      <c r="G4" s="771" t="s">
        <v>9</v>
      </c>
      <c r="H4" s="770"/>
      <c r="I4" s="772" t="s">
        <v>10</v>
      </c>
      <c r="J4" s="773"/>
      <c r="K4" s="772" t="s">
        <v>9</v>
      </c>
      <c r="L4" s="774"/>
      <c r="M4" s="772" t="s">
        <v>10</v>
      </c>
      <c r="N4" s="773"/>
      <c r="O4" s="772" t="s">
        <v>9</v>
      </c>
      <c r="P4" s="773"/>
      <c r="Q4" s="772" t="s">
        <v>11</v>
      </c>
      <c r="R4" s="773"/>
      <c r="S4" s="772" t="s">
        <v>9</v>
      </c>
      <c r="T4" s="773"/>
      <c r="U4" s="761"/>
      <c r="V4" s="768"/>
      <c r="W4" s="8"/>
      <c r="X4" s="6"/>
      <c r="Y4" s="6"/>
      <c r="Z4" s="8"/>
      <c r="AA4" s="6"/>
      <c r="AB4" s="6"/>
      <c r="AC4" s="8"/>
      <c r="AD4" s="8"/>
      <c r="AE4" s="8"/>
      <c r="AF4" s="6"/>
      <c r="AG4" s="6"/>
      <c r="AH4" s="8"/>
      <c r="AI4" s="8"/>
      <c r="AJ4" s="6"/>
      <c r="AK4" s="6"/>
      <c r="AL4" s="7"/>
      <c r="AM4" s="7"/>
      <c r="AN4" s="6"/>
      <c r="AO4" s="6"/>
    </row>
    <row r="5" spans="1:43" s="2" customFormat="1" ht="27.95" hidden="1" customHeight="1">
      <c r="A5" s="755" t="s">
        <v>12</v>
      </c>
      <c r="B5" s="756"/>
      <c r="C5" s="723">
        <v>196</v>
      </c>
      <c r="D5" s="754"/>
      <c r="E5" s="728">
        <v>4</v>
      </c>
      <c r="F5" s="724"/>
      <c r="G5" s="753">
        <v>1100</v>
      </c>
      <c r="H5" s="753"/>
      <c r="I5" s="724">
        <v>84</v>
      </c>
      <c r="J5" s="724"/>
      <c r="K5" s="724">
        <v>88</v>
      </c>
      <c r="L5" s="724"/>
      <c r="M5" s="724">
        <v>46</v>
      </c>
      <c r="N5" s="724"/>
      <c r="O5" s="724" t="s">
        <v>13</v>
      </c>
      <c r="P5" s="724"/>
      <c r="Q5" s="724">
        <v>1</v>
      </c>
      <c r="R5" s="724"/>
      <c r="S5" s="724" t="s">
        <v>13</v>
      </c>
      <c r="T5" s="724"/>
      <c r="U5" s="724">
        <v>61</v>
      </c>
      <c r="V5" s="724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3" s="2" customFormat="1" ht="24.95" customHeight="1">
      <c r="A6" s="721" t="s">
        <v>14</v>
      </c>
      <c r="B6" s="722"/>
      <c r="C6" s="723">
        <v>206</v>
      </c>
      <c r="D6" s="754"/>
      <c r="E6" s="728">
        <v>4</v>
      </c>
      <c r="F6" s="724"/>
      <c r="G6" s="753">
        <v>1150</v>
      </c>
      <c r="H6" s="753"/>
      <c r="I6" s="724">
        <v>85</v>
      </c>
      <c r="J6" s="724"/>
      <c r="K6" s="724">
        <v>88</v>
      </c>
      <c r="L6" s="724"/>
      <c r="M6" s="724">
        <v>49</v>
      </c>
      <c r="N6" s="724"/>
      <c r="O6" s="724" t="s">
        <v>13</v>
      </c>
      <c r="P6" s="724"/>
      <c r="Q6" s="724">
        <v>2</v>
      </c>
      <c r="R6" s="724"/>
      <c r="S6" s="724">
        <v>3</v>
      </c>
      <c r="T6" s="724"/>
      <c r="U6" s="724">
        <v>66</v>
      </c>
      <c r="V6" s="724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03"/>
      <c r="AO6" s="703"/>
    </row>
    <row r="7" spans="1:43" s="2" customFormat="1" ht="24.95" customHeight="1">
      <c r="A7" s="721" t="s">
        <v>15</v>
      </c>
      <c r="B7" s="722"/>
      <c r="C7" s="723">
        <v>204</v>
      </c>
      <c r="D7" s="754"/>
      <c r="E7" s="728">
        <v>4</v>
      </c>
      <c r="F7" s="724"/>
      <c r="G7" s="753">
        <v>1150</v>
      </c>
      <c r="H7" s="753"/>
      <c r="I7" s="724">
        <v>84</v>
      </c>
      <c r="J7" s="724"/>
      <c r="K7" s="724">
        <v>82</v>
      </c>
      <c r="L7" s="724"/>
      <c r="M7" s="724">
        <v>49</v>
      </c>
      <c r="N7" s="724"/>
      <c r="O7" s="724" t="s">
        <v>13</v>
      </c>
      <c r="P7" s="724"/>
      <c r="Q7" s="724">
        <v>2</v>
      </c>
      <c r="R7" s="724"/>
      <c r="S7" s="724">
        <v>3</v>
      </c>
      <c r="T7" s="724"/>
      <c r="U7" s="724">
        <v>65</v>
      </c>
      <c r="V7" s="724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703"/>
      <c r="AO7" s="703"/>
    </row>
    <row r="8" spans="1:43" s="2" customFormat="1" ht="24.95" customHeight="1">
      <c r="A8" s="721" t="s">
        <v>16</v>
      </c>
      <c r="B8" s="722"/>
      <c r="C8" s="723">
        <v>205</v>
      </c>
      <c r="D8" s="754"/>
      <c r="E8" s="728">
        <v>5</v>
      </c>
      <c r="F8" s="724"/>
      <c r="G8" s="753">
        <v>1390</v>
      </c>
      <c r="H8" s="753"/>
      <c r="I8" s="724">
        <v>83</v>
      </c>
      <c r="J8" s="724"/>
      <c r="K8" s="724">
        <v>82</v>
      </c>
      <c r="L8" s="724"/>
      <c r="M8" s="724">
        <v>49</v>
      </c>
      <c r="N8" s="724"/>
      <c r="O8" s="724" t="s">
        <v>13</v>
      </c>
      <c r="P8" s="724"/>
      <c r="Q8" s="724">
        <v>2</v>
      </c>
      <c r="R8" s="724"/>
      <c r="S8" s="724">
        <v>3</v>
      </c>
      <c r="T8" s="724"/>
      <c r="U8" s="724">
        <v>66</v>
      </c>
      <c r="V8" s="724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03"/>
      <c r="AO8" s="703"/>
    </row>
    <row r="9" spans="1:43" s="2" customFormat="1" ht="24.95" customHeight="1">
      <c r="A9" s="721" t="s">
        <v>17</v>
      </c>
      <c r="B9" s="722"/>
      <c r="C9" s="723">
        <v>203</v>
      </c>
      <c r="D9" s="754"/>
      <c r="E9" s="728">
        <v>5</v>
      </c>
      <c r="F9" s="724"/>
      <c r="G9" s="753">
        <v>1370</v>
      </c>
      <c r="H9" s="753"/>
      <c r="I9" s="724">
        <v>83</v>
      </c>
      <c r="J9" s="724"/>
      <c r="K9" s="724">
        <v>65</v>
      </c>
      <c r="L9" s="724"/>
      <c r="M9" s="724">
        <v>48</v>
      </c>
      <c r="N9" s="724"/>
      <c r="O9" s="724" t="s">
        <v>18</v>
      </c>
      <c r="P9" s="724"/>
      <c r="Q9" s="724">
        <v>2</v>
      </c>
      <c r="R9" s="724"/>
      <c r="S9" s="724">
        <v>3</v>
      </c>
      <c r="T9" s="724"/>
      <c r="U9" s="724">
        <v>65</v>
      </c>
      <c r="V9" s="724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703"/>
      <c r="AO9" s="703"/>
    </row>
    <row r="10" spans="1:43" s="2" customFormat="1" ht="24.95" customHeight="1">
      <c r="A10" s="721" t="s">
        <v>59</v>
      </c>
      <c r="B10" s="722"/>
      <c r="C10" s="723">
        <v>205</v>
      </c>
      <c r="D10" s="724"/>
      <c r="E10" s="728">
        <v>5</v>
      </c>
      <c r="F10" s="724"/>
      <c r="G10" s="753">
        <v>1370</v>
      </c>
      <c r="H10" s="753"/>
      <c r="I10" s="724">
        <v>83</v>
      </c>
      <c r="J10" s="724"/>
      <c r="K10" s="724">
        <v>65</v>
      </c>
      <c r="L10" s="724"/>
      <c r="M10" s="724">
        <v>50</v>
      </c>
      <c r="N10" s="724"/>
      <c r="O10" s="724" t="s">
        <v>18</v>
      </c>
      <c r="P10" s="724"/>
      <c r="Q10" s="724">
        <v>2</v>
      </c>
      <c r="R10" s="724"/>
      <c r="S10" s="724">
        <v>3</v>
      </c>
      <c r="T10" s="724"/>
      <c r="U10" s="724">
        <v>65</v>
      </c>
      <c r="V10" s="724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703"/>
      <c r="AO10" s="703"/>
    </row>
    <row r="11" spans="1:43" s="2" customFormat="1" ht="24.95" customHeight="1" thickBot="1">
      <c r="A11" s="715" t="s">
        <v>60</v>
      </c>
      <c r="B11" s="716"/>
      <c r="C11" s="717">
        <v>206</v>
      </c>
      <c r="D11" s="750"/>
      <c r="E11" s="751">
        <v>5</v>
      </c>
      <c r="F11" s="714"/>
      <c r="G11" s="752">
        <v>1330</v>
      </c>
      <c r="H11" s="752"/>
      <c r="I11" s="714">
        <v>83</v>
      </c>
      <c r="J11" s="714"/>
      <c r="K11" s="714">
        <v>65</v>
      </c>
      <c r="L11" s="714"/>
      <c r="M11" s="724">
        <v>50</v>
      </c>
      <c r="N11" s="724"/>
      <c r="O11" s="714" t="s">
        <v>810</v>
      </c>
      <c r="P11" s="714"/>
      <c r="Q11" s="724">
        <v>2</v>
      </c>
      <c r="R11" s="724"/>
      <c r="S11" s="724">
        <v>3</v>
      </c>
      <c r="T11" s="724"/>
      <c r="U11" s="724">
        <v>66</v>
      </c>
      <c r="V11" s="724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703"/>
      <c r="AO11" s="703"/>
    </row>
    <row r="12" spans="1:43" s="2" customFormat="1" ht="14.25" customHeight="1">
      <c r="A12" s="65" t="s">
        <v>20</v>
      </c>
      <c r="B12" s="64"/>
      <c r="C12" s="64"/>
      <c r="D12" s="64"/>
      <c r="E12" s="64"/>
      <c r="F12" s="64"/>
      <c r="G12" s="64"/>
      <c r="H12" s="65" t="s">
        <v>21</v>
      </c>
      <c r="I12" s="64"/>
      <c r="J12" s="64"/>
      <c r="L12" s="64"/>
      <c r="M12" s="64"/>
      <c r="N12" s="296"/>
      <c r="O12" s="65"/>
      <c r="P12" s="65"/>
      <c r="Q12" s="65"/>
      <c r="R12" s="65"/>
      <c r="S12" s="65"/>
      <c r="T12" s="65"/>
      <c r="U12" s="65"/>
      <c r="V12" s="65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6"/>
      <c r="AM12" s="6"/>
      <c r="AN12" s="6"/>
      <c r="AO12" s="6"/>
    </row>
    <row r="13" spans="1:43" s="2" customFormat="1" ht="11.25" customHeight="1">
      <c r="H13" s="111" t="s">
        <v>22</v>
      </c>
      <c r="O13" s="111"/>
      <c r="P13" s="111"/>
      <c r="Q13" s="111"/>
      <c r="R13" s="111"/>
      <c r="S13" s="111"/>
      <c r="T13" s="111"/>
      <c r="U13" s="111"/>
      <c r="V13" s="111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6"/>
      <c r="AM13" s="6"/>
      <c r="AN13" s="6"/>
      <c r="AO13" s="6"/>
    </row>
    <row r="14" spans="1:43" s="2" customFormat="1" ht="12" customHeight="1">
      <c r="H14" s="111" t="s">
        <v>23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</row>
    <row r="16" spans="1:43" s="2" customFormat="1" ht="16.149999999999999" customHeight="1">
      <c r="A16" s="108" t="s">
        <v>24</v>
      </c>
      <c r="N16" s="343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5" s="2" customFormat="1" ht="18.95" customHeight="1" thickBot="1">
      <c r="A17" s="294" t="s">
        <v>25</v>
      </c>
      <c r="I17" s="6"/>
      <c r="N17" s="713" t="s">
        <v>795</v>
      </c>
      <c r="O17" s="713"/>
      <c r="P17" s="713"/>
      <c r="Q17" s="713"/>
      <c r="R17" s="713"/>
      <c r="S17" s="713"/>
      <c r="T17" s="713"/>
      <c r="U17" s="713"/>
      <c r="V17" s="713"/>
      <c r="W17" s="713"/>
      <c r="X17" s="713"/>
      <c r="Y17" s="713"/>
      <c r="Z17" s="713"/>
      <c r="AA17" s="712" t="s">
        <v>26</v>
      </c>
      <c r="AB17" s="712"/>
      <c r="AC17" s="712"/>
      <c r="AD17" s="712"/>
      <c r="AE17" s="712"/>
      <c r="AF17" s="712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5" ht="114" customHeight="1">
      <c r="A18" s="699" t="s">
        <v>27</v>
      </c>
      <c r="B18" s="13" t="s">
        <v>28</v>
      </c>
      <c r="C18" s="320" t="s">
        <v>29</v>
      </c>
      <c r="D18" s="321" t="s">
        <v>30</v>
      </c>
      <c r="E18" s="322" t="s">
        <v>31</v>
      </c>
      <c r="F18" s="322" t="s">
        <v>32</v>
      </c>
      <c r="G18" s="321" t="s">
        <v>33</v>
      </c>
      <c r="H18" s="321" t="s">
        <v>34</v>
      </c>
      <c r="I18" s="321" t="s">
        <v>35</v>
      </c>
      <c r="J18" s="322" t="s">
        <v>36</v>
      </c>
      <c r="K18" s="322" t="s">
        <v>37</v>
      </c>
      <c r="L18" s="322" t="s">
        <v>38</v>
      </c>
      <c r="M18" s="322" t="s">
        <v>39</v>
      </c>
      <c r="N18" s="322" t="s">
        <v>40</v>
      </c>
      <c r="O18" s="322" t="s">
        <v>41</v>
      </c>
      <c r="P18" s="321" t="s">
        <v>42</v>
      </c>
      <c r="Q18" s="322" t="s">
        <v>43</v>
      </c>
      <c r="R18" s="322" t="s">
        <v>44</v>
      </c>
      <c r="S18" s="323" t="s">
        <v>45</v>
      </c>
      <c r="T18" s="322" t="s">
        <v>46</v>
      </c>
      <c r="U18" s="322" t="s">
        <v>47</v>
      </c>
      <c r="V18" s="322" t="s">
        <v>48</v>
      </c>
      <c r="W18" s="321" t="s">
        <v>49</v>
      </c>
      <c r="X18" s="322" t="s">
        <v>50</v>
      </c>
      <c r="Y18" s="322" t="s">
        <v>51</v>
      </c>
      <c r="Z18" s="322" t="s">
        <v>52</v>
      </c>
      <c r="AA18" s="324" t="s">
        <v>53</v>
      </c>
      <c r="AB18" s="14" t="s">
        <v>54</v>
      </c>
      <c r="AC18" s="14" t="s">
        <v>55</v>
      </c>
      <c r="AD18" s="15" t="s">
        <v>56</v>
      </c>
      <c r="AE18" s="430" t="s">
        <v>821</v>
      </c>
      <c r="AF18" s="15" t="s">
        <v>820</v>
      </c>
      <c r="AG18" s="6"/>
      <c r="AH18" s="16"/>
      <c r="AI18" s="701"/>
      <c r="AJ18" s="16"/>
      <c r="AK18" s="701"/>
      <c r="AL18" s="16"/>
      <c r="AM18" s="701"/>
      <c r="AN18" s="17"/>
      <c r="AO18" s="701"/>
      <c r="AP18" s="7"/>
      <c r="AQ18" s="701"/>
      <c r="AR18" s="701"/>
      <c r="AS18" s="701"/>
    </row>
    <row r="19" spans="1:45" s="2" customFormat="1" ht="27.95" hidden="1" customHeight="1">
      <c r="A19" s="18" t="s">
        <v>57</v>
      </c>
      <c r="B19" s="19">
        <f>SUM(C19:AF19)</f>
        <v>80</v>
      </c>
      <c r="C19" s="20">
        <v>2</v>
      </c>
      <c r="D19" s="21">
        <v>2</v>
      </c>
      <c r="E19" s="21">
        <v>3</v>
      </c>
      <c r="F19" s="21">
        <v>1</v>
      </c>
      <c r="G19" s="21">
        <v>2</v>
      </c>
      <c r="H19" s="21">
        <v>2</v>
      </c>
      <c r="I19" s="21">
        <v>5</v>
      </c>
      <c r="J19" s="21">
        <v>7</v>
      </c>
      <c r="K19" s="21">
        <v>3</v>
      </c>
      <c r="L19" s="22">
        <v>4</v>
      </c>
      <c r="M19" s="22">
        <v>0</v>
      </c>
      <c r="N19" s="22">
        <v>1</v>
      </c>
      <c r="O19" s="22">
        <v>1</v>
      </c>
      <c r="P19" s="22">
        <v>9</v>
      </c>
      <c r="Q19" s="22">
        <v>6</v>
      </c>
      <c r="R19" s="22">
        <v>5</v>
      </c>
      <c r="S19" s="22">
        <v>3</v>
      </c>
      <c r="T19" s="22">
        <v>3</v>
      </c>
      <c r="U19" s="22">
        <v>2</v>
      </c>
      <c r="V19" s="22">
        <v>3</v>
      </c>
      <c r="W19" s="22">
        <v>2</v>
      </c>
      <c r="X19" s="23">
        <v>2</v>
      </c>
      <c r="Y19" s="21">
        <v>1</v>
      </c>
      <c r="Z19" s="23">
        <v>3</v>
      </c>
      <c r="AA19" s="23">
        <v>3</v>
      </c>
      <c r="AB19" s="698">
        <v>1</v>
      </c>
      <c r="AC19" s="698">
        <v>0</v>
      </c>
      <c r="AD19" s="698">
        <v>4</v>
      </c>
      <c r="AE19" s="698"/>
      <c r="AF19" s="22"/>
      <c r="AG19" s="6"/>
      <c r="AH19" s="6"/>
      <c r="AI19" s="6"/>
      <c r="AJ19" s="6"/>
      <c r="AK19" s="6"/>
      <c r="AL19" s="6"/>
      <c r="AM19" s="6"/>
      <c r="AN19" s="6"/>
      <c r="AO19" s="6"/>
      <c r="AP19" s="24"/>
      <c r="AQ19" s="6"/>
      <c r="AR19" s="6"/>
      <c r="AS19" s="6"/>
    </row>
    <row r="20" spans="1:45" s="2" customFormat="1" ht="27.95" customHeight="1">
      <c r="A20" s="325" t="s">
        <v>58</v>
      </c>
      <c r="B20" s="25">
        <f>SUM(C20:AF20)</f>
        <v>89</v>
      </c>
      <c r="C20" s="26">
        <v>2</v>
      </c>
      <c r="D20" s="27">
        <v>2</v>
      </c>
      <c r="E20" s="27">
        <v>4</v>
      </c>
      <c r="F20" s="27">
        <v>2</v>
      </c>
      <c r="G20" s="27">
        <v>2</v>
      </c>
      <c r="H20" s="27">
        <v>2</v>
      </c>
      <c r="I20" s="27">
        <v>5</v>
      </c>
      <c r="J20" s="27">
        <v>7</v>
      </c>
      <c r="K20" s="27">
        <v>3</v>
      </c>
      <c r="L20" s="698">
        <v>3</v>
      </c>
      <c r="M20" s="698">
        <v>0</v>
      </c>
      <c r="N20" s="698">
        <v>1</v>
      </c>
      <c r="O20" s="698">
        <v>1</v>
      </c>
      <c r="P20" s="698">
        <v>9</v>
      </c>
      <c r="Q20" s="698">
        <v>7</v>
      </c>
      <c r="R20" s="698">
        <v>6</v>
      </c>
      <c r="S20" s="698">
        <v>4</v>
      </c>
      <c r="T20" s="698">
        <v>3</v>
      </c>
      <c r="U20" s="698">
        <v>2</v>
      </c>
      <c r="V20" s="698">
        <v>3</v>
      </c>
      <c r="W20" s="698">
        <v>2</v>
      </c>
      <c r="X20" s="28">
        <v>4</v>
      </c>
      <c r="Y20" s="27">
        <v>1</v>
      </c>
      <c r="Z20" s="28">
        <v>5</v>
      </c>
      <c r="AA20" s="28">
        <v>3</v>
      </c>
      <c r="AB20" s="698">
        <v>0</v>
      </c>
      <c r="AC20" s="698">
        <v>1</v>
      </c>
      <c r="AD20" s="698">
        <v>5</v>
      </c>
      <c r="AE20" s="698" t="s">
        <v>834</v>
      </c>
      <c r="AF20" s="698" t="s">
        <v>836</v>
      </c>
      <c r="AG20" s="6"/>
      <c r="AH20" s="6"/>
      <c r="AI20" s="6"/>
      <c r="AJ20" s="6"/>
      <c r="AK20" s="6"/>
      <c r="AL20" s="6"/>
      <c r="AM20" s="6"/>
      <c r="AN20" s="6"/>
      <c r="AO20" s="6"/>
      <c r="AP20" s="24"/>
      <c r="AQ20" s="6"/>
      <c r="AR20" s="6"/>
      <c r="AS20" s="6"/>
    </row>
    <row r="21" spans="1:45" s="2" customFormat="1" ht="27.95" customHeight="1">
      <c r="A21" s="325" t="s">
        <v>16</v>
      </c>
      <c r="B21" s="25">
        <f>SUM(C21:AF21)</f>
        <v>94</v>
      </c>
      <c r="C21" s="26">
        <v>4</v>
      </c>
      <c r="D21" s="27">
        <v>2</v>
      </c>
      <c r="E21" s="27">
        <v>3</v>
      </c>
      <c r="F21" s="27">
        <v>2</v>
      </c>
      <c r="G21" s="27">
        <v>2</v>
      </c>
      <c r="H21" s="27">
        <v>2</v>
      </c>
      <c r="I21" s="27">
        <v>5</v>
      </c>
      <c r="J21" s="27">
        <v>8</v>
      </c>
      <c r="K21" s="27">
        <v>3</v>
      </c>
      <c r="L21" s="698">
        <v>3</v>
      </c>
      <c r="M21" s="698">
        <v>1</v>
      </c>
      <c r="N21" s="698">
        <v>1</v>
      </c>
      <c r="O21" s="698">
        <v>1</v>
      </c>
      <c r="P21" s="698">
        <v>9</v>
      </c>
      <c r="Q21" s="698">
        <v>6</v>
      </c>
      <c r="R21" s="698">
        <v>7</v>
      </c>
      <c r="S21" s="698">
        <v>4</v>
      </c>
      <c r="T21" s="698">
        <v>3</v>
      </c>
      <c r="U21" s="698">
        <v>2</v>
      </c>
      <c r="V21" s="698">
        <v>3</v>
      </c>
      <c r="W21" s="698">
        <v>3</v>
      </c>
      <c r="X21" s="28">
        <v>3</v>
      </c>
      <c r="Y21" s="27">
        <v>1</v>
      </c>
      <c r="Z21" s="28">
        <v>6</v>
      </c>
      <c r="AA21" s="28">
        <v>3</v>
      </c>
      <c r="AB21" s="698">
        <v>0</v>
      </c>
      <c r="AC21" s="698">
        <v>1</v>
      </c>
      <c r="AD21" s="698">
        <v>6</v>
      </c>
      <c r="AE21" s="698" t="s">
        <v>835</v>
      </c>
      <c r="AF21" s="698" t="s">
        <v>837</v>
      </c>
      <c r="AG21" s="6"/>
      <c r="AH21" s="6"/>
      <c r="AI21" s="6"/>
      <c r="AJ21" s="6"/>
      <c r="AK21" s="6"/>
      <c r="AL21" s="6"/>
      <c r="AM21" s="6"/>
      <c r="AN21" s="6"/>
      <c r="AO21" s="6"/>
      <c r="AP21" s="24"/>
      <c r="AQ21" s="6"/>
      <c r="AR21" s="6"/>
      <c r="AS21" s="6"/>
    </row>
    <row r="22" spans="1:45" s="2" customFormat="1" ht="27.95" customHeight="1">
      <c r="A22" s="326" t="s">
        <v>17</v>
      </c>
      <c r="B22" s="29">
        <f>SUM(C22:AF22)</f>
        <v>99</v>
      </c>
      <c r="C22" s="28">
        <v>5</v>
      </c>
      <c r="D22" s="27">
        <v>2</v>
      </c>
      <c r="E22" s="27">
        <v>4</v>
      </c>
      <c r="F22" s="27">
        <v>2</v>
      </c>
      <c r="G22" s="27">
        <v>2</v>
      </c>
      <c r="H22" s="27">
        <v>5</v>
      </c>
      <c r="I22" s="27">
        <v>4</v>
      </c>
      <c r="J22" s="27">
        <v>10</v>
      </c>
      <c r="K22" s="27">
        <v>3</v>
      </c>
      <c r="L22" s="698">
        <v>3</v>
      </c>
      <c r="M22" s="698">
        <v>0</v>
      </c>
      <c r="N22" s="698">
        <v>1</v>
      </c>
      <c r="O22" s="698">
        <v>1</v>
      </c>
      <c r="P22" s="698">
        <v>8</v>
      </c>
      <c r="Q22" s="698">
        <v>5</v>
      </c>
      <c r="R22" s="698">
        <v>6</v>
      </c>
      <c r="S22" s="698">
        <v>4</v>
      </c>
      <c r="T22" s="698">
        <v>3</v>
      </c>
      <c r="U22" s="698">
        <v>2</v>
      </c>
      <c r="V22" s="698">
        <v>3</v>
      </c>
      <c r="W22" s="698">
        <v>3</v>
      </c>
      <c r="X22" s="28">
        <v>5</v>
      </c>
      <c r="Y22" s="27">
        <v>1</v>
      </c>
      <c r="Z22" s="28">
        <v>7</v>
      </c>
      <c r="AA22" s="28">
        <v>3</v>
      </c>
      <c r="AB22" s="698">
        <v>0</v>
      </c>
      <c r="AC22" s="698">
        <v>1</v>
      </c>
      <c r="AD22" s="698">
        <v>6</v>
      </c>
      <c r="AE22" s="698" t="s">
        <v>835</v>
      </c>
      <c r="AF22" s="698" t="s">
        <v>835</v>
      </c>
      <c r="AG22" s="6"/>
      <c r="AH22" s="6"/>
      <c r="AI22" s="6"/>
      <c r="AJ22" s="6"/>
      <c r="AK22" s="6"/>
      <c r="AL22" s="6"/>
      <c r="AM22" s="6"/>
      <c r="AN22" s="6"/>
      <c r="AO22" s="6"/>
      <c r="AP22" s="24"/>
      <c r="AQ22" s="6"/>
      <c r="AR22" s="6"/>
      <c r="AS22" s="6"/>
    </row>
    <row r="23" spans="1:45" s="2" customFormat="1" ht="27.95" customHeight="1">
      <c r="A23" s="326" t="s">
        <v>59</v>
      </c>
      <c r="B23" s="708">
        <v>102</v>
      </c>
      <c r="C23" s="28">
        <v>5</v>
      </c>
      <c r="D23" s="27">
        <v>2</v>
      </c>
      <c r="E23" s="27">
        <v>4</v>
      </c>
      <c r="F23" s="27">
        <v>2</v>
      </c>
      <c r="G23" s="27">
        <v>2</v>
      </c>
      <c r="H23" s="27">
        <v>5</v>
      </c>
      <c r="I23" s="27">
        <v>4</v>
      </c>
      <c r="J23" s="27">
        <v>10</v>
      </c>
      <c r="K23" s="27">
        <v>3</v>
      </c>
      <c r="L23" s="698">
        <v>4</v>
      </c>
      <c r="M23" s="698">
        <v>0</v>
      </c>
      <c r="N23" s="698">
        <v>1</v>
      </c>
      <c r="O23" s="698">
        <v>1</v>
      </c>
      <c r="P23" s="698">
        <v>8</v>
      </c>
      <c r="Q23" s="698">
        <v>6</v>
      </c>
      <c r="R23" s="698">
        <v>8</v>
      </c>
      <c r="S23" s="698">
        <v>4</v>
      </c>
      <c r="T23" s="698">
        <v>3</v>
      </c>
      <c r="U23" s="698">
        <v>3</v>
      </c>
      <c r="V23" s="698">
        <v>4</v>
      </c>
      <c r="W23" s="698">
        <v>3</v>
      </c>
      <c r="X23" s="28">
        <v>5</v>
      </c>
      <c r="Y23" s="27">
        <v>1</v>
      </c>
      <c r="Z23" s="28">
        <v>7</v>
      </c>
      <c r="AA23" s="28">
        <v>3</v>
      </c>
      <c r="AB23" s="698">
        <v>1</v>
      </c>
      <c r="AC23" s="698">
        <v>1</v>
      </c>
      <c r="AD23" s="698">
        <v>2</v>
      </c>
      <c r="AE23" s="698" t="s">
        <v>835</v>
      </c>
      <c r="AF23" s="698" t="s">
        <v>835</v>
      </c>
      <c r="AG23" s="6"/>
      <c r="AH23" s="6"/>
      <c r="AI23" s="6"/>
      <c r="AJ23" s="6"/>
      <c r="AK23" s="6"/>
      <c r="AL23" s="6"/>
      <c r="AM23" s="6"/>
      <c r="AN23" s="6"/>
      <c r="AO23" s="6"/>
      <c r="AP23" s="24"/>
      <c r="AQ23" s="6"/>
      <c r="AR23" s="6"/>
      <c r="AS23" s="6"/>
    </row>
    <row r="24" spans="1:45" s="2" customFormat="1" ht="27.95" customHeight="1" thickBot="1">
      <c r="A24" s="327" t="s">
        <v>60</v>
      </c>
      <c r="B24" s="431">
        <f>SUM(C24:AF24)</f>
        <v>99</v>
      </c>
      <c r="C24" s="432">
        <v>2</v>
      </c>
      <c r="D24" s="433">
        <v>2</v>
      </c>
      <c r="E24" s="433">
        <v>4</v>
      </c>
      <c r="F24" s="433">
        <v>1</v>
      </c>
      <c r="G24" s="433">
        <v>2</v>
      </c>
      <c r="H24" s="433">
        <v>4</v>
      </c>
      <c r="I24" s="433">
        <v>4</v>
      </c>
      <c r="J24" s="433">
        <v>10</v>
      </c>
      <c r="K24" s="433">
        <v>3</v>
      </c>
      <c r="L24" s="707">
        <v>4</v>
      </c>
      <c r="M24" s="707">
        <v>0</v>
      </c>
      <c r="N24" s="707">
        <v>1</v>
      </c>
      <c r="O24" s="707">
        <v>1</v>
      </c>
      <c r="P24" s="707">
        <v>9</v>
      </c>
      <c r="Q24" s="707">
        <v>5</v>
      </c>
      <c r="R24" s="707">
        <v>9</v>
      </c>
      <c r="S24" s="707">
        <v>5</v>
      </c>
      <c r="T24" s="707">
        <v>3</v>
      </c>
      <c r="U24" s="707">
        <v>3</v>
      </c>
      <c r="V24" s="707">
        <v>3</v>
      </c>
      <c r="W24" s="707">
        <v>4</v>
      </c>
      <c r="X24" s="432">
        <v>1</v>
      </c>
      <c r="Y24" s="433">
        <v>1</v>
      </c>
      <c r="Z24" s="432">
        <v>7</v>
      </c>
      <c r="AA24" s="432">
        <v>3</v>
      </c>
      <c r="AB24" s="707">
        <v>1</v>
      </c>
      <c r="AC24" s="707">
        <v>1</v>
      </c>
      <c r="AD24" s="707">
        <v>2</v>
      </c>
      <c r="AE24" s="707">
        <v>2</v>
      </c>
      <c r="AF24" s="707">
        <v>2</v>
      </c>
      <c r="AG24" s="6"/>
      <c r="AH24" s="6"/>
      <c r="AI24" s="6"/>
      <c r="AJ24" s="6"/>
      <c r="AK24" s="6"/>
      <c r="AL24" s="6"/>
      <c r="AM24" s="6"/>
      <c r="AN24" s="6"/>
      <c r="AO24" s="6"/>
      <c r="AP24" s="24"/>
      <c r="AQ24" s="6"/>
      <c r="AR24" s="6"/>
      <c r="AS24" s="6"/>
    </row>
    <row r="25" spans="1:45" s="2" customFormat="1" ht="12.75">
      <c r="A25" s="8" t="s">
        <v>61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5" ht="12.75">
      <c r="A26" s="12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  <c r="AO26" s="701"/>
      <c r="AP26" s="701"/>
      <c r="AQ26" s="701"/>
    </row>
    <row r="27" spans="1:45" s="2" customFormat="1" ht="18.95" customHeight="1" thickBot="1">
      <c r="A27" s="121" t="s">
        <v>62</v>
      </c>
      <c r="X27" s="368" t="s">
        <v>811</v>
      </c>
      <c r="AF27" s="6"/>
      <c r="AG27" s="6"/>
    </row>
    <row r="28" spans="1:45" s="31" customFormat="1" ht="14.25" customHeight="1">
      <c r="A28" s="738" t="s">
        <v>63</v>
      </c>
      <c r="B28" s="739"/>
      <c r="C28" s="742" t="s">
        <v>64</v>
      </c>
      <c r="D28" s="743"/>
      <c r="E28" s="743"/>
      <c r="F28" s="743"/>
      <c r="G28" s="742" t="s">
        <v>65</v>
      </c>
      <c r="H28" s="743"/>
      <c r="I28" s="743"/>
      <c r="J28" s="743"/>
      <c r="K28" s="743"/>
      <c r="L28" s="743"/>
      <c r="M28" s="743"/>
      <c r="N28" s="743"/>
      <c r="O28" s="743"/>
      <c r="P28" s="743"/>
      <c r="Q28" s="743"/>
      <c r="R28" s="743"/>
      <c r="S28" s="743"/>
      <c r="T28" s="743"/>
      <c r="U28" s="743"/>
      <c r="V28" s="743"/>
      <c r="W28" s="743"/>
      <c r="X28" s="743"/>
      <c r="Y28" s="698"/>
      <c r="Z28" s="698"/>
      <c r="AA28" s="698"/>
      <c r="AB28" s="698"/>
      <c r="AC28" s="698"/>
      <c r="AD28" s="698"/>
      <c r="AE28" s="698"/>
      <c r="AF28" s="698"/>
      <c r="AG28" s="698"/>
      <c r="AH28" s="698"/>
      <c r="AI28" s="698"/>
      <c r="AJ28" s="698"/>
      <c r="AK28" s="698"/>
      <c r="AL28" s="698"/>
      <c r="AM28" s="698"/>
      <c r="AN28" s="698"/>
      <c r="AO28" s="698"/>
      <c r="AP28" s="698"/>
    </row>
    <row r="29" spans="1:45" s="31" customFormat="1" ht="14.25" customHeight="1">
      <c r="A29" s="740"/>
      <c r="B29" s="741"/>
      <c r="C29" s="729" t="s">
        <v>66</v>
      </c>
      <c r="D29" s="744"/>
      <c r="E29" s="729" t="s">
        <v>67</v>
      </c>
      <c r="F29" s="730"/>
      <c r="G29" s="729" t="s">
        <v>68</v>
      </c>
      <c r="H29" s="730"/>
      <c r="I29" s="745"/>
      <c r="J29" s="746" t="s">
        <v>69</v>
      </c>
      <c r="K29" s="730"/>
      <c r="L29" s="744"/>
      <c r="M29" s="747" t="s">
        <v>70</v>
      </c>
      <c r="N29" s="748"/>
      <c r="O29" s="749"/>
      <c r="P29" s="729" t="s">
        <v>71</v>
      </c>
      <c r="Q29" s="730"/>
      <c r="R29" s="744"/>
      <c r="S29" s="729" t="s">
        <v>72</v>
      </c>
      <c r="T29" s="730"/>
      <c r="U29" s="744"/>
      <c r="V29" s="729" t="s">
        <v>73</v>
      </c>
      <c r="W29" s="730"/>
      <c r="X29" s="730"/>
      <c r="Y29" s="32"/>
      <c r="Z29" s="698"/>
      <c r="AA29" s="698"/>
      <c r="AB29" s="698"/>
      <c r="AC29" s="698"/>
      <c r="AD29" s="698"/>
      <c r="AE29" s="698"/>
      <c r="AF29" s="698"/>
      <c r="AG29" s="698"/>
      <c r="AH29" s="698"/>
      <c r="AI29" s="698"/>
      <c r="AJ29" s="698"/>
      <c r="AK29" s="698"/>
      <c r="AL29" s="698"/>
      <c r="AM29" s="698"/>
      <c r="AN29" s="698"/>
      <c r="AO29" s="698"/>
      <c r="AP29" s="698"/>
    </row>
    <row r="30" spans="1:45" s="31" customFormat="1" ht="27.95" hidden="1" customHeight="1">
      <c r="A30" s="731" t="s">
        <v>57</v>
      </c>
      <c r="B30" s="732"/>
      <c r="C30" s="733">
        <v>496</v>
      </c>
      <c r="D30" s="734"/>
      <c r="E30" s="734">
        <v>4</v>
      </c>
      <c r="F30" s="734"/>
      <c r="G30" s="735">
        <v>765</v>
      </c>
      <c r="H30" s="734"/>
      <c r="I30" s="736"/>
      <c r="J30" s="737">
        <v>80</v>
      </c>
      <c r="K30" s="734"/>
      <c r="L30" s="734"/>
      <c r="M30" s="734">
        <v>121</v>
      </c>
      <c r="N30" s="734"/>
      <c r="O30" s="734"/>
      <c r="P30" s="734">
        <v>487</v>
      </c>
      <c r="Q30" s="734"/>
      <c r="R30" s="734"/>
      <c r="S30" s="734">
        <v>42</v>
      </c>
      <c r="T30" s="734"/>
      <c r="U30" s="734"/>
      <c r="V30" s="734">
        <v>35</v>
      </c>
      <c r="W30" s="734"/>
      <c r="X30" s="734"/>
      <c r="Y30" s="698"/>
      <c r="Z30" s="698"/>
      <c r="AA30" s="698"/>
      <c r="AB30" s="698"/>
      <c r="AC30" s="698"/>
      <c r="AD30" s="698"/>
      <c r="AE30" s="698"/>
      <c r="AF30" s="698"/>
      <c r="AG30" s="698"/>
      <c r="AH30" s="698"/>
      <c r="AI30" s="698"/>
      <c r="AJ30" s="698"/>
      <c r="AK30" s="698"/>
      <c r="AL30" s="698"/>
      <c r="AM30" s="698"/>
      <c r="AN30" s="698"/>
      <c r="AO30" s="698"/>
      <c r="AP30" s="698"/>
    </row>
    <row r="31" spans="1:45" s="31" customFormat="1" ht="27.95" customHeight="1">
      <c r="A31" s="721" t="s">
        <v>74</v>
      </c>
      <c r="B31" s="722"/>
      <c r="C31" s="723">
        <v>496</v>
      </c>
      <c r="D31" s="724"/>
      <c r="E31" s="724">
        <v>4</v>
      </c>
      <c r="F31" s="724"/>
      <c r="G31" s="728">
        <v>801</v>
      </c>
      <c r="H31" s="724"/>
      <c r="I31" s="726"/>
      <c r="J31" s="727">
        <v>89</v>
      </c>
      <c r="K31" s="724"/>
      <c r="L31" s="724"/>
      <c r="M31" s="724">
        <v>125</v>
      </c>
      <c r="N31" s="724"/>
      <c r="O31" s="724"/>
      <c r="P31" s="724">
        <v>505</v>
      </c>
      <c r="Q31" s="724"/>
      <c r="R31" s="724"/>
      <c r="S31" s="724">
        <v>51</v>
      </c>
      <c r="T31" s="724"/>
      <c r="U31" s="724"/>
      <c r="V31" s="724">
        <v>31</v>
      </c>
      <c r="W31" s="724"/>
      <c r="X31" s="724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</row>
    <row r="32" spans="1:45" s="31" customFormat="1" ht="27.95" customHeight="1">
      <c r="A32" s="721" t="s">
        <v>16</v>
      </c>
      <c r="B32" s="722"/>
      <c r="C32" s="723">
        <v>496</v>
      </c>
      <c r="D32" s="724"/>
      <c r="E32" s="724">
        <v>4</v>
      </c>
      <c r="F32" s="724"/>
      <c r="G32" s="728">
        <f>SUM(J32:X32)</f>
        <v>826</v>
      </c>
      <c r="H32" s="724"/>
      <c r="I32" s="726"/>
      <c r="J32" s="727">
        <v>94</v>
      </c>
      <c r="K32" s="724"/>
      <c r="L32" s="724"/>
      <c r="M32" s="724">
        <v>132</v>
      </c>
      <c r="N32" s="724"/>
      <c r="O32" s="724"/>
      <c r="P32" s="724">
        <v>518</v>
      </c>
      <c r="Q32" s="724"/>
      <c r="R32" s="724"/>
      <c r="S32" s="724">
        <v>51</v>
      </c>
      <c r="T32" s="724"/>
      <c r="U32" s="724"/>
      <c r="V32" s="724">
        <v>31</v>
      </c>
      <c r="W32" s="724"/>
      <c r="X32" s="724"/>
      <c r="Y32" s="698"/>
      <c r="Z32" s="698"/>
      <c r="AA32" s="698"/>
      <c r="AB32" s="698"/>
      <c r="AC32" s="698"/>
      <c r="AD32" s="698"/>
      <c r="AE32" s="698"/>
      <c r="AF32" s="698"/>
      <c r="AG32" s="698"/>
      <c r="AH32" s="698"/>
      <c r="AI32" s="698"/>
      <c r="AJ32" s="698"/>
      <c r="AK32" s="698"/>
      <c r="AL32" s="698"/>
      <c r="AM32" s="698"/>
      <c r="AN32" s="698"/>
      <c r="AO32" s="698"/>
      <c r="AP32" s="698"/>
    </row>
    <row r="33" spans="1:42" s="31" customFormat="1" ht="27.95" customHeight="1">
      <c r="A33" s="721" t="s">
        <v>75</v>
      </c>
      <c r="B33" s="722"/>
      <c r="C33" s="723">
        <v>496</v>
      </c>
      <c r="D33" s="724"/>
      <c r="E33" s="724">
        <v>4</v>
      </c>
      <c r="F33" s="725"/>
      <c r="G33" s="723">
        <f>SUM(J33:X33)</f>
        <v>845</v>
      </c>
      <c r="H33" s="724"/>
      <c r="I33" s="726"/>
      <c r="J33" s="727">
        <v>99</v>
      </c>
      <c r="K33" s="724"/>
      <c r="L33" s="724"/>
      <c r="M33" s="724">
        <v>137</v>
      </c>
      <c r="N33" s="724"/>
      <c r="O33" s="724"/>
      <c r="P33" s="724">
        <v>519</v>
      </c>
      <c r="Q33" s="724"/>
      <c r="R33" s="724"/>
      <c r="S33" s="724">
        <v>62</v>
      </c>
      <c r="T33" s="724"/>
      <c r="U33" s="724"/>
      <c r="V33" s="724">
        <v>28</v>
      </c>
      <c r="W33" s="724"/>
      <c r="X33" s="724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</row>
    <row r="34" spans="1:42" s="31" customFormat="1" ht="27.95" customHeight="1">
      <c r="A34" s="721" t="s">
        <v>59</v>
      </c>
      <c r="B34" s="722"/>
      <c r="C34" s="723">
        <v>496</v>
      </c>
      <c r="D34" s="724"/>
      <c r="E34" s="724">
        <v>4</v>
      </c>
      <c r="F34" s="725"/>
      <c r="G34" s="723">
        <f>SUM(J34:X34)</f>
        <v>866</v>
      </c>
      <c r="H34" s="724"/>
      <c r="I34" s="726"/>
      <c r="J34" s="727">
        <v>102</v>
      </c>
      <c r="K34" s="724"/>
      <c r="L34" s="724"/>
      <c r="M34" s="724">
        <v>150</v>
      </c>
      <c r="N34" s="724"/>
      <c r="O34" s="724"/>
      <c r="P34" s="724">
        <v>523</v>
      </c>
      <c r="Q34" s="724"/>
      <c r="R34" s="724"/>
      <c r="S34" s="724">
        <v>63</v>
      </c>
      <c r="T34" s="724"/>
      <c r="U34" s="724"/>
      <c r="V34" s="724">
        <v>28</v>
      </c>
      <c r="W34" s="724"/>
      <c r="X34" s="724"/>
      <c r="Y34" s="698"/>
      <c r="Z34" s="698"/>
      <c r="AA34" s="698"/>
      <c r="AB34" s="698"/>
      <c r="AC34" s="698"/>
      <c r="AD34" s="698"/>
      <c r="AE34" s="698"/>
      <c r="AF34" s="698"/>
      <c r="AG34" s="698"/>
      <c r="AH34" s="698"/>
      <c r="AI34" s="698"/>
      <c r="AJ34" s="698"/>
      <c r="AK34" s="698"/>
      <c r="AL34" s="698"/>
      <c r="AM34" s="698"/>
      <c r="AN34" s="698"/>
      <c r="AO34" s="698"/>
      <c r="AP34" s="698"/>
    </row>
    <row r="35" spans="1:42" s="31" customFormat="1" ht="27.95" customHeight="1" thickBot="1">
      <c r="A35" s="715" t="s">
        <v>60</v>
      </c>
      <c r="B35" s="716"/>
      <c r="C35" s="717">
        <v>496</v>
      </c>
      <c r="D35" s="714"/>
      <c r="E35" s="714">
        <v>4</v>
      </c>
      <c r="F35" s="718"/>
      <c r="G35" s="717">
        <f>SUM(J35:X35)</f>
        <v>886</v>
      </c>
      <c r="H35" s="714"/>
      <c r="I35" s="719"/>
      <c r="J35" s="720">
        <v>99</v>
      </c>
      <c r="K35" s="714"/>
      <c r="L35" s="714"/>
      <c r="M35" s="714">
        <v>157</v>
      </c>
      <c r="N35" s="714"/>
      <c r="O35" s="714"/>
      <c r="P35" s="714">
        <v>538</v>
      </c>
      <c r="Q35" s="714"/>
      <c r="R35" s="714"/>
      <c r="S35" s="714">
        <v>65</v>
      </c>
      <c r="T35" s="714"/>
      <c r="U35" s="714"/>
      <c r="V35" s="714">
        <v>27</v>
      </c>
      <c r="W35" s="714"/>
      <c r="X35" s="714"/>
      <c r="Y35" s="698"/>
      <c r="Z35" s="698"/>
      <c r="AA35" s="698"/>
      <c r="AB35" s="698"/>
      <c r="AC35" s="698"/>
      <c r="AD35" s="698"/>
      <c r="AE35" s="698"/>
      <c r="AF35" s="698"/>
      <c r="AG35" s="698"/>
      <c r="AH35" s="698"/>
      <c r="AI35" s="698"/>
      <c r="AJ35" s="698"/>
      <c r="AK35" s="698"/>
      <c r="AL35" s="698"/>
      <c r="AM35" s="698"/>
      <c r="AN35" s="698"/>
      <c r="AO35" s="698"/>
      <c r="AP35" s="698"/>
    </row>
    <row r="36" spans="1:42" s="2" customFormat="1" ht="12.75">
      <c r="A36" s="65" t="s">
        <v>76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</sheetData>
  <customSheetViews>
    <customSheetView guid="{D533129D-736A-498B-A442-92C714A2889C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86" firstPageNumber="142" fitToHeight="0" pageOrder="overThenDown" orientation="portrait" useFirstPageNumber="1" r:id="rId1"/>
      <headerFooter alignWithMargins="0"/>
    </customSheetView>
    <customSheetView guid="{90A86BFC-5A29-47A1-B16B-2C88BEE8AA08}" showPageBreaks="1" fitToPage="1" printArea="1" hiddenRows="1" view="pageBreakPreview" topLeftCell="A65">
      <selection activeCell="Y78" sqref="Y78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86" firstPageNumber="142" fitToHeight="0" pageOrder="overThenDown" orientation="portrait" useFirstPageNumber="1" r:id="rId2"/>
      <headerFooter alignWithMargins="0"/>
    </customSheetView>
    <customSheetView guid="{3EB8CC3E-9A82-4E16-A97F-626541589659}" showPageBreaks="1" fitToPage="1" printArea="1" hiddenRows="1" view="pageBreakPreview" topLeftCell="A65">
      <selection activeCell="Y78" sqref="Y78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4" firstPageNumber="142" fitToHeight="0" pageOrder="overThenDown" orientation="portrait" useFirstPageNumber="1" r:id="rId3"/>
      <headerFooter alignWithMargins="0"/>
    </customSheetView>
    <customSheetView guid="{36BB60DB-041E-4283-9C5E-6CB41743C82C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1" firstPageNumber="142" fitToHeight="0" pageOrder="overThenDown" orientation="portrait" useFirstPageNumber="1" r:id="rId4"/>
      <headerFooter alignWithMargins="0"/>
    </customSheetView>
    <customSheetView guid="{BF4B2B80-652C-4497-A8CD-0B9D15218EEA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firstPageNumber="142" fitToHeight="0" pageOrder="overThenDown" orientation="portrait" useFirstPageNumber="1" r:id="rId5"/>
      <headerFooter alignWithMargins="0"/>
    </customSheetView>
    <customSheetView guid="{E915AD50-E2BA-4B87-8EFB-8C8783D74250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firstPageNumber="142" fitToHeight="0" pageOrder="overThenDown" orientation="portrait" useFirstPageNumber="1" r:id="rId6"/>
      <headerFooter alignWithMargins="0"/>
    </customSheetView>
    <customSheetView guid="{3A745724-A3E9-4CE2-9AF5-16042FA6772E}" showPageBreaks="1" fitToPage="1" printArea="1" hiddenRows="1" view="pageBreakPreview" topLeftCell="A38">
      <selection activeCell="K40" sqref="K40:M40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firstPageNumber="142" fitToHeight="0" pageOrder="overThenDown" orientation="portrait" useFirstPageNumber="1" r:id="rId7"/>
      <headerFooter alignWithMargins="0"/>
    </customSheetView>
    <customSheetView guid="{C0D1F2EE-D3C8-4F38-B430-B11033DBCA91}" showPageBreaks="1" fitToPage="1" printArea="1" hiddenRows="1" view="pageBreakPreview" topLeftCell="A38">
      <selection activeCell="K40" sqref="K40:M40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firstPageNumber="142" fitToHeight="0" pageOrder="overThenDown" orientation="portrait" useFirstPageNumber="1" r:id="rId8"/>
      <headerFooter alignWithMargins="0"/>
    </customSheetView>
    <customSheetView guid="{6380E969-9150-4DC9-BD07-C27618D1043B}" showPageBreaks="1" fitToPage="1" printArea="1" hiddenRows="1" view="pageBreakPreview" topLeftCell="A38">
      <selection activeCell="K40" sqref="K40:M40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1" firstPageNumber="142" fitToHeight="0" pageOrder="overThenDown" orientation="portrait" useFirstPageNumber="1" r:id="rId9"/>
      <headerFooter alignWithMargins="0"/>
    </customSheetView>
    <customSheetView guid="{38C25886-CB6F-4791-A7C3-87C355F1046F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2" firstPageNumber="142" fitToHeight="0" pageOrder="overThenDown" orientation="portrait" useFirstPageNumber="1" r:id="rId10"/>
      <headerFooter alignWithMargins="0"/>
    </customSheetView>
    <customSheetView guid="{4ED3DD2F-8CAA-4A09-878B-C46395F0A843}" showPageBreaks="1" fitToPage="1" printArea="1" hiddenRows="1" view="pageBreakPreview" topLeftCell="A62">
      <selection activeCell="T87" sqref="T87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4" firstPageNumber="142" fitToHeight="0" pageOrder="overThenDown" orientation="portrait" useFirstPageNumber="1" r:id="rId11"/>
      <headerFooter alignWithMargins="0"/>
    </customSheetView>
    <customSheetView guid="{A19DCD98-7108-4C1C-AB15-215177A88340}" showPageBreaks="1" fitToPage="1" printArea="1" hiddenRows="1" view="pageBreakPreview" topLeftCell="A65">
      <selection activeCell="Y78" sqref="Y78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5" firstPageNumber="142" fitToHeight="0" pageOrder="overThenDown" orientation="portrait" useFirstPageNumber="1" r:id="rId12"/>
      <headerFooter alignWithMargins="0"/>
    </customSheetView>
    <customSheetView guid="{C9DA7DD4-8D8F-46CB-8ADE-6A720D9EA476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86" firstPageNumber="142" fitToHeight="0" pageOrder="overThenDown" orientation="portrait" useFirstPageNumber="1" r:id="rId13"/>
      <headerFooter alignWithMargins="0"/>
    </customSheetView>
    <customSheetView guid="{71F5222F-F46C-4BE2-8A3D-CE83EDF671DC}" showPageBreaks="1" fitToPage="1" printArea="1" hiddenRows="1" view="pageBreakPreview" topLeftCell="A38">
      <selection activeCell="K40" sqref="K40:M40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85" firstPageNumber="142" fitToHeight="0" pageOrder="overThenDown" orientation="portrait" useFirstPageNumber="1" r:id="rId14"/>
      <headerFooter alignWithMargins="0"/>
    </customSheetView>
    <customSheetView guid="{971791CA-EC65-441D-904E-2D910B41BB6F}" showPageBreaks="1" fitToPage="1" printArea="1" hiddenRows="1" view="pageBreakPreview" topLeftCell="A38">
      <selection activeCell="Z46" sqref="Z4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95" firstPageNumber="142" fitToHeight="0" pageOrder="overThenDown" orientation="portrait" useFirstPageNumber="1" r:id="rId15"/>
      <headerFooter alignWithMargins="0"/>
    </customSheetView>
    <customSheetView guid="{20AE4CA4-61C1-4B1C-9914-391FCF28BAB4}" showPageBreaks="1" fitToPage="1" printArea="1" hiddenRows="1" view="pageBreakPreview" topLeftCell="A47">
      <selection sqref="A1:XFD1048576"/>
      <rowBreaks count="1" manualBreakCount="1">
        <brk id="36" max="29" man="1"/>
      </rowBreaks>
      <pageMargins left="0.59055118110236227" right="0.59055118110236227" top="0.78740157480314965" bottom="0.78740157480314965" header="0" footer="0"/>
      <pageSetup paperSize="9" scale="86" firstPageNumber="142" fitToHeight="0" pageOrder="overThenDown" orientation="portrait" useFirstPageNumber="1" r:id="rId16"/>
      <headerFooter alignWithMargins="0"/>
    </customSheetView>
  </customSheetViews>
  <mergeCells count="160">
    <mergeCell ref="A3:B4"/>
    <mergeCell ref="C3:D4"/>
    <mergeCell ref="E3:H3"/>
    <mergeCell ref="I3:L3"/>
    <mergeCell ref="M3:P3"/>
    <mergeCell ref="Q3:T3"/>
    <mergeCell ref="U3:V4"/>
    <mergeCell ref="E4:F4"/>
    <mergeCell ref="G4:H4"/>
    <mergeCell ref="I4:J4"/>
    <mergeCell ref="K4:L4"/>
    <mergeCell ref="M4:N4"/>
    <mergeCell ref="O4:P4"/>
    <mergeCell ref="Q4:R4"/>
    <mergeCell ref="S4:T4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K6:L6"/>
    <mergeCell ref="M6:N6"/>
    <mergeCell ref="O6:P6"/>
    <mergeCell ref="Q6:R6"/>
    <mergeCell ref="S6:T6"/>
    <mergeCell ref="U6:V6"/>
    <mergeCell ref="M5:N5"/>
    <mergeCell ref="O5:P5"/>
    <mergeCell ref="Q5:R5"/>
    <mergeCell ref="S5:T5"/>
    <mergeCell ref="U5:V5"/>
    <mergeCell ref="K5:L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K8:L8"/>
    <mergeCell ref="M8:N8"/>
    <mergeCell ref="O8:P8"/>
    <mergeCell ref="Q8:R8"/>
    <mergeCell ref="S8:T8"/>
    <mergeCell ref="U8:V8"/>
    <mergeCell ref="M7:N7"/>
    <mergeCell ref="O7:P7"/>
    <mergeCell ref="Q7:R7"/>
    <mergeCell ref="S7:T7"/>
    <mergeCell ref="U7:V7"/>
    <mergeCell ref="K7:L7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K10:L10"/>
    <mergeCell ref="M10:N10"/>
    <mergeCell ref="O10:P10"/>
    <mergeCell ref="Q10:R10"/>
    <mergeCell ref="S10:T10"/>
    <mergeCell ref="U10:V10"/>
    <mergeCell ref="M9:N9"/>
    <mergeCell ref="O9:P9"/>
    <mergeCell ref="Q9:R9"/>
    <mergeCell ref="S9:T9"/>
    <mergeCell ref="U9:V9"/>
    <mergeCell ref="K9:L9"/>
    <mergeCell ref="M11:N11"/>
    <mergeCell ref="O11:P11"/>
    <mergeCell ref="Q11:R11"/>
    <mergeCell ref="S11:T11"/>
    <mergeCell ref="U11:V11"/>
    <mergeCell ref="A11:B11"/>
    <mergeCell ref="C11:D11"/>
    <mergeCell ref="E11:F11"/>
    <mergeCell ref="G11:H11"/>
    <mergeCell ref="I11:J11"/>
    <mergeCell ref="K11:L11"/>
    <mergeCell ref="V29:X29"/>
    <mergeCell ref="A30:B30"/>
    <mergeCell ref="C30:D30"/>
    <mergeCell ref="E30:F30"/>
    <mergeCell ref="G30:I30"/>
    <mergeCell ref="J30:L30"/>
    <mergeCell ref="M30:O30"/>
    <mergeCell ref="P30:R30"/>
    <mergeCell ref="S30:U30"/>
    <mergeCell ref="V30:X30"/>
    <mergeCell ref="A28:B29"/>
    <mergeCell ref="C28:F28"/>
    <mergeCell ref="G28:X28"/>
    <mergeCell ref="C29:D29"/>
    <mergeCell ref="E29:F29"/>
    <mergeCell ref="G29:I29"/>
    <mergeCell ref="J29:L29"/>
    <mergeCell ref="M29:O29"/>
    <mergeCell ref="P29:R29"/>
    <mergeCell ref="S29:U29"/>
    <mergeCell ref="A32:B32"/>
    <mergeCell ref="C32:D32"/>
    <mergeCell ref="E32:F32"/>
    <mergeCell ref="G32:I32"/>
    <mergeCell ref="J32:L32"/>
    <mergeCell ref="M32:O32"/>
    <mergeCell ref="P32:R32"/>
    <mergeCell ref="A31:B31"/>
    <mergeCell ref="C31:D31"/>
    <mergeCell ref="E31:F31"/>
    <mergeCell ref="G31:I31"/>
    <mergeCell ref="J31:L31"/>
    <mergeCell ref="M31:O31"/>
    <mergeCell ref="G33:I33"/>
    <mergeCell ref="J33:L33"/>
    <mergeCell ref="M33:O33"/>
    <mergeCell ref="P33:R33"/>
    <mergeCell ref="S33:U33"/>
    <mergeCell ref="V33:X33"/>
    <mergeCell ref="P31:R31"/>
    <mergeCell ref="S31:U31"/>
    <mergeCell ref="V31:X31"/>
    <mergeCell ref="S32:U32"/>
    <mergeCell ref="V32:X32"/>
    <mergeCell ref="P1:V2"/>
    <mergeCell ref="AA17:AF17"/>
    <mergeCell ref="N17:Z17"/>
    <mergeCell ref="P35:R35"/>
    <mergeCell ref="S35:U35"/>
    <mergeCell ref="V35:X35"/>
    <mergeCell ref="A35:B35"/>
    <mergeCell ref="C35:D35"/>
    <mergeCell ref="E35:F35"/>
    <mergeCell ref="G35:I35"/>
    <mergeCell ref="J35:L35"/>
    <mergeCell ref="M35:O35"/>
    <mergeCell ref="A34:B34"/>
    <mergeCell ref="C34:D34"/>
    <mergeCell ref="E34:F34"/>
    <mergeCell ref="G34:I34"/>
    <mergeCell ref="J34:L34"/>
    <mergeCell ref="M34:O34"/>
    <mergeCell ref="P34:R34"/>
    <mergeCell ref="S34:U34"/>
    <mergeCell ref="V34:X34"/>
    <mergeCell ref="A33:B33"/>
    <mergeCell ref="C33:D33"/>
    <mergeCell ref="E33:F33"/>
  </mergeCells>
  <phoneticPr fontId="3"/>
  <printOptions gridLinesSet="0"/>
  <pageMargins left="0.59055118110236227" right="0.59055118110236227" top="0.78740157480314965" bottom="0.78740157480314965" header="0" footer="0"/>
  <pageSetup paperSize="9" scale="86" firstPageNumber="142" fitToHeight="0" pageOrder="overThenDown" orientation="portrait" useFirstPageNumber="1" r:id="rId17"/>
  <headerFooter alignWithMargins="0"/>
  <legacyDrawing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Normal="100" zoomScaleSheetLayoutView="100" workbookViewId="0"/>
  </sheetViews>
  <sheetFormatPr defaultColWidth="10.375" defaultRowHeight="24.2" customHeight="1"/>
  <cols>
    <col min="1" max="1" width="11.75" style="413" customWidth="1"/>
    <col min="2" max="2" width="11.625" style="413" customWidth="1"/>
    <col min="3" max="10" width="7.625" style="413" customWidth="1"/>
    <col min="11" max="11" width="7.875" style="413" customWidth="1"/>
    <col min="12" max="13" width="7" style="413" customWidth="1"/>
    <col min="14" max="256" width="10.375" style="413"/>
    <col min="257" max="257" width="11.75" style="413" customWidth="1"/>
    <col min="258" max="258" width="11.625" style="413" customWidth="1"/>
    <col min="259" max="266" width="7.625" style="413" customWidth="1"/>
    <col min="267" max="267" width="7.875" style="413" customWidth="1"/>
    <col min="268" max="269" width="7" style="413" customWidth="1"/>
    <col min="270" max="512" width="10.375" style="413"/>
    <col min="513" max="513" width="11.75" style="413" customWidth="1"/>
    <col min="514" max="514" width="11.625" style="413" customWidth="1"/>
    <col min="515" max="522" width="7.625" style="413" customWidth="1"/>
    <col min="523" max="523" width="7.875" style="413" customWidth="1"/>
    <col min="524" max="525" width="7" style="413" customWidth="1"/>
    <col min="526" max="768" width="10.375" style="413"/>
    <col min="769" max="769" width="11.75" style="413" customWidth="1"/>
    <col min="770" max="770" width="11.625" style="413" customWidth="1"/>
    <col min="771" max="778" width="7.625" style="413" customWidth="1"/>
    <col min="779" max="779" width="7.875" style="413" customWidth="1"/>
    <col min="780" max="781" width="7" style="413" customWidth="1"/>
    <col min="782" max="1024" width="10.375" style="413"/>
    <col min="1025" max="1025" width="11.75" style="413" customWidth="1"/>
    <col min="1026" max="1026" width="11.625" style="413" customWidth="1"/>
    <col min="1027" max="1034" width="7.625" style="413" customWidth="1"/>
    <col min="1035" max="1035" width="7.875" style="413" customWidth="1"/>
    <col min="1036" max="1037" width="7" style="413" customWidth="1"/>
    <col min="1038" max="1280" width="10.375" style="413"/>
    <col min="1281" max="1281" width="11.75" style="413" customWidth="1"/>
    <col min="1282" max="1282" width="11.625" style="413" customWidth="1"/>
    <col min="1283" max="1290" width="7.625" style="413" customWidth="1"/>
    <col min="1291" max="1291" width="7.875" style="413" customWidth="1"/>
    <col min="1292" max="1293" width="7" style="413" customWidth="1"/>
    <col min="1294" max="1536" width="10.375" style="413"/>
    <col min="1537" max="1537" width="11.75" style="413" customWidth="1"/>
    <col min="1538" max="1538" width="11.625" style="413" customWidth="1"/>
    <col min="1539" max="1546" width="7.625" style="413" customWidth="1"/>
    <col min="1547" max="1547" width="7.875" style="413" customWidth="1"/>
    <col min="1548" max="1549" width="7" style="413" customWidth="1"/>
    <col min="1550" max="1792" width="10.375" style="413"/>
    <col min="1793" max="1793" width="11.75" style="413" customWidth="1"/>
    <col min="1794" max="1794" width="11.625" style="413" customWidth="1"/>
    <col min="1795" max="1802" width="7.625" style="413" customWidth="1"/>
    <col min="1803" max="1803" width="7.875" style="413" customWidth="1"/>
    <col min="1804" max="1805" width="7" style="413" customWidth="1"/>
    <col min="1806" max="2048" width="10.375" style="413"/>
    <col min="2049" max="2049" width="11.75" style="413" customWidth="1"/>
    <col min="2050" max="2050" width="11.625" style="413" customWidth="1"/>
    <col min="2051" max="2058" width="7.625" style="413" customWidth="1"/>
    <col min="2059" max="2059" width="7.875" style="413" customWidth="1"/>
    <col min="2060" max="2061" width="7" style="413" customWidth="1"/>
    <col min="2062" max="2304" width="10.375" style="413"/>
    <col min="2305" max="2305" width="11.75" style="413" customWidth="1"/>
    <col min="2306" max="2306" width="11.625" style="413" customWidth="1"/>
    <col min="2307" max="2314" width="7.625" style="413" customWidth="1"/>
    <col min="2315" max="2315" width="7.875" style="413" customWidth="1"/>
    <col min="2316" max="2317" width="7" style="413" customWidth="1"/>
    <col min="2318" max="2560" width="10.375" style="413"/>
    <col min="2561" max="2561" width="11.75" style="413" customWidth="1"/>
    <col min="2562" max="2562" width="11.625" style="413" customWidth="1"/>
    <col min="2563" max="2570" width="7.625" style="413" customWidth="1"/>
    <col min="2571" max="2571" width="7.875" style="413" customWidth="1"/>
    <col min="2572" max="2573" width="7" style="413" customWidth="1"/>
    <col min="2574" max="2816" width="10.375" style="413"/>
    <col min="2817" max="2817" width="11.75" style="413" customWidth="1"/>
    <col min="2818" max="2818" width="11.625" style="413" customWidth="1"/>
    <col min="2819" max="2826" width="7.625" style="413" customWidth="1"/>
    <col min="2827" max="2827" width="7.875" style="413" customWidth="1"/>
    <col min="2828" max="2829" width="7" style="413" customWidth="1"/>
    <col min="2830" max="3072" width="10.375" style="413"/>
    <col min="3073" max="3073" width="11.75" style="413" customWidth="1"/>
    <col min="3074" max="3074" width="11.625" style="413" customWidth="1"/>
    <col min="3075" max="3082" width="7.625" style="413" customWidth="1"/>
    <col min="3083" max="3083" width="7.875" style="413" customWidth="1"/>
    <col min="3084" max="3085" width="7" style="413" customWidth="1"/>
    <col min="3086" max="3328" width="10.375" style="413"/>
    <col min="3329" max="3329" width="11.75" style="413" customWidth="1"/>
    <col min="3330" max="3330" width="11.625" style="413" customWidth="1"/>
    <col min="3331" max="3338" width="7.625" style="413" customWidth="1"/>
    <col min="3339" max="3339" width="7.875" style="413" customWidth="1"/>
    <col min="3340" max="3341" width="7" style="413" customWidth="1"/>
    <col min="3342" max="3584" width="10.375" style="413"/>
    <col min="3585" max="3585" width="11.75" style="413" customWidth="1"/>
    <col min="3586" max="3586" width="11.625" style="413" customWidth="1"/>
    <col min="3587" max="3594" width="7.625" style="413" customWidth="1"/>
    <col min="3595" max="3595" width="7.875" style="413" customWidth="1"/>
    <col min="3596" max="3597" width="7" style="413" customWidth="1"/>
    <col min="3598" max="3840" width="10.375" style="413"/>
    <col min="3841" max="3841" width="11.75" style="413" customWidth="1"/>
    <col min="3842" max="3842" width="11.625" style="413" customWidth="1"/>
    <col min="3843" max="3850" width="7.625" style="413" customWidth="1"/>
    <col min="3851" max="3851" width="7.875" style="413" customWidth="1"/>
    <col min="3852" max="3853" width="7" style="413" customWidth="1"/>
    <col min="3854" max="4096" width="10.375" style="413"/>
    <col min="4097" max="4097" width="11.75" style="413" customWidth="1"/>
    <col min="4098" max="4098" width="11.625" style="413" customWidth="1"/>
    <col min="4099" max="4106" width="7.625" style="413" customWidth="1"/>
    <col min="4107" max="4107" width="7.875" style="413" customWidth="1"/>
    <col min="4108" max="4109" width="7" style="413" customWidth="1"/>
    <col min="4110" max="4352" width="10.375" style="413"/>
    <col min="4353" max="4353" width="11.75" style="413" customWidth="1"/>
    <col min="4354" max="4354" width="11.625" style="413" customWidth="1"/>
    <col min="4355" max="4362" width="7.625" style="413" customWidth="1"/>
    <col min="4363" max="4363" width="7.875" style="413" customWidth="1"/>
    <col min="4364" max="4365" width="7" style="413" customWidth="1"/>
    <col min="4366" max="4608" width="10.375" style="413"/>
    <col min="4609" max="4609" width="11.75" style="413" customWidth="1"/>
    <col min="4610" max="4610" width="11.625" style="413" customWidth="1"/>
    <col min="4611" max="4618" width="7.625" style="413" customWidth="1"/>
    <col min="4619" max="4619" width="7.875" style="413" customWidth="1"/>
    <col min="4620" max="4621" width="7" style="413" customWidth="1"/>
    <col min="4622" max="4864" width="10.375" style="413"/>
    <col min="4865" max="4865" width="11.75" style="413" customWidth="1"/>
    <col min="4866" max="4866" width="11.625" style="413" customWidth="1"/>
    <col min="4867" max="4874" width="7.625" style="413" customWidth="1"/>
    <col min="4875" max="4875" width="7.875" style="413" customWidth="1"/>
    <col min="4876" max="4877" width="7" style="413" customWidth="1"/>
    <col min="4878" max="5120" width="10.375" style="413"/>
    <col min="5121" max="5121" width="11.75" style="413" customWidth="1"/>
    <col min="5122" max="5122" width="11.625" style="413" customWidth="1"/>
    <col min="5123" max="5130" width="7.625" style="413" customWidth="1"/>
    <col min="5131" max="5131" width="7.875" style="413" customWidth="1"/>
    <col min="5132" max="5133" width="7" style="413" customWidth="1"/>
    <col min="5134" max="5376" width="10.375" style="413"/>
    <col min="5377" max="5377" width="11.75" style="413" customWidth="1"/>
    <col min="5378" max="5378" width="11.625" style="413" customWidth="1"/>
    <col min="5379" max="5386" width="7.625" style="413" customWidth="1"/>
    <col min="5387" max="5387" width="7.875" style="413" customWidth="1"/>
    <col min="5388" max="5389" width="7" style="413" customWidth="1"/>
    <col min="5390" max="5632" width="10.375" style="413"/>
    <col min="5633" max="5633" width="11.75" style="413" customWidth="1"/>
    <col min="5634" max="5634" width="11.625" style="413" customWidth="1"/>
    <col min="5635" max="5642" width="7.625" style="413" customWidth="1"/>
    <col min="5643" max="5643" width="7.875" style="413" customWidth="1"/>
    <col min="5644" max="5645" width="7" style="413" customWidth="1"/>
    <col min="5646" max="5888" width="10.375" style="413"/>
    <col min="5889" max="5889" width="11.75" style="413" customWidth="1"/>
    <col min="5890" max="5890" width="11.625" style="413" customWidth="1"/>
    <col min="5891" max="5898" width="7.625" style="413" customWidth="1"/>
    <col min="5899" max="5899" width="7.875" style="413" customWidth="1"/>
    <col min="5900" max="5901" width="7" style="413" customWidth="1"/>
    <col min="5902" max="6144" width="10.375" style="413"/>
    <col min="6145" max="6145" width="11.75" style="413" customWidth="1"/>
    <col min="6146" max="6146" width="11.625" style="413" customWidth="1"/>
    <col min="6147" max="6154" width="7.625" style="413" customWidth="1"/>
    <col min="6155" max="6155" width="7.875" style="413" customWidth="1"/>
    <col min="6156" max="6157" width="7" style="413" customWidth="1"/>
    <col min="6158" max="6400" width="10.375" style="413"/>
    <col min="6401" max="6401" width="11.75" style="413" customWidth="1"/>
    <col min="6402" max="6402" width="11.625" style="413" customWidth="1"/>
    <col min="6403" max="6410" width="7.625" style="413" customWidth="1"/>
    <col min="6411" max="6411" width="7.875" style="413" customWidth="1"/>
    <col min="6412" max="6413" width="7" style="413" customWidth="1"/>
    <col min="6414" max="6656" width="10.375" style="413"/>
    <col min="6657" max="6657" width="11.75" style="413" customWidth="1"/>
    <col min="6658" max="6658" width="11.625" style="413" customWidth="1"/>
    <col min="6659" max="6666" width="7.625" style="413" customWidth="1"/>
    <col min="6667" max="6667" width="7.875" style="413" customWidth="1"/>
    <col min="6668" max="6669" width="7" style="413" customWidth="1"/>
    <col min="6670" max="6912" width="10.375" style="413"/>
    <col min="6913" max="6913" width="11.75" style="413" customWidth="1"/>
    <col min="6914" max="6914" width="11.625" style="413" customWidth="1"/>
    <col min="6915" max="6922" width="7.625" style="413" customWidth="1"/>
    <col min="6923" max="6923" width="7.875" style="413" customWidth="1"/>
    <col min="6924" max="6925" width="7" style="413" customWidth="1"/>
    <col min="6926" max="7168" width="10.375" style="413"/>
    <col min="7169" max="7169" width="11.75" style="413" customWidth="1"/>
    <col min="7170" max="7170" width="11.625" style="413" customWidth="1"/>
    <col min="7171" max="7178" width="7.625" style="413" customWidth="1"/>
    <col min="7179" max="7179" width="7.875" style="413" customWidth="1"/>
    <col min="7180" max="7181" width="7" style="413" customWidth="1"/>
    <col min="7182" max="7424" width="10.375" style="413"/>
    <col min="7425" max="7425" width="11.75" style="413" customWidth="1"/>
    <col min="7426" max="7426" width="11.625" style="413" customWidth="1"/>
    <col min="7427" max="7434" width="7.625" style="413" customWidth="1"/>
    <col min="7435" max="7435" width="7.875" style="413" customWidth="1"/>
    <col min="7436" max="7437" width="7" style="413" customWidth="1"/>
    <col min="7438" max="7680" width="10.375" style="413"/>
    <col min="7681" max="7681" width="11.75" style="413" customWidth="1"/>
    <col min="7682" max="7682" width="11.625" style="413" customWidth="1"/>
    <col min="7683" max="7690" width="7.625" style="413" customWidth="1"/>
    <col min="7691" max="7691" width="7.875" style="413" customWidth="1"/>
    <col min="7692" max="7693" width="7" style="413" customWidth="1"/>
    <col min="7694" max="7936" width="10.375" style="413"/>
    <col min="7937" max="7937" width="11.75" style="413" customWidth="1"/>
    <col min="7938" max="7938" width="11.625" style="413" customWidth="1"/>
    <col min="7939" max="7946" width="7.625" style="413" customWidth="1"/>
    <col min="7947" max="7947" width="7.875" style="413" customWidth="1"/>
    <col min="7948" max="7949" width="7" style="413" customWidth="1"/>
    <col min="7950" max="8192" width="10.375" style="413"/>
    <col min="8193" max="8193" width="11.75" style="413" customWidth="1"/>
    <col min="8194" max="8194" width="11.625" style="413" customWidth="1"/>
    <col min="8195" max="8202" width="7.625" style="413" customWidth="1"/>
    <col min="8203" max="8203" width="7.875" style="413" customWidth="1"/>
    <col min="8204" max="8205" width="7" style="413" customWidth="1"/>
    <col min="8206" max="8448" width="10.375" style="413"/>
    <col min="8449" max="8449" width="11.75" style="413" customWidth="1"/>
    <col min="8450" max="8450" width="11.625" style="413" customWidth="1"/>
    <col min="8451" max="8458" width="7.625" style="413" customWidth="1"/>
    <col min="8459" max="8459" width="7.875" style="413" customWidth="1"/>
    <col min="8460" max="8461" width="7" style="413" customWidth="1"/>
    <col min="8462" max="8704" width="10.375" style="413"/>
    <col min="8705" max="8705" width="11.75" style="413" customWidth="1"/>
    <col min="8706" max="8706" width="11.625" style="413" customWidth="1"/>
    <col min="8707" max="8714" width="7.625" style="413" customWidth="1"/>
    <col min="8715" max="8715" width="7.875" style="413" customWidth="1"/>
    <col min="8716" max="8717" width="7" style="413" customWidth="1"/>
    <col min="8718" max="8960" width="10.375" style="413"/>
    <col min="8961" max="8961" width="11.75" style="413" customWidth="1"/>
    <col min="8962" max="8962" width="11.625" style="413" customWidth="1"/>
    <col min="8963" max="8970" width="7.625" style="413" customWidth="1"/>
    <col min="8971" max="8971" width="7.875" style="413" customWidth="1"/>
    <col min="8972" max="8973" width="7" style="413" customWidth="1"/>
    <col min="8974" max="9216" width="10.375" style="413"/>
    <col min="9217" max="9217" width="11.75" style="413" customWidth="1"/>
    <col min="9218" max="9218" width="11.625" style="413" customWidth="1"/>
    <col min="9219" max="9226" width="7.625" style="413" customWidth="1"/>
    <col min="9227" max="9227" width="7.875" style="413" customWidth="1"/>
    <col min="9228" max="9229" width="7" style="413" customWidth="1"/>
    <col min="9230" max="9472" width="10.375" style="413"/>
    <col min="9473" max="9473" width="11.75" style="413" customWidth="1"/>
    <col min="9474" max="9474" width="11.625" style="413" customWidth="1"/>
    <col min="9475" max="9482" width="7.625" style="413" customWidth="1"/>
    <col min="9483" max="9483" width="7.875" style="413" customWidth="1"/>
    <col min="9484" max="9485" width="7" style="413" customWidth="1"/>
    <col min="9486" max="9728" width="10.375" style="413"/>
    <col min="9729" max="9729" width="11.75" style="413" customWidth="1"/>
    <col min="9730" max="9730" width="11.625" style="413" customWidth="1"/>
    <col min="9731" max="9738" width="7.625" style="413" customWidth="1"/>
    <col min="9739" max="9739" width="7.875" style="413" customWidth="1"/>
    <col min="9740" max="9741" width="7" style="413" customWidth="1"/>
    <col min="9742" max="9984" width="10.375" style="413"/>
    <col min="9985" max="9985" width="11.75" style="413" customWidth="1"/>
    <col min="9986" max="9986" width="11.625" style="413" customWidth="1"/>
    <col min="9987" max="9994" width="7.625" style="413" customWidth="1"/>
    <col min="9995" max="9995" width="7.875" style="413" customWidth="1"/>
    <col min="9996" max="9997" width="7" style="413" customWidth="1"/>
    <col min="9998" max="10240" width="10.375" style="413"/>
    <col min="10241" max="10241" width="11.75" style="413" customWidth="1"/>
    <col min="10242" max="10242" width="11.625" style="413" customWidth="1"/>
    <col min="10243" max="10250" width="7.625" style="413" customWidth="1"/>
    <col min="10251" max="10251" width="7.875" style="413" customWidth="1"/>
    <col min="10252" max="10253" width="7" style="413" customWidth="1"/>
    <col min="10254" max="10496" width="10.375" style="413"/>
    <col min="10497" max="10497" width="11.75" style="413" customWidth="1"/>
    <col min="10498" max="10498" width="11.625" style="413" customWidth="1"/>
    <col min="10499" max="10506" width="7.625" style="413" customWidth="1"/>
    <col min="10507" max="10507" width="7.875" style="413" customWidth="1"/>
    <col min="10508" max="10509" width="7" style="413" customWidth="1"/>
    <col min="10510" max="10752" width="10.375" style="413"/>
    <col min="10753" max="10753" width="11.75" style="413" customWidth="1"/>
    <col min="10754" max="10754" width="11.625" style="413" customWidth="1"/>
    <col min="10755" max="10762" width="7.625" style="413" customWidth="1"/>
    <col min="10763" max="10763" width="7.875" style="413" customWidth="1"/>
    <col min="10764" max="10765" width="7" style="413" customWidth="1"/>
    <col min="10766" max="11008" width="10.375" style="413"/>
    <col min="11009" max="11009" width="11.75" style="413" customWidth="1"/>
    <col min="11010" max="11010" width="11.625" style="413" customWidth="1"/>
    <col min="11011" max="11018" width="7.625" style="413" customWidth="1"/>
    <col min="11019" max="11019" width="7.875" style="413" customWidth="1"/>
    <col min="11020" max="11021" width="7" style="413" customWidth="1"/>
    <col min="11022" max="11264" width="10.375" style="413"/>
    <col min="11265" max="11265" width="11.75" style="413" customWidth="1"/>
    <col min="11266" max="11266" width="11.625" style="413" customWidth="1"/>
    <col min="11267" max="11274" width="7.625" style="413" customWidth="1"/>
    <col min="11275" max="11275" width="7.875" style="413" customWidth="1"/>
    <col min="11276" max="11277" width="7" style="413" customWidth="1"/>
    <col min="11278" max="11520" width="10.375" style="413"/>
    <col min="11521" max="11521" width="11.75" style="413" customWidth="1"/>
    <col min="11522" max="11522" width="11.625" style="413" customWidth="1"/>
    <col min="11523" max="11530" width="7.625" style="413" customWidth="1"/>
    <col min="11531" max="11531" width="7.875" style="413" customWidth="1"/>
    <col min="11532" max="11533" width="7" style="413" customWidth="1"/>
    <col min="11534" max="11776" width="10.375" style="413"/>
    <col min="11777" max="11777" width="11.75" style="413" customWidth="1"/>
    <col min="11778" max="11778" width="11.625" style="413" customWidth="1"/>
    <col min="11779" max="11786" width="7.625" style="413" customWidth="1"/>
    <col min="11787" max="11787" width="7.875" style="413" customWidth="1"/>
    <col min="11788" max="11789" width="7" style="413" customWidth="1"/>
    <col min="11790" max="12032" width="10.375" style="413"/>
    <col min="12033" max="12033" width="11.75" style="413" customWidth="1"/>
    <col min="12034" max="12034" width="11.625" style="413" customWidth="1"/>
    <col min="12035" max="12042" width="7.625" style="413" customWidth="1"/>
    <col min="12043" max="12043" width="7.875" style="413" customWidth="1"/>
    <col min="12044" max="12045" width="7" style="413" customWidth="1"/>
    <col min="12046" max="12288" width="10.375" style="413"/>
    <col min="12289" max="12289" width="11.75" style="413" customWidth="1"/>
    <col min="12290" max="12290" width="11.625" style="413" customWidth="1"/>
    <col min="12291" max="12298" width="7.625" style="413" customWidth="1"/>
    <col min="12299" max="12299" width="7.875" style="413" customWidth="1"/>
    <col min="12300" max="12301" width="7" style="413" customWidth="1"/>
    <col min="12302" max="12544" width="10.375" style="413"/>
    <col min="12545" max="12545" width="11.75" style="413" customWidth="1"/>
    <col min="12546" max="12546" width="11.625" style="413" customWidth="1"/>
    <col min="12547" max="12554" width="7.625" style="413" customWidth="1"/>
    <col min="12555" max="12555" width="7.875" style="413" customWidth="1"/>
    <col min="12556" max="12557" width="7" style="413" customWidth="1"/>
    <col min="12558" max="12800" width="10.375" style="413"/>
    <col min="12801" max="12801" width="11.75" style="413" customWidth="1"/>
    <col min="12802" max="12802" width="11.625" style="413" customWidth="1"/>
    <col min="12803" max="12810" width="7.625" style="413" customWidth="1"/>
    <col min="12811" max="12811" width="7.875" style="413" customWidth="1"/>
    <col min="12812" max="12813" width="7" style="413" customWidth="1"/>
    <col min="12814" max="13056" width="10.375" style="413"/>
    <col min="13057" max="13057" width="11.75" style="413" customWidth="1"/>
    <col min="13058" max="13058" width="11.625" style="413" customWidth="1"/>
    <col min="13059" max="13066" width="7.625" style="413" customWidth="1"/>
    <col min="13067" max="13067" width="7.875" style="413" customWidth="1"/>
    <col min="13068" max="13069" width="7" style="413" customWidth="1"/>
    <col min="13070" max="13312" width="10.375" style="413"/>
    <col min="13313" max="13313" width="11.75" style="413" customWidth="1"/>
    <col min="13314" max="13314" width="11.625" style="413" customWidth="1"/>
    <col min="13315" max="13322" width="7.625" style="413" customWidth="1"/>
    <col min="13323" max="13323" width="7.875" style="413" customWidth="1"/>
    <col min="13324" max="13325" width="7" style="413" customWidth="1"/>
    <col min="13326" max="13568" width="10.375" style="413"/>
    <col min="13569" max="13569" width="11.75" style="413" customWidth="1"/>
    <col min="13570" max="13570" width="11.625" style="413" customWidth="1"/>
    <col min="13571" max="13578" width="7.625" style="413" customWidth="1"/>
    <col min="13579" max="13579" width="7.875" style="413" customWidth="1"/>
    <col min="13580" max="13581" width="7" style="413" customWidth="1"/>
    <col min="13582" max="13824" width="10.375" style="413"/>
    <col min="13825" max="13825" width="11.75" style="413" customWidth="1"/>
    <col min="13826" max="13826" width="11.625" style="413" customWidth="1"/>
    <col min="13827" max="13834" width="7.625" style="413" customWidth="1"/>
    <col min="13835" max="13835" width="7.875" style="413" customWidth="1"/>
    <col min="13836" max="13837" width="7" style="413" customWidth="1"/>
    <col min="13838" max="14080" width="10.375" style="413"/>
    <col min="14081" max="14081" width="11.75" style="413" customWidth="1"/>
    <col min="14082" max="14082" width="11.625" style="413" customWidth="1"/>
    <col min="14083" max="14090" width="7.625" style="413" customWidth="1"/>
    <col min="14091" max="14091" width="7.875" style="413" customWidth="1"/>
    <col min="14092" max="14093" width="7" style="413" customWidth="1"/>
    <col min="14094" max="14336" width="10.375" style="413"/>
    <col min="14337" max="14337" width="11.75" style="413" customWidth="1"/>
    <col min="14338" max="14338" width="11.625" style="413" customWidth="1"/>
    <col min="14339" max="14346" width="7.625" style="413" customWidth="1"/>
    <col min="14347" max="14347" width="7.875" style="413" customWidth="1"/>
    <col min="14348" max="14349" width="7" style="413" customWidth="1"/>
    <col min="14350" max="14592" width="10.375" style="413"/>
    <col min="14593" max="14593" width="11.75" style="413" customWidth="1"/>
    <col min="14594" max="14594" width="11.625" style="413" customWidth="1"/>
    <col min="14595" max="14602" width="7.625" style="413" customWidth="1"/>
    <col min="14603" max="14603" width="7.875" style="413" customWidth="1"/>
    <col min="14604" max="14605" width="7" style="413" customWidth="1"/>
    <col min="14606" max="14848" width="10.375" style="413"/>
    <col min="14849" max="14849" width="11.75" style="413" customWidth="1"/>
    <col min="14850" max="14850" width="11.625" style="413" customWidth="1"/>
    <col min="14851" max="14858" width="7.625" style="413" customWidth="1"/>
    <col min="14859" max="14859" width="7.875" style="413" customWidth="1"/>
    <col min="14860" max="14861" width="7" style="413" customWidth="1"/>
    <col min="14862" max="15104" width="10.375" style="413"/>
    <col min="15105" max="15105" width="11.75" style="413" customWidth="1"/>
    <col min="15106" max="15106" width="11.625" style="413" customWidth="1"/>
    <col min="15107" max="15114" width="7.625" style="413" customWidth="1"/>
    <col min="15115" max="15115" width="7.875" style="413" customWidth="1"/>
    <col min="15116" max="15117" width="7" style="413" customWidth="1"/>
    <col min="15118" max="15360" width="10.375" style="413"/>
    <col min="15361" max="15361" width="11.75" style="413" customWidth="1"/>
    <col min="15362" max="15362" width="11.625" style="413" customWidth="1"/>
    <col min="15363" max="15370" width="7.625" style="413" customWidth="1"/>
    <col min="15371" max="15371" width="7.875" style="413" customWidth="1"/>
    <col min="15372" max="15373" width="7" style="413" customWidth="1"/>
    <col min="15374" max="15616" width="10.375" style="413"/>
    <col min="15617" max="15617" width="11.75" style="413" customWidth="1"/>
    <col min="15618" max="15618" width="11.625" style="413" customWidth="1"/>
    <col min="15619" max="15626" width="7.625" style="413" customWidth="1"/>
    <col min="15627" max="15627" width="7.875" style="413" customWidth="1"/>
    <col min="15628" max="15629" width="7" style="413" customWidth="1"/>
    <col min="15630" max="15872" width="10.375" style="413"/>
    <col min="15873" max="15873" width="11.75" style="413" customWidth="1"/>
    <col min="15874" max="15874" width="11.625" style="413" customWidth="1"/>
    <col min="15875" max="15882" width="7.625" style="413" customWidth="1"/>
    <col min="15883" max="15883" width="7.875" style="413" customWidth="1"/>
    <col min="15884" max="15885" width="7" style="413" customWidth="1"/>
    <col min="15886" max="16128" width="10.375" style="413"/>
    <col min="16129" max="16129" width="11.75" style="413" customWidth="1"/>
    <col min="16130" max="16130" width="11.625" style="413" customWidth="1"/>
    <col min="16131" max="16138" width="7.625" style="413" customWidth="1"/>
    <col min="16139" max="16139" width="7.875" style="413" customWidth="1"/>
    <col min="16140" max="16141" width="7" style="413" customWidth="1"/>
    <col min="16142" max="16384" width="10.375" style="413"/>
  </cols>
  <sheetData>
    <row r="1" spans="1:12" s="2" customFormat="1" ht="26.25" customHeight="1">
      <c r="A1" s="108" t="s">
        <v>426</v>
      </c>
      <c r="B1" s="108"/>
    </row>
    <row r="2" spans="1:12" s="2" customFormat="1" ht="24" customHeight="1" thickBot="1">
      <c r="A2" s="184" t="s">
        <v>427</v>
      </c>
      <c r="B2" s="184"/>
      <c r="E2" s="3"/>
      <c r="F2" s="3"/>
      <c r="G2" s="4"/>
      <c r="H2" s="122"/>
      <c r="I2" s="4"/>
      <c r="J2" s="122" t="s">
        <v>428</v>
      </c>
      <c r="K2" s="6"/>
    </row>
    <row r="3" spans="1:12" s="2" customFormat="1" ht="20.25" customHeight="1">
      <c r="A3" s="1098" t="s">
        <v>429</v>
      </c>
      <c r="B3" s="1099"/>
      <c r="C3" s="1100" t="s">
        <v>797</v>
      </c>
      <c r="D3" s="1101"/>
      <c r="E3" s="1100" t="s">
        <v>430</v>
      </c>
      <c r="F3" s="1101"/>
      <c r="G3" s="743" t="s">
        <v>431</v>
      </c>
      <c r="H3" s="1102"/>
      <c r="I3" s="743" t="s">
        <v>167</v>
      </c>
      <c r="J3" s="1102"/>
    </row>
    <row r="4" spans="1:12" s="2" customFormat="1" ht="20.25" customHeight="1">
      <c r="A4" s="185" t="s">
        <v>432</v>
      </c>
      <c r="B4" s="186" t="s">
        <v>798</v>
      </c>
      <c r="C4" s="187" t="s">
        <v>433</v>
      </c>
      <c r="D4" s="188" t="s">
        <v>434</v>
      </c>
      <c r="E4" s="377" t="s">
        <v>433</v>
      </c>
      <c r="F4" s="189" t="s">
        <v>435</v>
      </c>
      <c r="G4" s="377" t="s">
        <v>436</v>
      </c>
      <c r="H4" s="189" t="s">
        <v>435</v>
      </c>
      <c r="I4" s="377" t="s">
        <v>436</v>
      </c>
      <c r="J4" s="189" t="s">
        <v>437</v>
      </c>
    </row>
    <row r="5" spans="1:12" s="2" customFormat="1" ht="37.5" customHeight="1">
      <c r="A5" s="190" t="s">
        <v>438</v>
      </c>
      <c r="B5" s="191" t="s">
        <v>439</v>
      </c>
      <c r="C5" s="192">
        <v>99</v>
      </c>
      <c r="D5" s="193">
        <v>0.35</v>
      </c>
      <c r="E5" s="194">
        <v>2626</v>
      </c>
      <c r="F5" s="193">
        <v>8.8800000000000008</v>
      </c>
      <c r="G5" s="194">
        <v>2447</v>
      </c>
      <c r="H5" s="193">
        <v>8.06</v>
      </c>
      <c r="I5" s="194">
        <v>2410</v>
      </c>
      <c r="J5" s="501">
        <f>I5/$I$16*100</f>
        <v>7.7646755589922023</v>
      </c>
      <c r="L5" s="370"/>
    </row>
    <row r="6" spans="1:12" s="2" customFormat="1" ht="37.5" customHeight="1">
      <c r="A6" s="190" t="s">
        <v>440</v>
      </c>
      <c r="B6" s="191" t="s">
        <v>441</v>
      </c>
      <c r="C6" s="195">
        <v>2460</v>
      </c>
      <c r="D6" s="196">
        <v>8.56</v>
      </c>
      <c r="E6" s="195">
        <v>1549</v>
      </c>
      <c r="F6" s="196">
        <v>5.24</v>
      </c>
      <c r="G6" s="195">
        <v>1543</v>
      </c>
      <c r="H6" s="193">
        <v>5.08</v>
      </c>
      <c r="I6" s="195">
        <v>1580</v>
      </c>
      <c r="J6" s="501">
        <f t="shared" ref="J6:J15" si="0">I6/$I$16*100</f>
        <v>5.0905341839036025</v>
      </c>
      <c r="L6" s="370"/>
    </row>
    <row r="7" spans="1:12" s="2" customFormat="1" ht="37.5" customHeight="1">
      <c r="A7" s="190" t="s">
        <v>442</v>
      </c>
      <c r="B7" s="191" t="s">
        <v>443</v>
      </c>
      <c r="C7" s="197">
        <v>1397</v>
      </c>
      <c r="D7" s="196">
        <v>4.8600000000000003</v>
      </c>
      <c r="E7" s="197">
        <v>1414</v>
      </c>
      <c r="F7" s="196">
        <v>4.78</v>
      </c>
      <c r="G7" s="197">
        <v>1396</v>
      </c>
      <c r="H7" s="193">
        <v>4.5999999999999996</v>
      </c>
      <c r="I7" s="197">
        <v>1411</v>
      </c>
      <c r="J7" s="501">
        <f t="shared" si="0"/>
        <v>4.5460403376506218</v>
      </c>
      <c r="L7" s="370"/>
    </row>
    <row r="8" spans="1:12" s="2" customFormat="1" ht="37.5" customHeight="1">
      <c r="A8" s="190" t="s">
        <v>444</v>
      </c>
      <c r="B8" s="191" t="s">
        <v>445</v>
      </c>
      <c r="C8" s="198">
        <v>1259</v>
      </c>
      <c r="D8" s="199">
        <v>4.38</v>
      </c>
      <c r="E8" s="198">
        <v>5357</v>
      </c>
      <c r="F8" s="199">
        <v>18.12</v>
      </c>
      <c r="G8" s="198">
        <v>5035</v>
      </c>
      <c r="H8" s="193">
        <v>16.579999999999998</v>
      </c>
      <c r="I8" s="198">
        <v>4833</v>
      </c>
      <c r="J8" s="501">
        <f t="shared" si="0"/>
        <v>15.571235260003865</v>
      </c>
      <c r="L8" s="370"/>
    </row>
    <row r="9" spans="1:12" s="2" customFormat="1" ht="37.5" customHeight="1">
      <c r="A9" s="190" t="s">
        <v>446</v>
      </c>
      <c r="B9" s="191" t="s">
        <v>447</v>
      </c>
      <c r="C9" s="195">
        <v>5510</v>
      </c>
      <c r="D9" s="196">
        <v>19.18</v>
      </c>
      <c r="E9" s="195">
        <v>6121</v>
      </c>
      <c r="F9" s="196">
        <v>20.7</v>
      </c>
      <c r="G9" s="195">
        <v>6123</v>
      </c>
      <c r="H9" s="193">
        <v>20.16</v>
      </c>
      <c r="I9" s="195">
        <v>6303</v>
      </c>
      <c r="J9" s="501">
        <f t="shared" si="0"/>
        <v>20.307365165281269</v>
      </c>
      <c r="L9" s="370"/>
    </row>
    <row r="10" spans="1:12" s="2" customFormat="1" ht="37.5" customHeight="1">
      <c r="A10" s="190" t="s">
        <v>448</v>
      </c>
      <c r="B10" s="191" t="s">
        <v>449</v>
      </c>
      <c r="C10" s="195">
        <v>5864</v>
      </c>
      <c r="D10" s="196">
        <v>20.41</v>
      </c>
      <c r="E10" s="195">
        <v>5396</v>
      </c>
      <c r="F10" s="196">
        <v>18.25</v>
      </c>
      <c r="G10" s="195">
        <v>5929</v>
      </c>
      <c r="H10" s="193">
        <v>19.52</v>
      </c>
      <c r="I10" s="195">
        <v>6260</v>
      </c>
      <c r="J10" s="501">
        <f t="shared" si="0"/>
        <v>20.168825310909209</v>
      </c>
      <c r="L10" s="370"/>
    </row>
    <row r="11" spans="1:12" s="2" customFormat="1" ht="37.5" customHeight="1">
      <c r="A11" s="190" t="s">
        <v>450</v>
      </c>
      <c r="B11" s="191" t="s">
        <v>451</v>
      </c>
      <c r="C11" s="195">
        <v>5331</v>
      </c>
      <c r="D11" s="196">
        <v>18.559999999999999</v>
      </c>
      <c r="E11" s="195">
        <v>3482</v>
      </c>
      <c r="F11" s="196">
        <v>11.77</v>
      </c>
      <c r="G11" s="195">
        <v>3790</v>
      </c>
      <c r="H11" s="193">
        <v>12.48</v>
      </c>
      <c r="I11" s="195">
        <v>3941</v>
      </c>
      <c r="J11" s="501">
        <f t="shared" si="0"/>
        <v>12.697338746053225</v>
      </c>
      <c r="L11" s="370"/>
    </row>
    <row r="12" spans="1:12" s="2" customFormat="1" ht="37.5" customHeight="1">
      <c r="A12" s="190" t="s">
        <v>452</v>
      </c>
      <c r="B12" s="191" t="s">
        <v>453</v>
      </c>
      <c r="C12" s="195">
        <v>3065</v>
      </c>
      <c r="D12" s="200">
        <v>10.67</v>
      </c>
      <c r="E12" s="195">
        <v>1906</v>
      </c>
      <c r="F12" s="200">
        <v>6.45</v>
      </c>
      <c r="G12" s="195">
        <v>2217</v>
      </c>
      <c r="H12" s="193">
        <v>7.3</v>
      </c>
      <c r="I12" s="195">
        <v>2282</v>
      </c>
      <c r="J12" s="501">
        <f t="shared" si="0"/>
        <v>7.352277852954443</v>
      </c>
      <c r="L12" s="370"/>
    </row>
    <row r="13" spans="1:12" s="2" customFormat="1" ht="37.5" customHeight="1">
      <c r="A13" s="190" t="s">
        <v>454</v>
      </c>
      <c r="B13" s="191" t="s">
        <v>455</v>
      </c>
      <c r="C13" s="201">
        <v>2115</v>
      </c>
      <c r="D13" s="202">
        <v>7.36</v>
      </c>
      <c r="E13" s="201">
        <v>761</v>
      </c>
      <c r="F13" s="202">
        <v>2.57</v>
      </c>
      <c r="G13" s="201">
        <v>847</v>
      </c>
      <c r="H13" s="193">
        <v>2.79</v>
      </c>
      <c r="I13" s="201">
        <v>922</v>
      </c>
      <c r="J13" s="501">
        <f t="shared" si="0"/>
        <v>2.9705522263032416</v>
      </c>
      <c r="L13" s="370"/>
    </row>
    <row r="14" spans="1:12" s="2" customFormat="1" ht="37.5" customHeight="1">
      <c r="A14" s="190" t="s">
        <v>456</v>
      </c>
      <c r="B14" s="191" t="s">
        <v>457</v>
      </c>
      <c r="C14" s="203">
        <v>665</v>
      </c>
      <c r="D14" s="204">
        <v>2.3199999999999998</v>
      </c>
      <c r="E14" s="203">
        <v>560</v>
      </c>
      <c r="F14" s="204">
        <v>1.89</v>
      </c>
      <c r="G14" s="203">
        <v>608</v>
      </c>
      <c r="H14" s="193">
        <v>2</v>
      </c>
      <c r="I14" s="203">
        <v>665</v>
      </c>
      <c r="J14" s="501">
        <f t="shared" si="0"/>
        <v>2.1425349571493011</v>
      </c>
      <c r="L14" s="370"/>
    </row>
    <row r="15" spans="1:12" s="2" customFormat="1" ht="37.5" customHeight="1" thickBot="1">
      <c r="A15" s="340" t="s">
        <v>458</v>
      </c>
      <c r="B15" s="341" t="s">
        <v>459</v>
      </c>
      <c r="C15" s="205">
        <v>963</v>
      </c>
      <c r="D15" s="206">
        <v>3.35</v>
      </c>
      <c r="E15" s="205">
        <v>399</v>
      </c>
      <c r="F15" s="206">
        <v>1.35</v>
      </c>
      <c r="G15" s="205">
        <v>434</v>
      </c>
      <c r="H15" s="206">
        <v>1.43</v>
      </c>
      <c r="I15" s="205">
        <v>431</v>
      </c>
      <c r="J15" s="502">
        <f t="shared" si="0"/>
        <v>1.3886204007990206</v>
      </c>
      <c r="L15" s="370"/>
    </row>
    <row r="16" spans="1:12" s="2" customFormat="1" ht="24" customHeight="1" thickTop="1" thickBot="1">
      <c r="A16" s="1103" t="s">
        <v>460</v>
      </c>
      <c r="B16" s="1104"/>
      <c r="C16" s="207">
        <f t="shared" ref="C16:H16" si="1">SUM(C5:C15)</f>
        <v>28728</v>
      </c>
      <c r="D16" s="208">
        <f t="shared" si="1"/>
        <v>99.999999999999986</v>
      </c>
      <c r="E16" s="207">
        <f t="shared" si="1"/>
        <v>29571</v>
      </c>
      <c r="F16" s="208">
        <f t="shared" si="1"/>
        <v>99.999999999999986</v>
      </c>
      <c r="G16" s="207">
        <f t="shared" si="1"/>
        <v>30369</v>
      </c>
      <c r="H16" s="208">
        <f t="shared" si="1"/>
        <v>100.00000000000001</v>
      </c>
      <c r="I16" s="207">
        <f>SUM(I5:I15)</f>
        <v>31038</v>
      </c>
      <c r="J16" s="208">
        <f>SUM(J5:J15)</f>
        <v>100</v>
      </c>
      <c r="L16" s="370"/>
    </row>
    <row r="17" spans="1:14" s="2" customFormat="1" ht="15" customHeight="1">
      <c r="A17" s="64"/>
      <c r="B17" s="64"/>
      <c r="C17" s="64"/>
      <c r="D17" s="64"/>
      <c r="E17" s="64"/>
      <c r="F17" s="64"/>
      <c r="G17" s="64"/>
      <c r="H17" s="64"/>
      <c r="I17" s="6"/>
      <c r="J17" s="6"/>
      <c r="K17" s="6"/>
    </row>
    <row r="18" spans="1:14" s="2" customFormat="1" ht="24" customHeight="1" thickBot="1">
      <c r="A18" s="121" t="s">
        <v>461</v>
      </c>
      <c r="B18" s="121"/>
      <c r="C18" s="6"/>
      <c r="D18" s="6"/>
      <c r="E18" s="6"/>
      <c r="F18" s="6"/>
      <c r="G18" s="6"/>
      <c r="H18" s="6"/>
      <c r="I18" s="6"/>
      <c r="J18" s="9" t="s">
        <v>462</v>
      </c>
      <c r="K18" s="6"/>
      <c r="N18" s="6"/>
    </row>
    <row r="19" spans="1:14" s="2" customFormat="1" ht="22.5" customHeight="1">
      <c r="A19" s="1105"/>
      <c r="B19" s="793"/>
      <c r="C19" s="791" t="s">
        <v>463</v>
      </c>
      <c r="D19" s="802"/>
      <c r="E19" s="840" t="s">
        <v>816</v>
      </c>
      <c r="F19" s="793"/>
      <c r="G19" s="822" t="s">
        <v>464</v>
      </c>
      <c r="H19" s="824"/>
      <c r="I19" s="823" t="s">
        <v>465</v>
      </c>
      <c r="J19" s="1101"/>
      <c r="K19" s="6"/>
      <c r="L19" s="1097"/>
      <c r="M19" s="1097"/>
      <c r="N19" s="1097"/>
    </row>
    <row r="20" spans="1:14" s="2" customFormat="1" ht="27" customHeight="1">
      <c r="A20" s="1083" t="s">
        <v>466</v>
      </c>
      <c r="B20" s="1084"/>
      <c r="C20" s="1085">
        <v>2179559500</v>
      </c>
      <c r="D20" s="1085"/>
      <c r="E20" s="1086">
        <f>C20-G20</f>
        <v>2179559500</v>
      </c>
      <c r="F20" s="1087"/>
      <c r="G20" s="1088">
        <v>0</v>
      </c>
      <c r="H20" s="1088"/>
      <c r="I20" s="1089">
        <f>E20/C20*100</f>
        <v>100</v>
      </c>
      <c r="J20" s="1090"/>
      <c r="K20" s="209"/>
    </row>
    <row r="21" spans="1:14" s="2" customFormat="1" ht="24" customHeight="1" thickBot="1">
      <c r="A21" s="1091" t="s">
        <v>467</v>
      </c>
      <c r="B21" s="1092"/>
      <c r="C21" s="1093">
        <v>154935500</v>
      </c>
      <c r="D21" s="1093"/>
      <c r="E21" s="1093">
        <f>C21-G21</f>
        <v>141938800</v>
      </c>
      <c r="F21" s="1093"/>
      <c r="G21" s="1094">
        <v>12996700</v>
      </c>
      <c r="H21" s="1094"/>
      <c r="I21" s="1095">
        <f>E21/C21*100</f>
        <v>91.611541576978809</v>
      </c>
      <c r="J21" s="1096"/>
      <c r="K21" s="209"/>
    </row>
    <row r="22" spans="1:14" s="2" customFormat="1" ht="29.25" customHeight="1" thickTop="1" thickBot="1">
      <c r="A22" s="1078" t="s">
        <v>468</v>
      </c>
      <c r="B22" s="1079"/>
      <c r="C22" s="1080">
        <f>SUM(C20:D21)</f>
        <v>2334495000</v>
      </c>
      <c r="D22" s="1080"/>
      <c r="E22" s="1080">
        <f>SUM(E20:F21)</f>
        <v>2321498300</v>
      </c>
      <c r="F22" s="1080"/>
      <c r="G22" s="1080">
        <f>SUM(G20:H21)</f>
        <v>12996700</v>
      </c>
      <c r="H22" s="1080"/>
      <c r="I22" s="1081">
        <f>E22/C22*100</f>
        <v>99.443275740577732</v>
      </c>
      <c r="J22" s="1082"/>
      <c r="K22" s="209"/>
    </row>
    <row r="23" spans="1:14" s="2" customFormat="1" ht="17.25" customHeight="1">
      <c r="A23" s="137" t="s">
        <v>256</v>
      </c>
      <c r="B23" s="8"/>
      <c r="C23" s="6"/>
      <c r="D23" s="6"/>
      <c r="E23" s="6"/>
      <c r="F23" s="6"/>
      <c r="G23" s="6"/>
      <c r="H23" s="6"/>
      <c r="I23" s="6"/>
      <c r="J23" s="6"/>
      <c r="K23" s="6"/>
    </row>
  </sheetData>
  <customSheetViews>
    <customSheetView guid="{D533129D-736A-498B-A442-92C714A2889C}" showPageBreaks="1" printArea="1" view="pageBreakPreview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"/>
      <headerFooter alignWithMargins="0"/>
    </customSheetView>
    <customSheetView guid="{90A86BFC-5A29-47A1-B16B-2C88BEE8AA08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2"/>
      <headerFooter alignWithMargins="0"/>
    </customSheetView>
    <customSheetView guid="{3EB8CC3E-9A82-4E16-A97F-626541589659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3"/>
      <headerFooter alignWithMargins="0"/>
    </customSheetView>
    <customSheetView guid="{36BB60DB-041E-4283-9C5E-6CB41743C82C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4"/>
      <headerFooter alignWithMargins="0"/>
    </customSheetView>
    <customSheetView guid="{BF4B2B80-652C-4497-A8CD-0B9D15218EEA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5"/>
      <headerFooter alignWithMargins="0"/>
    </customSheetView>
    <customSheetView guid="{E915AD50-E2BA-4B87-8EFB-8C8783D74250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6"/>
      <headerFooter alignWithMargins="0"/>
    </customSheetView>
    <customSheetView guid="{3A745724-A3E9-4CE2-9AF5-16042FA6772E}" showPageBreaks="1" printArea="1" view="pageBreakPreview">
      <selection activeCell="C26" sqref="C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7"/>
      <headerFooter alignWithMargins="0"/>
    </customSheetView>
    <customSheetView guid="{C0D1F2EE-D3C8-4F38-B430-B11033DBCA91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8"/>
      <headerFooter alignWithMargins="0"/>
    </customSheetView>
    <customSheetView guid="{6380E969-9150-4DC9-BD07-C27618D1043B}" showPageBreaks="1" printArea="1" view="pageBreakPreview">
      <selection activeCell="C26" sqref="C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9"/>
      <headerFooter alignWithMargins="0"/>
    </customSheetView>
    <customSheetView guid="{38C25886-CB6F-4791-A7C3-87C355F1046F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0"/>
      <headerFooter alignWithMargins="0"/>
    </customSheetView>
    <customSheetView guid="{4ED3DD2F-8CAA-4A09-878B-C46395F0A843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1"/>
      <headerFooter alignWithMargins="0"/>
    </customSheetView>
    <customSheetView guid="{A19DCD98-7108-4C1C-AB15-215177A88340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2"/>
      <headerFooter alignWithMargins="0"/>
    </customSheetView>
    <customSheetView guid="{C9DA7DD4-8D8F-46CB-8ADE-6A720D9EA476}" showPageBreaks="1" printArea="1" view="pageBreakPreview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3"/>
      <headerFooter alignWithMargins="0"/>
    </customSheetView>
    <customSheetView guid="{71F5222F-F46C-4BE2-8A3D-CE83EDF671DC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4"/>
      <headerFooter alignWithMargins="0"/>
    </customSheetView>
    <customSheetView guid="{971791CA-EC65-441D-904E-2D910B41BB6F}" showPageBreaks="1" printArea="1" view="pageBreakPreview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5"/>
      <headerFooter alignWithMargins="0"/>
    </customSheetView>
    <customSheetView guid="{20AE4CA4-61C1-4B1C-9914-391FCF28BAB4}" showPageBreaks="1" printArea="1" view="pageBreakPreview" topLeftCell="A16">
      <selection activeCell="G26" sqref="G26"/>
      <pageMargins left="0.62992125984251968" right="0.43307086614173229" top="0.74803149606299213" bottom="0.74803149606299213" header="0.31496062992125984" footer="0.31496062992125984"/>
      <pageSetup paperSize="9" firstPageNumber="152" pageOrder="overThenDown" orientation="portrait" useFirstPageNumber="1" r:id="rId16"/>
      <headerFooter alignWithMargins="0"/>
    </customSheetView>
  </customSheetViews>
  <mergeCells count="27">
    <mergeCell ref="L19:N19"/>
    <mergeCell ref="A3:B3"/>
    <mergeCell ref="C3:D3"/>
    <mergeCell ref="E3:F3"/>
    <mergeCell ref="G3:H3"/>
    <mergeCell ref="I3:J3"/>
    <mergeCell ref="A16:B16"/>
    <mergeCell ref="A19:B19"/>
    <mergeCell ref="C19:D19"/>
    <mergeCell ref="E19:F19"/>
    <mergeCell ref="G19:H19"/>
    <mergeCell ref="I19:J19"/>
    <mergeCell ref="A21:B21"/>
    <mergeCell ref="C21:D21"/>
    <mergeCell ref="E21:F21"/>
    <mergeCell ref="G21:H21"/>
    <mergeCell ref="I21:J21"/>
    <mergeCell ref="A20:B20"/>
    <mergeCell ref="C20:D20"/>
    <mergeCell ref="E20:F20"/>
    <mergeCell ref="G20:H20"/>
    <mergeCell ref="I20:J20"/>
    <mergeCell ref="A22:B22"/>
    <mergeCell ref="C22:D22"/>
    <mergeCell ref="E22:F22"/>
    <mergeCell ref="G22:H22"/>
    <mergeCell ref="I22:J22"/>
  </mergeCells>
  <phoneticPr fontId="3"/>
  <printOptions gridLinesSet="0"/>
  <pageMargins left="0.62992125984251968" right="0.43307086614173229" top="0.74803149606299213" bottom="0.74803149606299213" header="0.31496062992125984" footer="0.31496062992125984"/>
  <pageSetup paperSize="9" firstPageNumber="152" pageOrder="overThenDown" orientation="portrait" useFirstPageNumber="1" r:id="rId17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view="pageBreakPreview" zoomScaleNormal="100" zoomScaleSheetLayoutView="100" workbookViewId="0"/>
  </sheetViews>
  <sheetFormatPr defaultColWidth="10.375" defaultRowHeight="18.75" customHeight="1"/>
  <cols>
    <col min="1" max="1" width="18.25" style="413" customWidth="1"/>
    <col min="2" max="2" width="13.5" style="385" customWidth="1"/>
    <col min="3" max="3" width="1.625" style="413" customWidth="1"/>
    <col min="4" max="4" width="13.5" style="413" customWidth="1"/>
    <col min="5" max="5" width="1.625" style="413" customWidth="1"/>
    <col min="6" max="6" width="13.5" style="413" customWidth="1"/>
    <col min="7" max="7" width="1.625" style="413" customWidth="1"/>
    <col min="8" max="8" width="13.5" style="413" customWidth="1"/>
    <col min="9" max="9" width="1.625" style="413" customWidth="1"/>
    <col min="10" max="14" width="9.125" style="413" customWidth="1"/>
    <col min="15" max="15" width="9.375" style="413" customWidth="1"/>
    <col min="16" max="256" width="10.375" style="413"/>
    <col min="257" max="257" width="18.25" style="413" customWidth="1"/>
    <col min="258" max="258" width="13.5" style="413" customWidth="1"/>
    <col min="259" max="259" width="1.625" style="413" customWidth="1"/>
    <col min="260" max="260" width="13.5" style="413" customWidth="1"/>
    <col min="261" max="261" width="1.625" style="413" customWidth="1"/>
    <col min="262" max="262" width="13.5" style="413" customWidth="1"/>
    <col min="263" max="263" width="1.625" style="413" customWidth="1"/>
    <col min="264" max="264" width="13.5" style="413" customWidth="1"/>
    <col min="265" max="265" width="1.625" style="413" customWidth="1"/>
    <col min="266" max="270" width="9.125" style="413" customWidth="1"/>
    <col min="271" max="271" width="9.375" style="413" customWidth="1"/>
    <col min="272" max="512" width="10.375" style="413"/>
    <col min="513" max="513" width="18.25" style="413" customWidth="1"/>
    <col min="514" max="514" width="13.5" style="413" customWidth="1"/>
    <col min="515" max="515" width="1.625" style="413" customWidth="1"/>
    <col min="516" max="516" width="13.5" style="413" customWidth="1"/>
    <col min="517" max="517" width="1.625" style="413" customWidth="1"/>
    <col min="518" max="518" width="13.5" style="413" customWidth="1"/>
    <col min="519" max="519" width="1.625" style="413" customWidth="1"/>
    <col min="520" max="520" width="13.5" style="413" customWidth="1"/>
    <col min="521" max="521" width="1.625" style="413" customWidth="1"/>
    <col min="522" max="526" width="9.125" style="413" customWidth="1"/>
    <col min="527" max="527" width="9.375" style="413" customWidth="1"/>
    <col min="528" max="768" width="10.375" style="413"/>
    <col min="769" max="769" width="18.25" style="413" customWidth="1"/>
    <col min="770" max="770" width="13.5" style="413" customWidth="1"/>
    <col min="771" max="771" width="1.625" style="413" customWidth="1"/>
    <col min="772" max="772" width="13.5" style="413" customWidth="1"/>
    <col min="773" max="773" width="1.625" style="413" customWidth="1"/>
    <col min="774" max="774" width="13.5" style="413" customWidth="1"/>
    <col min="775" max="775" width="1.625" style="413" customWidth="1"/>
    <col min="776" max="776" width="13.5" style="413" customWidth="1"/>
    <col min="777" max="777" width="1.625" style="413" customWidth="1"/>
    <col min="778" max="782" width="9.125" style="413" customWidth="1"/>
    <col min="783" max="783" width="9.375" style="413" customWidth="1"/>
    <col min="784" max="1024" width="10.375" style="413"/>
    <col min="1025" max="1025" width="18.25" style="413" customWidth="1"/>
    <col min="1026" max="1026" width="13.5" style="413" customWidth="1"/>
    <col min="1027" max="1027" width="1.625" style="413" customWidth="1"/>
    <col min="1028" max="1028" width="13.5" style="413" customWidth="1"/>
    <col min="1029" max="1029" width="1.625" style="413" customWidth="1"/>
    <col min="1030" max="1030" width="13.5" style="413" customWidth="1"/>
    <col min="1031" max="1031" width="1.625" style="413" customWidth="1"/>
    <col min="1032" max="1032" width="13.5" style="413" customWidth="1"/>
    <col min="1033" max="1033" width="1.625" style="413" customWidth="1"/>
    <col min="1034" max="1038" width="9.125" style="413" customWidth="1"/>
    <col min="1039" max="1039" width="9.375" style="413" customWidth="1"/>
    <col min="1040" max="1280" width="10.375" style="413"/>
    <col min="1281" max="1281" width="18.25" style="413" customWidth="1"/>
    <col min="1282" max="1282" width="13.5" style="413" customWidth="1"/>
    <col min="1283" max="1283" width="1.625" style="413" customWidth="1"/>
    <col min="1284" max="1284" width="13.5" style="413" customWidth="1"/>
    <col min="1285" max="1285" width="1.625" style="413" customWidth="1"/>
    <col min="1286" max="1286" width="13.5" style="413" customWidth="1"/>
    <col min="1287" max="1287" width="1.625" style="413" customWidth="1"/>
    <col min="1288" max="1288" width="13.5" style="413" customWidth="1"/>
    <col min="1289" max="1289" width="1.625" style="413" customWidth="1"/>
    <col min="1290" max="1294" width="9.125" style="413" customWidth="1"/>
    <col min="1295" max="1295" width="9.375" style="413" customWidth="1"/>
    <col min="1296" max="1536" width="10.375" style="413"/>
    <col min="1537" max="1537" width="18.25" style="413" customWidth="1"/>
    <col min="1538" max="1538" width="13.5" style="413" customWidth="1"/>
    <col min="1539" max="1539" width="1.625" style="413" customWidth="1"/>
    <col min="1540" max="1540" width="13.5" style="413" customWidth="1"/>
    <col min="1541" max="1541" width="1.625" style="413" customWidth="1"/>
    <col min="1542" max="1542" width="13.5" style="413" customWidth="1"/>
    <col min="1543" max="1543" width="1.625" style="413" customWidth="1"/>
    <col min="1544" max="1544" width="13.5" style="413" customWidth="1"/>
    <col min="1545" max="1545" width="1.625" style="413" customWidth="1"/>
    <col min="1546" max="1550" width="9.125" style="413" customWidth="1"/>
    <col min="1551" max="1551" width="9.375" style="413" customWidth="1"/>
    <col min="1552" max="1792" width="10.375" style="413"/>
    <col min="1793" max="1793" width="18.25" style="413" customWidth="1"/>
    <col min="1794" max="1794" width="13.5" style="413" customWidth="1"/>
    <col min="1795" max="1795" width="1.625" style="413" customWidth="1"/>
    <col min="1796" max="1796" width="13.5" style="413" customWidth="1"/>
    <col min="1797" max="1797" width="1.625" style="413" customWidth="1"/>
    <col min="1798" max="1798" width="13.5" style="413" customWidth="1"/>
    <col min="1799" max="1799" width="1.625" style="413" customWidth="1"/>
    <col min="1800" max="1800" width="13.5" style="413" customWidth="1"/>
    <col min="1801" max="1801" width="1.625" style="413" customWidth="1"/>
    <col min="1802" max="1806" width="9.125" style="413" customWidth="1"/>
    <col min="1807" max="1807" width="9.375" style="413" customWidth="1"/>
    <col min="1808" max="2048" width="10.375" style="413"/>
    <col min="2049" max="2049" width="18.25" style="413" customWidth="1"/>
    <col min="2050" max="2050" width="13.5" style="413" customWidth="1"/>
    <col min="2051" max="2051" width="1.625" style="413" customWidth="1"/>
    <col min="2052" max="2052" width="13.5" style="413" customWidth="1"/>
    <col min="2053" max="2053" width="1.625" style="413" customWidth="1"/>
    <col min="2054" max="2054" width="13.5" style="413" customWidth="1"/>
    <col min="2055" max="2055" width="1.625" style="413" customWidth="1"/>
    <col min="2056" max="2056" width="13.5" style="413" customWidth="1"/>
    <col min="2057" max="2057" width="1.625" style="413" customWidth="1"/>
    <col min="2058" max="2062" width="9.125" style="413" customWidth="1"/>
    <col min="2063" max="2063" width="9.375" style="413" customWidth="1"/>
    <col min="2064" max="2304" width="10.375" style="413"/>
    <col min="2305" max="2305" width="18.25" style="413" customWidth="1"/>
    <col min="2306" max="2306" width="13.5" style="413" customWidth="1"/>
    <col min="2307" max="2307" width="1.625" style="413" customWidth="1"/>
    <col min="2308" max="2308" width="13.5" style="413" customWidth="1"/>
    <col min="2309" max="2309" width="1.625" style="413" customWidth="1"/>
    <col min="2310" max="2310" width="13.5" style="413" customWidth="1"/>
    <col min="2311" max="2311" width="1.625" style="413" customWidth="1"/>
    <col min="2312" max="2312" width="13.5" style="413" customWidth="1"/>
    <col min="2313" max="2313" width="1.625" style="413" customWidth="1"/>
    <col min="2314" max="2318" width="9.125" style="413" customWidth="1"/>
    <col min="2319" max="2319" width="9.375" style="413" customWidth="1"/>
    <col min="2320" max="2560" width="10.375" style="413"/>
    <col min="2561" max="2561" width="18.25" style="413" customWidth="1"/>
    <col min="2562" max="2562" width="13.5" style="413" customWidth="1"/>
    <col min="2563" max="2563" width="1.625" style="413" customWidth="1"/>
    <col min="2564" max="2564" width="13.5" style="413" customWidth="1"/>
    <col min="2565" max="2565" width="1.625" style="413" customWidth="1"/>
    <col min="2566" max="2566" width="13.5" style="413" customWidth="1"/>
    <col min="2567" max="2567" width="1.625" style="413" customWidth="1"/>
    <col min="2568" max="2568" width="13.5" style="413" customWidth="1"/>
    <col min="2569" max="2569" width="1.625" style="413" customWidth="1"/>
    <col min="2570" max="2574" width="9.125" style="413" customWidth="1"/>
    <col min="2575" max="2575" width="9.375" style="413" customWidth="1"/>
    <col min="2576" max="2816" width="10.375" style="413"/>
    <col min="2817" max="2817" width="18.25" style="413" customWidth="1"/>
    <col min="2818" max="2818" width="13.5" style="413" customWidth="1"/>
    <col min="2819" max="2819" width="1.625" style="413" customWidth="1"/>
    <col min="2820" max="2820" width="13.5" style="413" customWidth="1"/>
    <col min="2821" max="2821" width="1.625" style="413" customWidth="1"/>
    <col min="2822" max="2822" width="13.5" style="413" customWidth="1"/>
    <col min="2823" max="2823" width="1.625" style="413" customWidth="1"/>
    <col min="2824" max="2824" width="13.5" style="413" customWidth="1"/>
    <col min="2825" max="2825" width="1.625" style="413" customWidth="1"/>
    <col min="2826" max="2830" width="9.125" style="413" customWidth="1"/>
    <col min="2831" max="2831" width="9.375" style="413" customWidth="1"/>
    <col min="2832" max="3072" width="10.375" style="413"/>
    <col min="3073" max="3073" width="18.25" style="413" customWidth="1"/>
    <col min="3074" max="3074" width="13.5" style="413" customWidth="1"/>
    <col min="3075" max="3075" width="1.625" style="413" customWidth="1"/>
    <col min="3076" max="3076" width="13.5" style="413" customWidth="1"/>
    <col min="3077" max="3077" width="1.625" style="413" customWidth="1"/>
    <col min="3078" max="3078" width="13.5" style="413" customWidth="1"/>
    <col min="3079" max="3079" width="1.625" style="413" customWidth="1"/>
    <col min="3080" max="3080" width="13.5" style="413" customWidth="1"/>
    <col min="3081" max="3081" width="1.625" style="413" customWidth="1"/>
    <col min="3082" max="3086" width="9.125" style="413" customWidth="1"/>
    <col min="3087" max="3087" width="9.375" style="413" customWidth="1"/>
    <col min="3088" max="3328" width="10.375" style="413"/>
    <col min="3329" max="3329" width="18.25" style="413" customWidth="1"/>
    <col min="3330" max="3330" width="13.5" style="413" customWidth="1"/>
    <col min="3331" max="3331" width="1.625" style="413" customWidth="1"/>
    <col min="3332" max="3332" width="13.5" style="413" customWidth="1"/>
    <col min="3333" max="3333" width="1.625" style="413" customWidth="1"/>
    <col min="3334" max="3334" width="13.5" style="413" customWidth="1"/>
    <col min="3335" max="3335" width="1.625" style="413" customWidth="1"/>
    <col min="3336" max="3336" width="13.5" style="413" customWidth="1"/>
    <col min="3337" max="3337" width="1.625" style="413" customWidth="1"/>
    <col min="3338" max="3342" width="9.125" style="413" customWidth="1"/>
    <col min="3343" max="3343" width="9.375" style="413" customWidth="1"/>
    <col min="3344" max="3584" width="10.375" style="413"/>
    <col min="3585" max="3585" width="18.25" style="413" customWidth="1"/>
    <col min="3586" max="3586" width="13.5" style="413" customWidth="1"/>
    <col min="3587" max="3587" width="1.625" style="413" customWidth="1"/>
    <col min="3588" max="3588" width="13.5" style="413" customWidth="1"/>
    <col min="3589" max="3589" width="1.625" style="413" customWidth="1"/>
    <col min="3590" max="3590" width="13.5" style="413" customWidth="1"/>
    <col min="3591" max="3591" width="1.625" style="413" customWidth="1"/>
    <col min="3592" max="3592" width="13.5" style="413" customWidth="1"/>
    <col min="3593" max="3593" width="1.625" style="413" customWidth="1"/>
    <col min="3594" max="3598" width="9.125" style="413" customWidth="1"/>
    <col min="3599" max="3599" width="9.375" style="413" customWidth="1"/>
    <col min="3600" max="3840" width="10.375" style="413"/>
    <col min="3841" max="3841" width="18.25" style="413" customWidth="1"/>
    <col min="3842" max="3842" width="13.5" style="413" customWidth="1"/>
    <col min="3843" max="3843" width="1.625" style="413" customWidth="1"/>
    <col min="3844" max="3844" width="13.5" style="413" customWidth="1"/>
    <col min="3845" max="3845" width="1.625" style="413" customWidth="1"/>
    <col min="3846" max="3846" width="13.5" style="413" customWidth="1"/>
    <col min="3847" max="3847" width="1.625" style="413" customWidth="1"/>
    <col min="3848" max="3848" width="13.5" style="413" customWidth="1"/>
    <col min="3849" max="3849" width="1.625" style="413" customWidth="1"/>
    <col min="3850" max="3854" width="9.125" style="413" customWidth="1"/>
    <col min="3855" max="3855" width="9.375" style="413" customWidth="1"/>
    <col min="3856" max="4096" width="10.375" style="413"/>
    <col min="4097" max="4097" width="18.25" style="413" customWidth="1"/>
    <col min="4098" max="4098" width="13.5" style="413" customWidth="1"/>
    <col min="4099" max="4099" width="1.625" style="413" customWidth="1"/>
    <col min="4100" max="4100" width="13.5" style="413" customWidth="1"/>
    <col min="4101" max="4101" width="1.625" style="413" customWidth="1"/>
    <col min="4102" max="4102" width="13.5" style="413" customWidth="1"/>
    <col min="4103" max="4103" width="1.625" style="413" customWidth="1"/>
    <col min="4104" max="4104" width="13.5" style="413" customWidth="1"/>
    <col min="4105" max="4105" width="1.625" style="413" customWidth="1"/>
    <col min="4106" max="4110" width="9.125" style="413" customWidth="1"/>
    <col min="4111" max="4111" width="9.375" style="413" customWidth="1"/>
    <col min="4112" max="4352" width="10.375" style="413"/>
    <col min="4353" max="4353" width="18.25" style="413" customWidth="1"/>
    <col min="4354" max="4354" width="13.5" style="413" customWidth="1"/>
    <col min="4355" max="4355" width="1.625" style="413" customWidth="1"/>
    <col min="4356" max="4356" width="13.5" style="413" customWidth="1"/>
    <col min="4357" max="4357" width="1.625" style="413" customWidth="1"/>
    <col min="4358" max="4358" width="13.5" style="413" customWidth="1"/>
    <col min="4359" max="4359" width="1.625" style="413" customWidth="1"/>
    <col min="4360" max="4360" width="13.5" style="413" customWidth="1"/>
    <col min="4361" max="4361" width="1.625" style="413" customWidth="1"/>
    <col min="4362" max="4366" width="9.125" style="413" customWidth="1"/>
    <col min="4367" max="4367" width="9.375" style="413" customWidth="1"/>
    <col min="4368" max="4608" width="10.375" style="413"/>
    <col min="4609" max="4609" width="18.25" style="413" customWidth="1"/>
    <col min="4610" max="4610" width="13.5" style="413" customWidth="1"/>
    <col min="4611" max="4611" width="1.625" style="413" customWidth="1"/>
    <col min="4612" max="4612" width="13.5" style="413" customWidth="1"/>
    <col min="4613" max="4613" width="1.625" style="413" customWidth="1"/>
    <col min="4614" max="4614" width="13.5" style="413" customWidth="1"/>
    <col min="4615" max="4615" width="1.625" style="413" customWidth="1"/>
    <col min="4616" max="4616" width="13.5" style="413" customWidth="1"/>
    <col min="4617" max="4617" width="1.625" style="413" customWidth="1"/>
    <col min="4618" max="4622" width="9.125" style="413" customWidth="1"/>
    <col min="4623" max="4623" width="9.375" style="413" customWidth="1"/>
    <col min="4624" max="4864" width="10.375" style="413"/>
    <col min="4865" max="4865" width="18.25" style="413" customWidth="1"/>
    <col min="4866" max="4866" width="13.5" style="413" customWidth="1"/>
    <col min="4867" max="4867" width="1.625" style="413" customWidth="1"/>
    <col min="4868" max="4868" width="13.5" style="413" customWidth="1"/>
    <col min="4869" max="4869" width="1.625" style="413" customWidth="1"/>
    <col min="4870" max="4870" width="13.5" style="413" customWidth="1"/>
    <col min="4871" max="4871" width="1.625" style="413" customWidth="1"/>
    <col min="4872" max="4872" width="13.5" style="413" customWidth="1"/>
    <col min="4873" max="4873" width="1.625" style="413" customWidth="1"/>
    <col min="4874" max="4878" width="9.125" style="413" customWidth="1"/>
    <col min="4879" max="4879" width="9.375" style="413" customWidth="1"/>
    <col min="4880" max="5120" width="10.375" style="413"/>
    <col min="5121" max="5121" width="18.25" style="413" customWidth="1"/>
    <col min="5122" max="5122" width="13.5" style="413" customWidth="1"/>
    <col min="5123" max="5123" width="1.625" style="413" customWidth="1"/>
    <col min="5124" max="5124" width="13.5" style="413" customWidth="1"/>
    <col min="5125" max="5125" width="1.625" style="413" customWidth="1"/>
    <col min="5126" max="5126" width="13.5" style="413" customWidth="1"/>
    <col min="5127" max="5127" width="1.625" style="413" customWidth="1"/>
    <col min="5128" max="5128" width="13.5" style="413" customWidth="1"/>
    <col min="5129" max="5129" width="1.625" style="413" customWidth="1"/>
    <col min="5130" max="5134" width="9.125" style="413" customWidth="1"/>
    <col min="5135" max="5135" width="9.375" style="413" customWidth="1"/>
    <col min="5136" max="5376" width="10.375" style="413"/>
    <col min="5377" max="5377" width="18.25" style="413" customWidth="1"/>
    <col min="5378" max="5378" width="13.5" style="413" customWidth="1"/>
    <col min="5379" max="5379" width="1.625" style="413" customWidth="1"/>
    <col min="5380" max="5380" width="13.5" style="413" customWidth="1"/>
    <col min="5381" max="5381" width="1.625" style="413" customWidth="1"/>
    <col min="5382" max="5382" width="13.5" style="413" customWidth="1"/>
    <col min="5383" max="5383" width="1.625" style="413" customWidth="1"/>
    <col min="5384" max="5384" width="13.5" style="413" customWidth="1"/>
    <col min="5385" max="5385" width="1.625" style="413" customWidth="1"/>
    <col min="5386" max="5390" width="9.125" style="413" customWidth="1"/>
    <col min="5391" max="5391" width="9.375" style="413" customWidth="1"/>
    <col min="5392" max="5632" width="10.375" style="413"/>
    <col min="5633" max="5633" width="18.25" style="413" customWidth="1"/>
    <col min="5634" max="5634" width="13.5" style="413" customWidth="1"/>
    <col min="5635" max="5635" width="1.625" style="413" customWidth="1"/>
    <col min="5636" max="5636" width="13.5" style="413" customWidth="1"/>
    <col min="5637" max="5637" width="1.625" style="413" customWidth="1"/>
    <col min="5638" max="5638" width="13.5" style="413" customWidth="1"/>
    <col min="5639" max="5639" width="1.625" style="413" customWidth="1"/>
    <col min="5640" max="5640" width="13.5" style="413" customWidth="1"/>
    <col min="5641" max="5641" width="1.625" style="413" customWidth="1"/>
    <col min="5642" max="5646" width="9.125" style="413" customWidth="1"/>
    <col min="5647" max="5647" width="9.375" style="413" customWidth="1"/>
    <col min="5648" max="5888" width="10.375" style="413"/>
    <col min="5889" max="5889" width="18.25" style="413" customWidth="1"/>
    <col min="5890" max="5890" width="13.5" style="413" customWidth="1"/>
    <col min="5891" max="5891" width="1.625" style="413" customWidth="1"/>
    <col min="5892" max="5892" width="13.5" style="413" customWidth="1"/>
    <col min="5893" max="5893" width="1.625" style="413" customWidth="1"/>
    <col min="5894" max="5894" width="13.5" style="413" customWidth="1"/>
    <col min="5895" max="5895" width="1.625" style="413" customWidth="1"/>
    <col min="5896" max="5896" width="13.5" style="413" customWidth="1"/>
    <col min="5897" max="5897" width="1.625" style="413" customWidth="1"/>
    <col min="5898" max="5902" width="9.125" style="413" customWidth="1"/>
    <col min="5903" max="5903" width="9.375" style="413" customWidth="1"/>
    <col min="5904" max="6144" width="10.375" style="413"/>
    <col min="6145" max="6145" width="18.25" style="413" customWidth="1"/>
    <col min="6146" max="6146" width="13.5" style="413" customWidth="1"/>
    <col min="6147" max="6147" width="1.625" style="413" customWidth="1"/>
    <col min="6148" max="6148" width="13.5" style="413" customWidth="1"/>
    <col min="6149" max="6149" width="1.625" style="413" customWidth="1"/>
    <col min="6150" max="6150" width="13.5" style="413" customWidth="1"/>
    <col min="6151" max="6151" width="1.625" style="413" customWidth="1"/>
    <col min="6152" max="6152" width="13.5" style="413" customWidth="1"/>
    <col min="6153" max="6153" width="1.625" style="413" customWidth="1"/>
    <col min="6154" max="6158" width="9.125" style="413" customWidth="1"/>
    <col min="6159" max="6159" width="9.375" style="413" customWidth="1"/>
    <col min="6160" max="6400" width="10.375" style="413"/>
    <col min="6401" max="6401" width="18.25" style="413" customWidth="1"/>
    <col min="6402" max="6402" width="13.5" style="413" customWidth="1"/>
    <col min="6403" max="6403" width="1.625" style="413" customWidth="1"/>
    <col min="6404" max="6404" width="13.5" style="413" customWidth="1"/>
    <col min="6405" max="6405" width="1.625" style="413" customWidth="1"/>
    <col min="6406" max="6406" width="13.5" style="413" customWidth="1"/>
    <col min="6407" max="6407" width="1.625" style="413" customWidth="1"/>
    <col min="6408" max="6408" width="13.5" style="413" customWidth="1"/>
    <col min="6409" max="6409" width="1.625" style="413" customWidth="1"/>
    <col min="6410" max="6414" width="9.125" style="413" customWidth="1"/>
    <col min="6415" max="6415" width="9.375" style="413" customWidth="1"/>
    <col min="6416" max="6656" width="10.375" style="413"/>
    <col min="6657" max="6657" width="18.25" style="413" customWidth="1"/>
    <col min="6658" max="6658" width="13.5" style="413" customWidth="1"/>
    <col min="6659" max="6659" width="1.625" style="413" customWidth="1"/>
    <col min="6660" max="6660" width="13.5" style="413" customWidth="1"/>
    <col min="6661" max="6661" width="1.625" style="413" customWidth="1"/>
    <col min="6662" max="6662" width="13.5" style="413" customWidth="1"/>
    <col min="6663" max="6663" width="1.625" style="413" customWidth="1"/>
    <col min="6664" max="6664" width="13.5" style="413" customWidth="1"/>
    <col min="6665" max="6665" width="1.625" style="413" customWidth="1"/>
    <col min="6666" max="6670" width="9.125" style="413" customWidth="1"/>
    <col min="6671" max="6671" width="9.375" style="413" customWidth="1"/>
    <col min="6672" max="6912" width="10.375" style="413"/>
    <col min="6913" max="6913" width="18.25" style="413" customWidth="1"/>
    <col min="6914" max="6914" width="13.5" style="413" customWidth="1"/>
    <col min="6915" max="6915" width="1.625" style="413" customWidth="1"/>
    <col min="6916" max="6916" width="13.5" style="413" customWidth="1"/>
    <col min="6917" max="6917" width="1.625" style="413" customWidth="1"/>
    <col min="6918" max="6918" width="13.5" style="413" customWidth="1"/>
    <col min="6919" max="6919" width="1.625" style="413" customWidth="1"/>
    <col min="6920" max="6920" width="13.5" style="413" customWidth="1"/>
    <col min="6921" max="6921" width="1.625" style="413" customWidth="1"/>
    <col min="6922" max="6926" width="9.125" style="413" customWidth="1"/>
    <col min="6927" max="6927" width="9.375" style="413" customWidth="1"/>
    <col min="6928" max="7168" width="10.375" style="413"/>
    <col min="7169" max="7169" width="18.25" style="413" customWidth="1"/>
    <col min="7170" max="7170" width="13.5" style="413" customWidth="1"/>
    <col min="7171" max="7171" width="1.625" style="413" customWidth="1"/>
    <col min="7172" max="7172" width="13.5" style="413" customWidth="1"/>
    <col min="7173" max="7173" width="1.625" style="413" customWidth="1"/>
    <col min="7174" max="7174" width="13.5" style="413" customWidth="1"/>
    <col min="7175" max="7175" width="1.625" style="413" customWidth="1"/>
    <col min="7176" max="7176" width="13.5" style="413" customWidth="1"/>
    <col min="7177" max="7177" width="1.625" style="413" customWidth="1"/>
    <col min="7178" max="7182" width="9.125" style="413" customWidth="1"/>
    <col min="7183" max="7183" width="9.375" style="413" customWidth="1"/>
    <col min="7184" max="7424" width="10.375" style="413"/>
    <col min="7425" max="7425" width="18.25" style="413" customWidth="1"/>
    <col min="7426" max="7426" width="13.5" style="413" customWidth="1"/>
    <col min="7427" max="7427" width="1.625" style="413" customWidth="1"/>
    <col min="7428" max="7428" width="13.5" style="413" customWidth="1"/>
    <col min="7429" max="7429" width="1.625" style="413" customWidth="1"/>
    <col min="7430" max="7430" width="13.5" style="413" customWidth="1"/>
    <col min="7431" max="7431" width="1.625" style="413" customWidth="1"/>
    <col min="7432" max="7432" width="13.5" style="413" customWidth="1"/>
    <col min="7433" max="7433" width="1.625" style="413" customWidth="1"/>
    <col min="7434" max="7438" width="9.125" style="413" customWidth="1"/>
    <col min="7439" max="7439" width="9.375" style="413" customWidth="1"/>
    <col min="7440" max="7680" width="10.375" style="413"/>
    <col min="7681" max="7681" width="18.25" style="413" customWidth="1"/>
    <col min="7682" max="7682" width="13.5" style="413" customWidth="1"/>
    <col min="7683" max="7683" width="1.625" style="413" customWidth="1"/>
    <col min="7684" max="7684" width="13.5" style="413" customWidth="1"/>
    <col min="7685" max="7685" width="1.625" style="413" customWidth="1"/>
    <col min="7686" max="7686" width="13.5" style="413" customWidth="1"/>
    <col min="7687" max="7687" width="1.625" style="413" customWidth="1"/>
    <col min="7688" max="7688" width="13.5" style="413" customWidth="1"/>
    <col min="7689" max="7689" width="1.625" style="413" customWidth="1"/>
    <col min="7690" max="7694" width="9.125" style="413" customWidth="1"/>
    <col min="7695" max="7695" width="9.375" style="413" customWidth="1"/>
    <col min="7696" max="7936" width="10.375" style="413"/>
    <col min="7937" max="7937" width="18.25" style="413" customWidth="1"/>
    <col min="7938" max="7938" width="13.5" style="413" customWidth="1"/>
    <col min="7939" max="7939" width="1.625" style="413" customWidth="1"/>
    <col min="7940" max="7940" width="13.5" style="413" customWidth="1"/>
    <col min="7941" max="7941" width="1.625" style="413" customWidth="1"/>
    <col min="7942" max="7942" width="13.5" style="413" customWidth="1"/>
    <col min="7943" max="7943" width="1.625" style="413" customWidth="1"/>
    <col min="7944" max="7944" width="13.5" style="413" customWidth="1"/>
    <col min="7945" max="7945" width="1.625" style="413" customWidth="1"/>
    <col min="7946" max="7950" width="9.125" style="413" customWidth="1"/>
    <col min="7951" max="7951" width="9.375" style="413" customWidth="1"/>
    <col min="7952" max="8192" width="10.375" style="413"/>
    <col min="8193" max="8193" width="18.25" style="413" customWidth="1"/>
    <col min="8194" max="8194" width="13.5" style="413" customWidth="1"/>
    <col min="8195" max="8195" width="1.625" style="413" customWidth="1"/>
    <col min="8196" max="8196" width="13.5" style="413" customWidth="1"/>
    <col min="8197" max="8197" width="1.625" style="413" customWidth="1"/>
    <col min="8198" max="8198" width="13.5" style="413" customWidth="1"/>
    <col min="8199" max="8199" width="1.625" style="413" customWidth="1"/>
    <col min="8200" max="8200" width="13.5" style="413" customWidth="1"/>
    <col min="8201" max="8201" width="1.625" style="413" customWidth="1"/>
    <col min="8202" max="8206" width="9.125" style="413" customWidth="1"/>
    <col min="8207" max="8207" width="9.375" style="413" customWidth="1"/>
    <col min="8208" max="8448" width="10.375" style="413"/>
    <col min="8449" max="8449" width="18.25" style="413" customWidth="1"/>
    <col min="8450" max="8450" width="13.5" style="413" customWidth="1"/>
    <col min="8451" max="8451" width="1.625" style="413" customWidth="1"/>
    <col min="8452" max="8452" width="13.5" style="413" customWidth="1"/>
    <col min="8453" max="8453" width="1.625" style="413" customWidth="1"/>
    <col min="8454" max="8454" width="13.5" style="413" customWidth="1"/>
    <col min="8455" max="8455" width="1.625" style="413" customWidth="1"/>
    <col min="8456" max="8456" width="13.5" style="413" customWidth="1"/>
    <col min="8457" max="8457" width="1.625" style="413" customWidth="1"/>
    <col min="8458" max="8462" width="9.125" style="413" customWidth="1"/>
    <col min="8463" max="8463" width="9.375" style="413" customWidth="1"/>
    <col min="8464" max="8704" width="10.375" style="413"/>
    <col min="8705" max="8705" width="18.25" style="413" customWidth="1"/>
    <col min="8706" max="8706" width="13.5" style="413" customWidth="1"/>
    <col min="8707" max="8707" width="1.625" style="413" customWidth="1"/>
    <col min="8708" max="8708" width="13.5" style="413" customWidth="1"/>
    <col min="8709" max="8709" width="1.625" style="413" customWidth="1"/>
    <col min="8710" max="8710" width="13.5" style="413" customWidth="1"/>
    <col min="8711" max="8711" width="1.625" style="413" customWidth="1"/>
    <col min="8712" max="8712" width="13.5" style="413" customWidth="1"/>
    <col min="8713" max="8713" width="1.625" style="413" customWidth="1"/>
    <col min="8714" max="8718" width="9.125" style="413" customWidth="1"/>
    <col min="8719" max="8719" width="9.375" style="413" customWidth="1"/>
    <col min="8720" max="8960" width="10.375" style="413"/>
    <col min="8961" max="8961" width="18.25" style="413" customWidth="1"/>
    <col min="8962" max="8962" width="13.5" style="413" customWidth="1"/>
    <col min="8963" max="8963" width="1.625" style="413" customWidth="1"/>
    <col min="8964" max="8964" width="13.5" style="413" customWidth="1"/>
    <col min="8965" max="8965" width="1.625" style="413" customWidth="1"/>
    <col min="8966" max="8966" width="13.5" style="413" customWidth="1"/>
    <col min="8967" max="8967" width="1.625" style="413" customWidth="1"/>
    <col min="8968" max="8968" width="13.5" style="413" customWidth="1"/>
    <col min="8969" max="8969" width="1.625" style="413" customWidth="1"/>
    <col min="8970" max="8974" width="9.125" style="413" customWidth="1"/>
    <col min="8975" max="8975" width="9.375" style="413" customWidth="1"/>
    <col min="8976" max="9216" width="10.375" style="413"/>
    <col min="9217" max="9217" width="18.25" style="413" customWidth="1"/>
    <col min="9218" max="9218" width="13.5" style="413" customWidth="1"/>
    <col min="9219" max="9219" width="1.625" style="413" customWidth="1"/>
    <col min="9220" max="9220" width="13.5" style="413" customWidth="1"/>
    <col min="9221" max="9221" width="1.625" style="413" customWidth="1"/>
    <col min="9222" max="9222" width="13.5" style="413" customWidth="1"/>
    <col min="9223" max="9223" width="1.625" style="413" customWidth="1"/>
    <col min="9224" max="9224" width="13.5" style="413" customWidth="1"/>
    <col min="9225" max="9225" width="1.625" style="413" customWidth="1"/>
    <col min="9226" max="9230" width="9.125" style="413" customWidth="1"/>
    <col min="9231" max="9231" width="9.375" style="413" customWidth="1"/>
    <col min="9232" max="9472" width="10.375" style="413"/>
    <col min="9473" max="9473" width="18.25" style="413" customWidth="1"/>
    <col min="9474" max="9474" width="13.5" style="413" customWidth="1"/>
    <col min="9475" max="9475" width="1.625" style="413" customWidth="1"/>
    <col min="9476" max="9476" width="13.5" style="413" customWidth="1"/>
    <col min="9477" max="9477" width="1.625" style="413" customWidth="1"/>
    <col min="9478" max="9478" width="13.5" style="413" customWidth="1"/>
    <col min="9479" max="9479" width="1.625" style="413" customWidth="1"/>
    <col min="9480" max="9480" width="13.5" style="413" customWidth="1"/>
    <col min="9481" max="9481" width="1.625" style="413" customWidth="1"/>
    <col min="9482" max="9486" width="9.125" style="413" customWidth="1"/>
    <col min="9487" max="9487" width="9.375" style="413" customWidth="1"/>
    <col min="9488" max="9728" width="10.375" style="413"/>
    <col min="9729" max="9729" width="18.25" style="413" customWidth="1"/>
    <col min="9730" max="9730" width="13.5" style="413" customWidth="1"/>
    <col min="9731" max="9731" width="1.625" style="413" customWidth="1"/>
    <col min="9732" max="9732" width="13.5" style="413" customWidth="1"/>
    <col min="9733" max="9733" width="1.625" style="413" customWidth="1"/>
    <col min="9734" max="9734" width="13.5" style="413" customWidth="1"/>
    <col min="9735" max="9735" width="1.625" style="413" customWidth="1"/>
    <col min="9736" max="9736" width="13.5" style="413" customWidth="1"/>
    <col min="9737" max="9737" width="1.625" style="413" customWidth="1"/>
    <col min="9738" max="9742" width="9.125" style="413" customWidth="1"/>
    <col min="9743" max="9743" width="9.375" style="413" customWidth="1"/>
    <col min="9744" max="9984" width="10.375" style="413"/>
    <col min="9985" max="9985" width="18.25" style="413" customWidth="1"/>
    <col min="9986" max="9986" width="13.5" style="413" customWidth="1"/>
    <col min="9987" max="9987" width="1.625" style="413" customWidth="1"/>
    <col min="9988" max="9988" width="13.5" style="413" customWidth="1"/>
    <col min="9989" max="9989" width="1.625" style="413" customWidth="1"/>
    <col min="9990" max="9990" width="13.5" style="413" customWidth="1"/>
    <col min="9991" max="9991" width="1.625" style="413" customWidth="1"/>
    <col min="9992" max="9992" width="13.5" style="413" customWidth="1"/>
    <col min="9993" max="9993" width="1.625" style="413" customWidth="1"/>
    <col min="9994" max="9998" width="9.125" style="413" customWidth="1"/>
    <col min="9999" max="9999" width="9.375" style="413" customWidth="1"/>
    <col min="10000" max="10240" width="10.375" style="413"/>
    <col min="10241" max="10241" width="18.25" style="413" customWidth="1"/>
    <col min="10242" max="10242" width="13.5" style="413" customWidth="1"/>
    <col min="10243" max="10243" width="1.625" style="413" customWidth="1"/>
    <col min="10244" max="10244" width="13.5" style="413" customWidth="1"/>
    <col min="10245" max="10245" width="1.625" style="413" customWidth="1"/>
    <col min="10246" max="10246" width="13.5" style="413" customWidth="1"/>
    <col min="10247" max="10247" width="1.625" style="413" customWidth="1"/>
    <col min="10248" max="10248" width="13.5" style="413" customWidth="1"/>
    <col min="10249" max="10249" width="1.625" style="413" customWidth="1"/>
    <col min="10250" max="10254" width="9.125" style="413" customWidth="1"/>
    <col min="10255" max="10255" width="9.375" style="413" customWidth="1"/>
    <col min="10256" max="10496" width="10.375" style="413"/>
    <col min="10497" max="10497" width="18.25" style="413" customWidth="1"/>
    <col min="10498" max="10498" width="13.5" style="413" customWidth="1"/>
    <col min="10499" max="10499" width="1.625" style="413" customWidth="1"/>
    <col min="10500" max="10500" width="13.5" style="413" customWidth="1"/>
    <col min="10501" max="10501" width="1.625" style="413" customWidth="1"/>
    <col min="10502" max="10502" width="13.5" style="413" customWidth="1"/>
    <col min="10503" max="10503" width="1.625" style="413" customWidth="1"/>
    <col min="10504" max="10504" width="13.5" style="413" customWidth="1"/>
    <col min="10505" max="10505" width="1.625" style="413" customWidth="1"/>
    <col min="10506" max="10510" width="9.125" style="413" customWidth="1"/>
    <col min="10511" max="10511" width="9.375" style="413" customWidth="1"/>
    <col min="10512" max="10752" width="10.375" style="413"/>
    <col min="10753" max="10753" width="18.25" style="413" customWidth="1"/>
    <col min="10754" max="10754" width="13.5" style="413" customWidth="1"/>
    <col min="10755" max="10755" width="1.625" style="413" customWidth="1"/>
    <col min="10756" max="10756" width="13.5" style="413" customWidth="1"/>
    <col min="10757" max="10757" width="1.625" style="413" customWidth="1"/>
    <col min="10758" max="10758" width="13.5" style="413" customWidth="1"/>
    <col min="10759" max="10759" width="1.625" style="413" customWidth="1"/>
    <col min="10760" max="10760" width="13.5" style="413" customWidth="1"/>
    <col min="10761" max="10761" width="1.625" style="413" customWidth="1"/>
    <col min="10762" max="10766" width="9.125" style="413" customWidth="1"/>
    <col min="10767" max="10767" width="9.375" style="413" customWidth="1"/>
    <col min="10768" max="11008" width="10.375" style="413"/>
    <col min="11009" max="11009" width="18.25" style="413" customWidth="1"/>
    <col min="11010" max="11010" width="13.5" style="413" customWidth="1"/>
    <col min="11011" max="11011" width="1.625" style="413" customWidth="1"/>
    <col min="11012" max="11012" width="13.5" style="413" customWidth="1"/>
    <col min="11013" max="11013" width="1.625" style="413" customWidth="1"/>
    <col min="11014" max="11014" width="13.5" style="413" customWidth="1"/>
    <col min="11015" max="11015" width="1.625" style="413" customWidth="1"/>
    <col min="11016" max="11016" width="13.5" style="413" customWidth="1"/>
    <col min="11017" max="11017" width="1.625" style="413" customWidth="1"/>
    <col min="11018" max="11022" width="9.125" style="413" customWidth="1"/>
    <col min="11023" max="11023" width="9.375" style="413" customWidth="1"/>
    <col min="11024" max="11264" width="10.375" style="413"/>
    <col min="11265" max="11265" width="18.25" style="413" customWidth="1"/>
    <col min="11266" max="11266" width="13.5" style="413" customWidth="1"/>
    <col min="11267" max="11267" width="1.625" style="413" customWidth="1"/>
    <col min="11268" max="11268" width="13.5" style="413" customWidth="1"/>
    <col min="11269" max="11269" width="1.625" style="413" customWidth="1"/>
    <col min="11270" max="11270" width="13.5" style="413" customWidth="1"/>
    <col min="11271" max="11271" width="1.625" style="413" customWidth="1"/>
    <col min="11272" max="11272" width="13.5" style="413" customWidth="1"/>
    <col min="11273" max="11273" width="1.625" style="413" customWidth="1"/>
    <col min="11274" max="11278" width="9.125" style="413" customWidth="1"/>
    <col min="11279" max="11279" width="9.375" style="413" customWidth="1"/>
    <col min="11280" max="11520" width="10.375" style="413"/>
    <col min="11521" max="11521" width="18.25" style="413" customWidth="1"/>
    <col min="11522" max="11522" width="13.5" style="413" customWidth="1"/>
    <col min="11523" max="11523" width="1.625" style="413" customWidth="1"/>
    <col min="11524" max="11524" width="13.5" style="413" customWidth="1"/>
    <col min="11525" max="11525" width="1.625" style="413" customWidth="1"/>
    <col min="11526" max="11526" width="13.5" style="413" customWidth="1"/>
    <col min="11527" max="11527" width="1.625" style="413" customWidth="1"/>
    <col min="11528" max="11528" width="13.5" style="413" customWidth="1"/>
    <col min="11529" max="11529" width="1.625" style="413" customWidth="1"/>
    <col min="11530" max="11534" width="9.125" style="413" customWidth="1"/>
    <col min="11535" max="11535" width="9.375" style="413" customWidth="1"/>
    <col min="11536" max="11776" width="10.375" style="413"/>
    <col min="11777" max="11777" width="18.25" style="413" customWidth="1"/>
    <col min="11778" max="11778" width="13.5" style="413" customWidth="1"/>
    <col min="11779" max="11779" width="1.625" style="413" customWidth="1"/>
    <col min="11780" max="11780" width="13.5" style="413" customWidth="1"/>
    <col min="11781" max="11781" width="1.625" style="413" customWidth="1"/>
    <col min="11782" max="11782" width="13.5" style="413" customWidth="1"/>
    <col min="11783" max="11783" width="1.625" style="413" customWidth="1"/>
    <col min="11784" max="11784" width="13.5" style="413" customWidth="1"/>
    <col min="11785" max="11785" width="1.625" style="413" customWidth="1"/>
    <col min="11786" max="11790" width="9.125" style="413" customWidth="1"/>
    <col min="11791" max="11791" width="9.375" style="413" customWidth="1"/>
    <col min="11792" max="12032" width="10.375" style="413"/>
    <col min="12033" max="12033" width="18.25" style="413" customWidth="1"/>
    <col min="12034" max="12034" width="13.5" style="413" customWidth="1"/>
    <col min="12035" max="12035" width="1.625" style="413" customWidth="1"/>
    <col min="12036" max="12036" width="13.5" style="413" customWidth="1"/>
    <col min="12037" max="12037" width="1.625" style="413" customWidth="1"/>
    <col min="12038" max="12038" width="13.5" style="413" customWidth="1"/>
    <col min="12039" max="12039" width="1.625" style="413" customWidth="1"/>
    <col min="12040" max="12040" width="13.5" style="413" customWidth="1"/>
    <col min="12041" max="12041" width="1.625" style="413" customWidth="1"/>
    <col min="12042" max="12046" width="9.125" style="413" customWidth="1"/>
    <col min="12047" max="12047" width="9.375" style="413" customWidth="1"/>
    <col min="12048" max="12288" width="10.375" style="413"/>
    <col min="12289" max="12289" width="18.25" style="413" customWidth="1"/>
    <col min="12290" max="12290" width="13.5" style="413" customWidth="1"/>
    <col min="12291" max="12291" width="1.625" style="413" customWidth="1"/>
    <col min="12292" max="12292" width="13.5" style="413" customWidth="1"/>
    <col min="12293" max="12293" width="1.625" style="413" customWidth="1"/>
    <col min="12294" max="12294" width="13.5" style="413" customWidth="1"/>
    <col min="12295" max="12295" width="1.625" style="413" customWidth="1"/>
    <col min="12296" max="12296" width="13.5" style="413" customWidth="1"/>
    <col min="12297" max="12297" width="1.625" style="413" customWidth="1"/>
    <col min="12298" max="12302" width="9.125" style="413" customWidth="1"/>
    <col min="12303" max="12303" width="9.375" style="413" customWidth="1"/>
    <col min="12304" max="12544" width="10.375" style="413"/>
    <col min="12545" max="12545" width="18.25" style="413" customWidth="1"/>
    <col min="12546" max="12546" width="13.5" style="413" customWidth="1"/>
    <col min="12547" max="12547" width="1.625" style="413" customWidth="1"/>
    <col min="12548" max="12548" width="13.5" style="413" customWidth="1"/>
    <col min="12549" max="12549" width="1.625" style="413" customWidth="1"/>
    <col min="12550" max="12550" width="13.5" style="413" customWidth="1"/>
    <col min="12551" max="12551" width="1.625" style="413" customWidth="1"/>
    <col min="12552" max="12552" width="13.5" style="413" customWidth="1"/>
    <col min="12553" max="12553" width="1.625" style="413" customWidth="1"/>
    <col min="12554" max="12558" width="9.125" style="413" customWidth="1"/>
    <col min="12559" max="12559" width="9.375" style="413" customWidth="1"/>
    <col min="12560" max="12800" width="10.375" style="413"/>
    <col min="12801" max="12801" width="18.25" style="413" customWidth="1"/>
    <col min="12802" max="12802" width="13.5" style="413" customWidth="1"/>
    <col min="12803" max="12803" width="1.625" style="413" customWidth="1"/>
    <col min="12804" max="12804" width="13.5" style="413" customWidth="1"/>
    <col min="12805" max="12805" width="1.625" style="413" customWidth="1"/>
    <col min="12806" max="12806" width="13.5" style="413" customWidth="1"/>
    <col min="12807" max="12807" width="1.625" style="413" customWidth="1"/>
    <col min="12808" max="12808" width="13.5" style="413" customWidth="1"/>
    <col min="12809" max="12809" width="1.625" style="413" customWidth="1"/>
    <col min="12810" max="12814" width="9.125" style="413" customWidth="1"/>
    <col min="12815" max="12815" width="9.375" style="413" customWidth="1"/>
    <col min="12816" max="13056" width="10.375" style="413"/>
    <col min="13057" max="13057" width="18.25" style="413" customWidth="1"/>
    <col min="13058" max="13058" width="13.5" style="413" customWidth="1"/>
    <col min="13059" max="13059" width="1.625" style="413" customWidth="1"/>
    <col min="13060" max="13060" width="13.5" style="413" customWidth="1"/>
    <col min="13061" max="13061" width="1.625" style="413" customWidth="1"/>
    <col min="13062" max="13062" width="13.5" style="413" customWidth="1"/>
    <col min="13063" max="13063" width="1.625" style="413" customWidth="1"/>
    <col min="13064" max="13064" width="13.5" style="413" customWidth="1"/>
    <col min="13065" max="13065" width="1.625" style="413" customWidth="1"/>
    <col min="13066" max="13070" width="9.125" style="413" customWidth="1"/>
    <col min="13071" max="13071" width="9.375" style="413" customWidth="1"/>
    <col min="13072" max="13312" width="10.375" style="413"/>
    <col min="13313" max="13313" width="18.25" style="413" customWidth="1"/>
    <col min="13314" max="13314" width="13.5" style="413" customWidth="1"/>
    <col min="13315" max="13315" width="1.625" style="413" customWidth="1"/>
    <col min="13316" max="13316" width="13.5" style="413" customWidth="1"/>
    <col min="13317" max="13317" width="1.625" style="413" customWidth="1"/>
    <col min="13318" max="13318" width="13.5" style="413" customWidth="1"/>
    <col min="13319" max="13319" width="1.625" style="413" customWidth="1"/>
    <col min="13320" max="13320" width="13.5" style="413" customWidth="1"/>
    <col min="13321" max="13321" width="1.625" style="413" customWidth="1"/>
    <col min="13322" max="13326" width="9.125" style="413" customWidth="1"/>
    <col min="13327" max="13327" width="9.375" style="413" customWidth="1"/>
    <col min="13328" max="13568" width="10.375" style="413"/>
    <col min="13569" max="13569" width="18.25" style="413" customWidth="1"/>
    <col min="13570" max="13570" width="13.5" style="413" customWidth="1"/>
    <col min="13571" max="13571" width="1.625" style="413" customWidth="1"/>
    <col min="13572" max="13572" width="13.5" style="413" customWidth="1"/>
    <col min="13573" max="13573" width="1.625" style="413" customWidth="1"/>
    <col min="13574" max="13574" width="13.5" style="413" customWidth="1"/>
    <col min="13575" max="13575" width="1.625" style="413" customWidth="1"/>
    <col min="13576" max="13576" width="13.5" style="413" customWidth="1"/>
    <col min="13577" max="13577" width="1.625" style="413" customWidth="1"/>
    <col min="13578" max="13582" width="9.125" style="413" customWidth="1"/>
    <col min="13583" max="13583" width="9.375" style="413" customWidth="1"/>
    <col min="13584" max="13824" width="10.375" style="413"/>
    <col min="13825" max="13825" width="18.25" style="413" customWidth="1"/>
    <col min="13826" max="13826" width="13.5" style="413" customWidth="1"/>
    <col min="13827" max="13827" width="1.625" style="413" customWidth="1"/>
    <col min="13828" max="13828" width="13.5" style="413" customWidth="1"/>
    <col min="13829" max="13829" width="1.625" style="413" customWidth="1"/>
    <col min="13830" max="13830" width="13.5" style="413" customWidth="1"/>
    <col min="13831" max="13831" width="1.625" style="413" customWidth="1"/>
    <col min="13832" max="13832" width="13.5" style="413" customWidth="1"/>
    <col min="13833" max="13833" width="1.625" style="413" customWidth="1"/>
    <col min="13834" max="13838" width="9.125" style="413" customWidth="1"/>
    <col min="13839" max="13839" width="9.375" style="413" customWidth="1"/>
    <col min="13840" max="14080" width="10.375" style="413"/>
    <col min="14081" max="14081" width="18.25" style="413" customWidth="1"/>
    <col min="14082" max="14082" width="13.5" style="413" customWidth="1"/>
    <col min="14083" max="14083" width="1.625" style="413" customWidth="1"/>
    <col min="14084" max="14084" width="13.5" style="413" customWidth="1"/>
    <col min="14085" max="14085" width="1.625" style="413" customWidth="1"/>
    <col min="14086" max="14086" width="13.5" style="413" customWidth="1"/>
    <col min="14087" max="14087" width="1.625" style="413" customWidth="1"/>
    <col min="14088" max="14088" width="13.5" style="413" customWidth="1"/>
    <col min="14089" max="14089" width="1.625" style="413" customWidth="1"/>
    <col min="14090" max="14094" width="9.125" style="413" customWidth="1"/>
    <col min="14095" max="14095" width="9.375" style="413" customWidth="1"/>
    <col min="14096" max="14336" width="10.375" style="413"/>
    <col min="14337" max="14337" width="18.25" style="413" customWidth="1"/>
    <col min="14338" max="14338" width="13.5" style="413" customWidth="1"/>
    <col min="14339" max="14339" width="1.625" style="413" customWidth="1"/>
    <col min="14340" max="14340" width="13.5" style="413" customWidth="1"/>
    <col min="14341" max="14341" width="1.625" style="413" customWidth="1"/>
    <col min="14342" max="14342" width="13.5" style="413" customWidth="1"/>
    <col min="14343" max="14343" width="1.625" style="413" customWidth="1"/>
    <col min="14344" max="14344" width="13.5" style="413" customWidth="1"/>
    <col min="14345" max="14345" width="1.625" style="413" customWidth="1"/>
    <col min="14346" max="14350" width="9.125" style="413" customWidth="1"/>
    <col min="14351" max="14351" width="9.375" style="413" customWidth="1"/>
    <col min="14352" max="14592" width="10.375" style="413"/>
    <col min="14593" max="14593" width="18.25" style="413" customWidth="1"/>
    <col min="14594" max="14594" width="13.5" style="413" customWidth="1"/>
    <col min="14595" max="14595" width="1.625" style="413" customWidth="1"/>
    <col min="14596" max="14596" width="13.5" style="413" customWidth="1"/>
    <col min="14597" max="14597" width="1.625" style="413" customWidth="1"/>
    <col min="14598" max="14598" width="13.5" style="413" customWidth="1"/>
    <col min="14599" max="14599" width="1.625" style="413" customWidth="1"/>
    <col min="14600" max="14600" width="13.5" style="413" customWidth="1"/>
    <col min="14601" max="14601" width="1.625" style="413" customWidth="1"/>
    <col min="14602" max="14606" width="9.125" style="413" customWidth="1"/>
    <col min="14607" max="14607" width="9.375" style="413" customWidth="1"/>
    <col min="14608" max="14848" width="10.375" style="413"/>
    <col min="14849" max="14849" width="18.25" style="413" customWidth="1"/>
    <col min="14850" max="14850" width="13.5" style="413" customWidth="1"/>
    <col min="14851" max="14851" width="1.625" style="413" customWidth="1"/>
    <col min="14852" max="14852" width="13.5" style="413" customWidth="1"/>
    <col min="14853" max="14853" width="1.625" style="413" customWidth="1"/>
    <col min="14854" max="14854" width="13.5" style="413" customWidth="1"/>
    <col min="14855" max="14855" width="1.625" style="413" customWidth="1"/>
    <col min="14856" max="14856" width="13.5" style="413" customWidth="1"/>
    <col min="14857" max="14857" width="1.625" style="413" customWidth="1"/>
    <col min="14858" max="14862" width="9.125" style="413" customWidth="1"/>
    <col min="14863" max="14863" width="9.375" style="413" customWidth="1"/>
    <col min="14864" max="15104" width="10.375" style="413"/>
    <col min="15105" max="15105" width="18.25" style="413" customWidth="1"/>
    <col min="15106" max="15106" width="13.5" style="413" customWidth="1"/>
    <col min="15107" max="15107" width="1.625" style="413" customWidth="1"/>
    <col min="15108" max="15108" width="13.5" style="413" customWidth="1"/>
    <col min="15109" max="15109" width="1.625" style="413" customWidth="1"/>
    <col min="15110" max="15110" width="13.5" style="413" customWidth="1"/>
    <col min="15111" max="15111" width="1.625" style="413" customWidth="1"/>
    <col min="15112" max="15112" width="13.5" style="413" customWidth="1"/>
    <col min="15113" max="15113" width="1.625" style="413" customWidth="1"/>
    <col min="15114" max="15118" width="9.125" style="413" customWidth="1"/>
    <col min="15119" max="15119" width="9.375" style="413" customWidth="1"/>
    <col min="15120" max="15360" width="10.375" style="413"/>
    <col min="15361" max="15361" width="18.25" style="413" customWidth="1"/>
    <col min="15362" max="15362" width="13.5" style="413" customWidth="1"/>
    <col min="15363" max="15363" width="1.625" style="413" customWidth="1"/>
    <col min="15364" max="15364" width="13.5" style="413" customWidth="1"/>
    <col min="15365" max="15365" width="1.625" style="413" customWidth="1"/>
    <col min="15366" max="15366" width="13.5" style="413" customWidth="1"/>
    <col min="15367" max="15367" width="1.625" style="413" customWidth="1"/>
    <col min="15368" max="15368" width="13.5" style="413" customWidth="1"/>
    <col min="15369" max="15369" width="1.625" style="413" customWidth="1"/>
    <col min="15370" max="15374" width="9.125" style="413" customWidth="1"/>
    <col min="15375" max="15375" width="9.375" style="413" customWidth="1"/>
    <col min="15376" max="15616" width="10.375" style="413"/>
    <col min="15617" max="15617" width="18.25" style="413" customWidth="1"/>
    <col min="15618" max="15618" width="13.5" style="413" customWidth="1"/>
    <col min="15619" max="15619" width="1.625" style="413" customWidth="1"/>
    <col min="15620" max="15620" width="13.5" style="413" customWidth="1"/>
    <col min="15621" max="15621" width="1.625" style="413" customWidth="1"/>
    <col min="15622" max="15622" width="13.5" style="413" customWidth="1"/>
    <col min="15623" max="15623" width="1.625" style="413" customWidth="1"/>
    <col min="15624" max="15624" width="13.5" style="413" customWidth="1"/>
    <col min="15625" max="15625" width="1.625" style="413" customWidth="1"/>
    <col min="15626" max="15630" width="9.125" style="413" customWidth="1"/>
    <col min="15631" max="15631" width="9.375" style="413" customWidth="1"/>
    <col min="15632" max="15872" width="10.375" style="413"/>
    <col min="15873" max="15873" width="18.25" style="413" customWidth="1"/>
    <col min="15874" max="15874" width="13.5" style="413" customWidth="1"/>
    <col min="15875" max="15875" width="1.625" style="413" customWidth="1"/>
    <col min="15876" max="15876" width="13.5" style="413" customWidth="1"/>
    <col min="15877" max="15877" width="1.625" style="413" customWidth="1"/>
    <col min="15878" max="15878" width="13.5" style="413" customWidth="1"/>
    <col min="15879" max="15879" width="1.625" style="413" customWidth="1"/>
    <col min="15880" max="15880" width="13.5" style="413" customWidth="1"/>
    <col min="15881" max="15881" width="1.625" style="413" customWidth="1"/>
    <col min="15882" max="15886" width="9.125" style="413" customWidth="1"/>
    <col min="15887" max="15887" width="9.375" style="413" customWidth="1"/>
    <col min="15888" max="16128" width="10.375" style="413"/>
    <col min="16129" max="16129" width="18.25" style="413" customWidth="1"/>
    <col min="16130" max="16130" width="13.5" style="413" customWidth="1"/>
    <col min="16131" max="16131" width="1.625" style="413" customWidth="1"/>
    <col min="16132" max="16132" width="13.5" style="413" customWidth="1"/>
    <col min="16133" max="16133" width="1.625" style="413" customWidth="1"/>
    <col min="16134" max="16134" width="13.5" style="413" customWidth="1"/>
    <col min="16135" max="16135" width="1.625" style="413" customWidth="1"/>
    <col min="16136" max="16136" width="13.5" style="413" customWidth="1"/>
    <col min="16137" max="16137" width="1.625" style="413" customWidth="1"/>
    <col min="16138" max="16142" width="9.125" style="413" customWidth="1"/>
    <col min="16143" max="16143" width="9.375" style="413" customWidth="1"/>
    <col min="16144" max="16384" width="10.375" style="413"/>
  </cols>
  <sheetData>
    <row r="1" spans="1:27" ht="18.75" customHeight="1">
      <c r="A1" s="210" t="s">
        <v>469</v>
      </c>
      <c r="B1" s="410"/>
      <c r="C1" s="412"/>
      <c r="D1" s="412"/>
      <c r="R1" s="211"/>
      <c r="S1" s="138"/>
      <c r="T1" s="138"/>
      <c r="U1" s="212"/>
      <c r="V1" s="212"/>
      <c r="W1" s="138"/>
      <c r="X1" s="138"/>
      <c r="Y1" s="138"/>
      <c r="Z1" s="213"/>
      <c r="AA1" s="213"/>
    </row>
    <row r="2" spans="1:27" s="2" customFormat="1" ht="9" customHeight="1">
      <c r="A2" s="108"/>
      <c r="B2" s="371"/>
      <c r="R2" s="120"/>
      <c r="S2" s="107"/>
      <c r="T2" s="107"/>
      <c r="U2" s="118"/>
      <c r="V2" s="118"/>
      <c r="W2" s="107"/>
      <c r="X2" s="107"/>
      <c r="Y2" s="107"/>
      <c r="Z2" s="119"/>
      <c r="AA2" s="119"/>
    </row>
    <row r="3" spans="1:27" s="2" customFormat="1" ht="18.75" customHeight="1" thickBot="1">
      <c r="A3" s="121" t="s">
        <v>161</v>
      </c>
      <c r="B3" s="122"/>
      <c r="C3" s="122"/>
      <c r="D3" s="122"/>
      <c r="E3" s="122"/>
      <c r="F3" s="122"/>
      <c r="G3" s="122"/>
      <c r="H3" s="122"/>
      <c r="I3" s="122" t="s">
        <v>236</v>
      </c>
      <c r="P3" s="120"/>
      <c r="Q3" s="107"/>
      <c r="R3" s="107"/>
      <c r="S3" s="118"/>
      <c r="T3" s="118"/>
      <c r="U3" s="107"/>
      <c r="V3" s="107"/>
      <c r="W3" s="107"/>
      <c r="X3" s="119"/>
      <c r="Y3" s="119"/>
    </row>
    <row r="4" spans="1:27" s="2" customFormat="1" ht="15" customHeight="1">
      <c r="A4" s="214" t="s">
        <v>237</v>
      </c>
      <c r="B4" s="835" t="s">
        <v>248</v>
      </c>
      <c r="C4" s="839"/>
      <c r="D4" s="835" t="s">
        <v>249</v>
      </c>
      <c r="E4" s="839"/>
      <c r="F4" s="835" t="s">
        <v>470</v>
      </c>
      <c r="G4" s="839"/>
      <c r="H4" s="835" t="s">
        <v>471</v>
      </c>
      <c r="I4" s="839"/>
      <c r="J4" s="107"/>
      <c r="K4" s="107"/>
      <c r="L4" s="107"/>
      <c r="M4" s="107"/>
      <c r="N4" s="107"/>
      <c r="O4" s="107"/>
      <c r="P4" s="119"/>
      <c r="Q4" s="119"/>
    </row>
    <row r="5" spans="1:27" s="2" customFormat="1" ht="15" customHeight="1">
      <c r="A5" s="215" t="s">
        <v>238</v>
      </c>
      <c r="B5" s="837"/>
      <c r="C5" s="757"/>
      <c r="D5" s="837"/>
      <c r="E5" s="757"/>
      <c r="F5" s="837"/>
      <c r="G5" s="757"/>
      <c r="H5" s="837"/>
      <c r="I5" s="757"/>
      <c r="J5" s="107"/>
      <c r="K5" s="107"/>
      <c r="L5" s="107"/>
      <c r="M5" s="107"/>
      <c r="N5" s="107"/>
      <c r="O5" s="107"/>
      <c r="P5" s="119"/>
      <c r="Q5" s="119"/>
    </row>
    <row r="6" spans="1:27" s="2" customFormat="1" ht="20.25" customHeight="1">
      <c r="A6" s="127" t="s">
        <v>472</v>
      </c>
      <c r="B6" s="102">
        <v>761035600</v>
      </c>
      <c r="C6" s="57"/>
      <c r="D6" s="102">
        <v>754243480</v>
      </c>
      <c r="E6" s="57"/>
      <c r="F6" s="102">
        <v>798153900</v>
      </c>
      <c r="G6" s="57"/>
      <c r="H6" s="102">
        <v>858870500</v>
      </c>
      <c r="I6" s="57"/>
      <c r="J6" s="6"/>
      <c r="K6" s="6"/>
      <c r="L6" s="6"/>
      <c r="M6" s="6"/>
      <c r="N6" s="6"/>
      <c r="O6" s="6"/>
    </row>
    <row r="7" spans="1:27" s="2" customFormat="1" ht="20.25" customHeight="1">
      <c r="A7" s="129" t="s">
        <v>473</v>
      </c>
      <c r="B7" s="102">
        <v>185357081</v>
      </c>
      <c r="C7" s="57"/>
      <c r="D7" s="102">
        <v>194936458</v>
      </c>
      <c r="E7" s="57"/>
      <c r="F7" s="102">
        <v>201114975</v>
      </c>
      <c r="G7" s="57"/>
      <c r="H7" s="102">
        <v>202958657</v>
      </c>
      <c r="I7" s="57"/>
      <c r="J7" s="374"/>
      <c r="K7" s="374"/>
      <c r="L7" s="374"/>
      <c r="M7" s="374"/>
      <c r="N7" s="374"/>
      <c r="O7" s="374"/>
    </row>
    <row r="8" spans="1:27" s="2" customFormat="1" ht="20.25" customHeight="1">
      <c r="A8" s="129" t="s">
        <v>241</v>
      </c>
      <c r="B8" s="102" t="s">
        <v>225</v>
      </c>
      <c r="C8" s="57"/>
      <c r="D8" s="102" t="s">
        <v>225</v>
      </c>
      <c r="E8" s="57"/>
      <c r="F8" s="102" t="s">
        <v>474</v>
      </c>
      <c r="G8" s="57"/>
      <c r="H8" s="102" t="s">
        <v>222</v>
      </c>
      <c r="I8" s="57"/>
      <c r="J8" s="107"/>
      <c r="K8" s="107"/>
      <c r="L8" s="107"/>
      <c r="M8" s="107"/>
      <c r="N8" s="107"/>
      <c r="O8" s="107"/>
    </row>
    <row r="9" spans="1:27" s="2" customFormat="1" ht="20.25" customHeight="1">
      <c r="A9" s="129" t="s">
        <v>242</v>
      </c>
      <c r="B9" s="102" t="s">
        <v>225</v>
      </c>
      <c r="C9" s="57"/>
      <c r="D9" s="102" t="s">
        <v>475</v>
      </c>
      <c r="E9" s="57"/>
      <c r="F9" s="102" t="s">
        <v>476</v>
      </c>
      <c r="G9" s="57"/>
      <c r="H9" s="102" t="s">
        <v>222</v>
      </c>
      <c r="I9" s="57"/>
      <c r="J9" s="107"/>
      <c r="K9" s="107"/>
      <c r="L9" s="107"/>
      <c r="M9" s="107"/>
      <c r="N9" s="107"/>
      <c r="O9" s="107"/>
    </row>
    <row r="10" spans="1:27" s="2" customFormat="1" ht="20.25" customHeight="1">
      <c r="A10" s="129" t="s">
        <v>477</v>
      </c>
      <c r="B10" s="102">
        <v>63489560</v>
      </c>
      <c r="C10" s="57"/>
      <c r="D10" s="102">
        <v>62404262</v>
      </c>
      <c r="E10" s="57"/>
      <c r="F10" s="102">
        <v>62748214</v>
      </c>
      <c r="G10" s="57"/>
      <c r="H10" s="102">
        <v>64291952</v>
      </c>
      <c r="I10" s="57"/>
      <c r="J10" s="107"/>
      <c r="K10" s="107"/>
      <c r="L10" s="107"/>
      <c r="M10" s="107"/>
      <c r="N10" s="107"/>
      <c r="O10" s="107"/>
    </row>
    <row r="11" spans="1:27" s="2" customFormat="1" ht="20.25" customHeight="1">
      <c r="A11" s="129" t="s">
        <v>245</v>
      </c>
      <c r="B11" s="102">
        <v>3136600</v>
      </c>
      <c r="C11" s="57"/>
      <c r="D11" s="102">
        <v>3307600</v>
      </c>
      <c r="E11" s="57"/>
      <c r="F11" s="102">
        <v>3411000</v>
      </c>
      <c r="G11" s="57"/>
      <c r="H11" s="102">
        <v>3824900</v>
      </c>
      <c r="I11" s="57"/>
      <c r="J11" s="6"/>
      <c r="K11" s="9"/>
      <c r="L11" s="9"/>
      <c r="M11" s="109"/>
      <c r="N11" s="9"/>
      <c r="O11" s="6"/>
    </row>
    <row r="12" spans="1:27" s="2" customFormat="1" ht="20.25" customHeight="1" thickBot="1">
      <c r="A12" s="130" t="s">
        <v>246</v>
      </c>
      <c r="B12" s="102">
        <v>2010800</v>
      </c>
      <c r="C12" s="57"/>
      <c r="D12" s="102">
        <v>980600</v>
      </c>
      <c r="E12" s="57"/>
      <c r="F12" s="102">
        <v>2524300</v>
      </c>
      <c r="G12" s="57"/>
      <c r="H12" s="102">
        <v>2141700</v>
      </c>
      <c r="I12" s="57"/>
      <c r="J12" s="6"/>
      <c r="K12" s="9"/>
      <c r="L12" s="9"/>
      <c r="M12" s="109"/>
      <c r="N12" s="9"/>
      <c r="O12" s="6"/>
    </row>
    <row r="13" spans="1:27" s="2" customFormat="1" ht="20.25" customHeight="1" thickTop="1" thickBot="1">
      <c r="A13" s="133" t="s">
        <v>247</v>
      </c>
      <c r="B13" s="134">
        <f>SUM(B6:B12)</f>
        <v>1015029641</v>
      </c>
      <c r="C13" s="135"/>
      <c r="D13" s="134">
        <f>SUM(D6:D12)</f>
        <v>1015872400</v>
      </c>
      <c r="E13" s="135"/>
      <c r="F13" s="134">
        <f>SUM(F6:F12)</f>
        <v>1067952389</v>
      </c>
      <c r="G13" s="135"/>
      <c r="H13" s="134">
        <f>SUM(H6:H12)</f>
        <v>1132087709</v>
      </c>
      <c r="I13" s="135"/>
      <c r="J13" s="107"/>
      <c r="K13" s="107"/>
      <c r="L13" s="107"/>
      <c r="M13" s="107"/>
      <c r="N13" s="107"/>
      <c r="O13" s="107"/>
    </row>
    <row r="14" spans="1:27" s="2" customFormat="1" ht="9.75" customHeight="1">
      <c r="A14" s="120"/>
      <c r="L14" s="120"/>
      <c r="M14" s="109"/>
      <c r="N14" s="107"/>
      <c r="O14" s="107"/>
      <c r="P14" s="107"/>
      <c r="Q14" s="107"/>
      <c r="R14" s="107"/>
      <c r="S14" s="107"/>
    </row>
    <row r="15" spans="1:27" s="2" customFormat="1" ht="18.75" customHeight="1" thickBot="1">
      <c r="A15" s="121" t="s">
        <v>174</v>
      </c>
      <c r="B15" s="122"/>
      <c r="C15" s="9"/>
      <c r="D15" s="122"/>
      <c r="E15" s="9"/>
      <c r="F15" s="122"/>
      <c r="G15" s="9"/>
      <c r="H15" s="386"/>
      <c r="I15" s="9" t="s">
        <v>236</v>
      </c>
      <c r="L15" s="126"/>
      <c r="M15" s="107"/>
      <c r="N15" s="107"/>
      <c r="O15" s="107"/>
      <c r="P15" s="107"/>
      <c r="Q15" s="107"/>
      <c r="R15" s="107"/>
      <c r="S15" s="107"/>
    </row>
    <row r="16" spans="1:27" s="2" customFormat="1" ht="15" customHeight="1">
      <c r="A16" s="214" t="s">
        <v>237</v>
      </c>
      <c r="B16" s="835" t="s">
        <v>478</v>
      </c>
      <c r="C16" s="839"/>
      <c r="D16" s="835" t="s">
        <v>249</v>
      </c>
      <c r="E16" s="839"/>
      <c r="F16" s="835" t="s">
        <v>470</v>
      </c>
      <c r="G16" s="839"/>
      <c r="H16" s="835" t="s">
        <v>250</v>
      </c>
      <c r="I16" s="839"/>
      <c r="J16" s="107"/>
      <c r="K16" s="107"/>
      <c r="L16" s="107"/>
      <c r="M16" s="107"/>
      <c r="N16" s="107"/>
      <c r="O16" s="107"/>
    </row>
    <row r="17" spans="1:27" s="2" customFormat="1" ht="15" customHeight="1">
      <c r="A17" s="215" t="s">
        <v>238</v>
      </c>
      <c r="B17" s="837"/>
      <c r="C17" s="757"/>
      <c r="D17" s="837"/>
      <c r="E17" s="757"/>
      <c r="F17" s="837"/>
      <c r="G17" s="757"/>
      <c r="H17" s="837"/>
      <c r="I17" s="757"/>
      <c r="J17" s="6"/>
      <c r="K17" s="6"/>
      <c r="L17" s="6"/>
      <c r="M17" s="6"/>
      <c r="N17" s="6"/>
      <c r="O17" s="6"/>
    </row>
    <row r="18" spans="1:27" s="2" customFormat="1" ht="20.25" customHeight="1">
      <c r="A18" s="127" t="s">
        <v>251</v>
      </c>
      <c r="B18" s="102">
        <v>30012293</v>
      </c>
      <c r="C18" s="57"/>
      <c r="D18" s="102">
        <v>29058163</v>
      </c>
      <c r="E18" s="57"/>
      <c r="F18" s="102">
        <v>28603212</v>
      </c>
      <c r="G18" s="57"/>
      <c r="H18" s="102">
        <v>28969220</v>
      </c>
      <c r="I18" s="57"/>
      <c r="J18" s="6"/>
      <c r="K18" s="6"/>
      <c r="L18" s="6"/>
      <c r="M18" s="6"/>
      <c r="N18" s="6"/>
      <c r="O18" s="6"/>
    </row>
    <row r="19" spans="1:27" s="2" customFormat="1" ht="20.25" customHeight="1">
      <c r="A19" s="129" t="s">
        <v>479</v>
      </c>
      <c r="B19" s="102">
        <v>946368381</v>
      </c>
      <c r="C19" s="57"/>
      <c r="D19" s="102">
        <v>949138138</v>
      </c>
      <c r="E19" s="57"/>
      <c r="F19" s="102">
        <v>998266575</v>
      </c>
      <c r="G19" s="57"/>
      <c r="H19" s="102">
        <v>1055510000</v>
      </c>
      <c r="I19" s="57"/>
      <c r="J19" s="6"/>
      <c r="K19" s="6"/>
      <c r="L19" s="6"/>
      <c r="M19" s="6"/>
      <c r="N19" s="393"/>
      <c r="O19" s="393"/>
    </row>
    <row r="20" spans="1:27" s="2" customFormat="1" ht="20.25" customHeight="1">
      <c r="A20" s="129" t="s">
        <v>480</v>
      </c>
      <c r="B20" s="102">
        <v>33492603</v>
      </c>
      <c r="C20" s="57"/>
      <c r="D20" s="102">
        <v>33343737</v>
      </c>
      <c r="E20" s="57"/>
      <c r="F20" s="102">
        <v>34143982</v>
      </c>
      <c r="G20" s="57"/>
      <c r="H20" s="102">
        <v>35319397</v>
      </c>
      <c r="I20" s="57"/>
      <c r="J20" s="374"/>
      <c r="K20" s="374"/>
      <c r="L20" s="374"/>
      <c r="M20" s="374"/>
      <c r="N20" s="374"/>
      <c r="O20" s="374"/>
    </row>
    <row r="21" spans="1:27" s="2" customFormat="1" ht="20.25" customHeight="1" thickBot="1">
      <c r="A21" s="130" t="s">
        <v>246</v>
      </c>
      <c r="B21" s="131">
        <v>1848764</v>
      </c>
      <c r="C21" s="132"/>
      <c r="D21" s="131">
        <v>921362</v>
      </c>
      <c r="E21" s="132"/>
      <c r="F21" s="131">
        <v>3113720</v>
      </c>
      <c r="G21" s="132"/>
      <c r="H21" s="131">
        <v>1319635</v>
      </c>
      <c r="I21" s="132"/>
      <c r="J21" s="107"/>
      <c r="K21" s="107"/>
      <c r="L21" s="107"/>
      <c r="M21" s="107"/>
      <c r="N21" s="107"/>
      <c r="O21" s="107"/>
    </row>
    <row r="22" spans="1:27" s="2" customFormat="1" ht="20.25" customHeight="1" thickTop="1" thickBot="1">
      <c r="A22" s="133" t="s">
        <v>255</v>
      </c>
      <c r="B22" s="116">
        <f>SUM(B18:B21)</f>
        <v>1011722041</v>
      </c>
      <c r="C22" s="136"/>
      <c r="D22" s="116">
        <f>SUM(D18:D21)</f>
        <v>1012461400</v>
      </c>
      <c r="E22" s="136"/>
      <c r="F22" s="116">
        <f>SUM(F18:F21)</f>
        <v>1064127489</v>
      </c>
      <c r="G22" s="136"/>
      <c r="H22" s="116">
        <f>SUM(H18:H21)</f>
        <v>1121118252</v>
      </c>
      <c r="I22" s="136"/>
      <c r="J22" s="107"/>
      <c r="K22" s="107"/>
      <c r="L22" s="107"/>
      <c r="M22" s="107"/>
      <c r="N22" s="107"/>
      <c r="O22" s="107"/>
    </row>
    <row r="23" spans="1:27" s="2" customFormat="1" ht="18.75" customHeight="1">
      <c r="A23" s="8" t="s">
        <v>481</v>
      </c>
      <c r="B23" s="371"/>
      <c r="C23" s="6"/>
      <c r="R23" s="120"/>
      <c r="S23" s="107"/>
      <c r="T23" s="107"/>
      <c r="U23" s="107"/>
      <c r="V23" s="107"/>
      <c r="W23" s="107"/>
      <c r="X23" s="107"/>
      <c r="Y23" s="107"/>
    </row>
    <row r="24" spans="1:27" s="412" customFormat="1" ht="16.5" customHeight="1">
      <c r="A24" s="216"/>
      <c r="B24" s="6"/>
      <c r="C24" s="6"/>
      <c r="D24" s="6"/>
      <c r="E24" s="6"/>
      <c r="F24" s="6"/>
      <c r="G24" s="6"/>
      <c r="H24" s="6"/>
      <c r="I24" s="6"/>
      <c r="R24" s="211"/>
      <c r="S24" s="138"/>
      <c r="T24" s="138"/>
      <c r="U24" s="138"/>
      <c r="V24" s="138"/>
      <c r="W24" s="138"/>
      <c r="X24" s="138"/>
      <c r="Y24" s="138"/>
      <c r="Z24" s="212"/>
      <c r="AA24" s="212"/>
    </row>
    <row r="25" spans="1:27" ht="18.75" customHeight="1">
      <c r="A25" s="98" t="s">
        <v>482</v>
      </c>
      <c r="B25" s="409"/>
      <c r="C25" s="409"/>
      <c r="D25" s="409"/>
      <c r="E25" s="409"/>
      <c r="F25" s="409"/>
      <c r="G25" s="409"/>
      <c r="H25" s="217"/>
      <c r="I25" s="217"/>
      <c r="J25" s="217"/>
    </row>
    <row r="26" spans="1:27" ht="18.75" customHeight="1" thickBot="1">
      <c r="A26" s="9" t="s">
        <v>483</v>
      </c>
      <c r="C26" s="116" t="s">
        <v>484</v>
      </c>
      <c r="D26" s="218"/>
      <c r="E26" s="412"/>
      <c r="F26" s="218"/>
      <c r="G26" s="219"/>
      <c r="H26" s="219"/>
      <c r="I26" s="409"/>
      <c r="J26" s="409"/>
    </row>
    <row r="27" spans="1:27" ht="18.75" customHeight="1">
      <c r="A27" s="373" t="s">
        <v>485</v>
      </c>
      <c r="B27" s="825" t="s">
        <v>486</v>
      </c>
      <c r="C27" s="791"/>
      <c r="D27" s="6"/>
      <c r="E27" s="6"/>
      <c r="F27" s="6"/>
      <c r="G27" s="6"/>
      <c r="H27" s="409"/>
      <c r="I27" s="409"/>
      <c r="J27" s="409"/>
    </row>
    <row r="28" spans="1:27" ht="18.75" customHeight="1">
      <c r="A28" s="22" t="s">
        <v>487</v>
      </c>
      <c r="B28" s="506">
        <v>125</v>
      </c>
      <c r="C28" s="503"/>
      <c r="D28" s="219"/>
      <c r="E28" s="219"/>
      <c r="F28" s="219"/>
      <c r="G28" s="219"/>
      <c r="H28" s="409"/>
      <c r="I28" s="409"/>
      <c r="J28" s="409"/>
    </row>
    <row r="29" spans="1:27" ht="18.75" customHeight="1">
      <c r="A29" s="374" t="s">
        <v>488</v>
      </c>
      <c r="B29" s="507">
        <v>12949</v>
      </c>
      <c r="C29" s="219"/>
      <c r="D29" s="219"/>
      <c r="E29" s="219"/>
      <c r="F29" s="219"/>
      <c r="G29" s="219"/>
      <c r="H29" s="409"/>
      <c r="I29" s="409"/>
      <c r="J29" s="409"/>
    </row>
    <row r="30" spans="1:27" ht="18.75" customHeight="1">
      <c r="A30" s="374" t="s">
        <v>489</v>
      </c>
      <c r="B30" s="507">
        <v>2146</v>
      </c>
      <c r="C30" s="219"/>
      <c r="D30" s="219"/>
      <c r="E30" s="219"/>
      <c r="F30" s="219"/>
      <c r="G30" s="219"/>
      <c r="H30" s="409"/>
      <c r="I30" s="409"/>
      <c r="J30" s="409"/>
    </row>
    <row r="31" spans="1:27" ht="18.75" customHeight="1" thickBot="1">
      <c r="A31" s="220" t="s">
        <v>490</v>
      </c>
      <c r="B31" s="508">
        <v>46</v>
      </c>
      <c r="C31" s="504"/>
      <c r="D31" s="219"/>
      <c r="E31" s="219"/>
      <c r="F31" s="219"/>
      <c r="G31" s="219"/>
      <c r="H31" s="409"/>
      <c r="I31" s="409"/>
      <c r="J31" s="409"/>
    </row>
    <row r="32" spans="1:27" ht="18.75" customHeight="1" thickTop="1" thickBot="1">
      <c r="A32" s="221" t="s">
        <v>491</v>
      </c>
      <c r="B32" s="509">
        <f>SUM(B28:B31)</f>
        <v>15266</v>
      </c>
      <c r="C32" s="505"/>
      <c r="D32" s="219"/>
      <c r="E32" s="219"/>
      <c r="F32" s="219"/>
      <c r="G32" s="219"/>
      <c r="H32" s="409"/>
      <c r="I32" s="409"/>
      <c r="J32" s="409"/>
    </row>
    <row r="33" spans="1:25" ht="18.75" customHeight="1">
      <c r="A33" s="137" t="s">
        <v>492</v>
      </c>
      <c r="B33" s="218"/>
      <c r="C33" s="222"/>
      <c r="D33" s="218"/>
      <c r="E33" s="222"/>
      <c r="F33" s="218"/>
      <c r="G33" s="222"/>
      <c r="H33" s="409"/>
      <c r="I33" s="409"/>
      <c r="J33" s="409"/>
    </row>
    <row r="34" spans="1:25" ht="13.5" customHeight="1">
      <c r="A34" s="137"/>
      <c r="B34" s="218"/>
      <c r="C34" s="222"/>
      <c r="D34" s="218"/>
      <c r="E34" s="222"/>
      <c r="F34" s="218"/>
      <c r="G34" s="222"/>
      <c r="H34" s="409"/>
      <c r="I34" s="409"/>
      <c r="J34" s="409"/>
    </row>
    <row r="35" spans="1:25" ht="18.75" customHeight="1">
      <c r="A35" s="98" t="s">
        <v>493</v>
      </c>
      <c r="B35" s="409"/>
      <c r="C35" s="409"/>
      <c r="D35" s="409"/>
      <c r="E35" s="409"/>
      <c r="F35" s="409"/>
      <c r="G35" s="409"/>
      <c r="H35" s="217"/>
      <c r="I35" s="217"/>
      <c r="J35" s="217"/>
    </row>
    <row r="36" spans="1:25" ht="18.75" customHeight="1" thickBot="1">
      <c r="A36" s="122" t="s">
        <v>494</v>
      </c>
      <c r="B36" s="223"/>
      <c r="C36" s="223"/>
      <c r="D36" s="224"/>
      <c r="E36" s="225"/>
      <c r="F36" s="224"/>
      <c r="G36" s="122" t="s">
        <v>495</v>
      </c>
      <c r="H36" s="409"/>
      <c r="I36" s="409"/>
    </row>
    <row r="37" spans="1:25" ht="30.75" customHeight="1">
      <c r="A37" s="382" t="s">
        <v>496</v>
      </c>
      <c r="B37" s="1110" t="s">
        <v>497</v>
      </c>
      <c r="C37" s="1111"/>
      <c r="D37" s="825" t="s">
        <v>498</v>
      </c>
      <c r="E37" s="793"/>
      <c r="F37" s="837" t="s">
        <v>499</v>
      </c>
      <c r="G37" s="791"/>
      <c r="H37" s="412"/>
      <c r="I37" s="6"/>
      <c r="J37" s="6"/>
      <c r="K37" s="412"/>
    </row>
    <row r="38" spans="1:25" ht="18.75" customHeight="1">
      <c r="A38" s="22" t="s">
        <v>500</v>
      </c>
      <c r="B38" s="506">
        <v>570168900</v>
      </c>
      <c r="C38" s="503"/>
      <c r="D38" s="1112">
        <v>0</v>
      </c>
      <c r="E38" s="1112"/>
      <c r="F38" s="1113">
        <v>0</v>
      </c>
      <c r="G38" s="1113"/>
      <c r="H38" s="412"/>
      <c r="I38" s="219"/>
      <c r="J38" s="219"/>
      <c r="K38" s="412"/>
    </row>
    <row r="39" spans="1:25" ht="18.75" customHeight="1" thickBot="1">
      <c r="A39" s="220" t="s">
        <v>501</v>
      </c>
      <c r="B39" s="508">
        <v>288701600</v>
      </c>
      <c r="C39" s="504"/>
      <c r="D39" s="1106">
        <v>83</v>
      </c>
      <c r="E39" s="1106"/>
      <c r="F39" s="1107">
        <v>4597620</v>
      </c>
      <c r="G39" s="1107"/>
      <c r="H39" s="412"/>
      <c r="I39" s="219"/>
      <c r="J39" s="219"/>
      <c r="K39" s="412"/>
    </row>
    <row r="40" spans="1:25" ht="18.75" customHeight="1" thickTop="1" thickBot="1">
      <c r="A40" s="221" t="s">
        <v>491</v>
      </c>
      <c r="B40" s="509">
        <f>SUM(B38:B39)</f>
        <v>858870500</v>
      </c>
      <c r="C40" s="505"/>
      <c r="D40" s="1108">
        <f>SUM(D38:E39)</f>
        <v>83</v>
      </c>
      <c r="E40" s="1108"/>
      <c r="F40" s="1109">
        <f>SUM(F38:G39)</f>
        <v>4597620</v>
      </c>
      <c r="G40" s="1109"/>
      <c r="H40" s="412"/>
      <c r="I40" s="118"/>
      <c r="J40" s="118"/>
      <c r="K40" s="412"/>
    </row>
    <row r="41" spans="1:25" s="412" customFormat="1" ht="18.75" customHeight="1">
      <c r="A41" s="137" t="s">
        <v>481</v>
      </c>
      <c r="B41" s="218"/>
      <c r="C41" s="222"/>
      <c r="D41" s="218"/>
      <c r="E41" s="222"/>
      <c r="F41" s="218"/>
      <c r="G41" s="222"/>
      <c r="H41" s="409"/>
      <c r="I41" s="409"/>
      <c r="J41" s="409"/>
      <c r="R41" s="211"/>
      <c r="S41" s="138"/>
      <c r="T41" s="138"/>
      <c r="U41" s="138"/>
      <c r="V41" s="138"/>
      <c r="W41" s="138"/>
      <c r="X41" s="138"/>
      <c r="Y41" s="138"/>
    </row>
    <row r="42" spans="1:25" s="412" customFormat="1" ht="18.75" customHeight="1">
      <c r="A42" s="217"/>
      <c r="B42" s="217"/>
      <c r="C42" s="217"/>
      <c r="D42" s="217"/>
      <c r="E42" s="217"/>
      <c r="F42" s="217"/>
      <c r="G42" s="217"/>
      <c r="H42" s="217"/>
      <c r="I42" s="217"/>
      <c r="J42" s="217"/>
      <c r="R42" s="211"/>
      <c r="S42" s="138"/>
      <c r="T42" s="138"/>
      <c r="U42" s="138"/>
      <c r="V42" s="138"/>
      <c r="W42" s="138"/>
      <c r="X42" s="138"/>
      <c r="Y42" s="138"/>
    </row>
    <row r="43" spans="1:25" s="412" customFormat="1" ht="18.75" customHeight="1">
      <c r="A43" s="211"/>
      <c r="B43" s="226"/>
      <c r="C43" s="70"/>
      <c r="D43" s="226"/>
      <c r="E43" s="70"/>
      <c r="F43" s="226"/>
      <c r="G43" s="70"/>
      <c r="H43" s="226"/>
      <c r="I43" s="70"/>
      <c r="R43" s="211"/>
      <c r="S43" s="138"/>
      <c r="T43" s="138"/>
      <c r="U43" s="138"/>
      <c r="V43" s="138"/>
      <c r="W43" s="138"/>
      <c r="X43" s="138"/>
      <c r="Y43" s="138"/>
    </row>
    <row r="44" spans="1:25" s="412" customFormat="1" ht="18.75" customHeight="1">
      <c r="A44" s="227"/>
      <c r="B44" s="410"/>
      <c r="R44" s="211"/>
      <c r="S44" s="138"/>
      <c r="T44" s="138"/>
      <c r="U44" s="138"/>
      <c r="V44" s="138"/>
      <c r="W44" s="138"/>
      <c r="X44" s="138"/>
      <c r="Y44" s="138"/>
    </row>
    <row r="95" spans="10:15" ht="18.75" customHeight="1">
      <c r="J95" s="138"/>
      <c r="K95" s="138"/>
      <c r="L95" s="138"/>
      <c r="M95" s="138"/>
      <c r="N95" s="138"/>
      <c r="O95" s="138"/>
    </row>
    <row r="96" spans="10:15" ht="18.75" customHeight="1">
      <c r="J96" s="138"/>
      <c r="K96" s="138"/>
      <c r="L96" s="138"/>
      <c r="M96" s="138"/>
      <c r="N96" s="138"/>
      <c r="O96" s="138"/>
    </row>
    <row r="97" spans="10:15" ht="18.75" customHeight="1">
      <c r="J97" s="412"/>
      <c r="K97" s="412"/>
      <c r="L97" s="412"/>
      <c r="M97" s="412"/>
      <c r="N97" s="412"/>
      <c r="O97" s="412"/>
    </row>
    <row r="98" spans="10:15" ht="18.75" customHeight="1">
      <c r="J98" s="414"/>
      <c r="K98" s="414"/>
      <c r="L98" s="414"/>
      <c r="M98" s="414"/>
      <c r="N98" s="414"/>
      <c r="O98" s="414"/>
    </row>
    <row r="99" spans="10:15" ht="18.75" customHeight="1">
      <c r="J99" s="138"/>
      <c r="K99" s="138"/>
      <c r="L99" s="138"/>
      <c r="M99" s="138"/>
      <c r="N99" s="138"/>
      <c r="O99" s="138"/>
    </row>
    <row r="100" spans="10:15" ht="18.75" customHeight="1">
      <c r="J100" s="138"/>
      <c r="K100" s="138"/>
      <c r="L100" s="138"/>
      <c r="M100" s="138"/>
      <c r="N100" s="138"/>
      <c r="O100" s="138"/>
    </row>
    <row r="101" spans="10:15" ht="18.75" customHeight="1">
      <c r="J101" s="138"/>
      <c r="K101" s="138"/>
      <c r="L101" s="138"/>
      <c r="M101" s="138"/>
      <c r="N101" s="138"/>
      <c r="O101" s="138"/>
    </row>
    <row r="102" spans="10:15" ht="18.75" customHeight="1">
      <c r="J102" s="91"/>
      <c r="K102" s="410"/>
      <c r="L102" s="410"/>
      <c r="M102" s="139"/>
      <c r="N102" s="410"/>
      <c r="O102" s="91"/>
    </row>
    <row r="103" spans="10:15" ht="18.75" customHeight="1">
      <c r="J103" s="139"/>
      <c r="K103" s="139"/>
      <c r="L103" s="139"/>
      <c r="M103" s="138"/>
      <c r="N103" s="138"/>
      <c r="O103" s="138"/>
    </row>
    <row r="104" spans="10:15" ht="18.75" customHeight="1">
      <c r="J104" s="138"/>
      <c r="K104" s="138"/>
      <c r="L104" s="138"/>
      <c r="M104" s="138"/>
      <c r="N104" s="138"/>
      <c r="O104" s="138"/>
    </row>
    <row r="105" spans="10:15" ht="18.75" customHeight="1">
      <c r="J105" s="138"/>
      <c r="K105" s="138"/>
      <c r="L105" s="138"/>
      <c r="M105" s="138"/>
      <c r="N105" s="138"/>
      <c r="O105" s="138"/>
    </row>
    <row r="106" spans="10:15" ht="18.75" customHeight="1">
      <c r="J106" s="138"/>
      <c r="K106" s="138"/>
      <c r="L106" s="138"/>
      <c r="M106" s="138"/>
      <c r="N106" s="138"/>
      <c r="O106" s="138"/>
    </row>
    <row r="107" spans="10:15" ht="18.75" customHeight="1">
      <c r="J107" s="138"/>
      <c r="K107" s="138"/>
      <c r="L107" s="138"/>
      <c r="M107" s="138"/>
      <c r="N107" s="138"/>
      <c r="O107" s="138"/>
    </row>
    <row r="108" spans="10:15" ht="18.75" customHeight="1">
      <c r="J108" s="412"/>
      <c r="K108" s="412"/>
      <c r="L108" s="412"/>
      <c r="M108" s="412"/>
      <c r="N108" s="412"/>
      <c r="O108" s="412"/>
    </row>
    <row r="109" spans="10:15" ht="18.75" customHeight="1">
      <c r="J109" s="412"/>
      <c r="K109" s="412"/>
      <c r="L109" s="412"/>
      <c r="M109" s="412"/>
      <c r="N109" s="412"/>
      <c r="O109" s="412"/>
    </row>
    <row r="110" spans="10:15" ht="18.75" customHeight="1">
      <c r="J110" s="412"/>
      <c r="K110" s="412"/>
      <c r="L110" s="412"/>
      <c r="M110" s="412"/>
      <c r="N110" s="412"/>
      <c r="O110" s="412"/>
    </row>
    <row r="111" spans="10:15" ht="18.75" customHeight="1">
      <c r="J111" s="412"/>
      <c r="K111" s="412"/>
      <c r="L111" s="412"/>
      <c r="M111" s="412"/>
      <c r="N111" s="412"/>
      <c r="O111" s="412"/>
    </row>
  </sheetData>
  <customSheetViews>
    <customSheetView guid="{D533129D-736A-498B-A442-92C714A2889C}" showPageBreaks="1" printArea="1" view="pageBreakPreview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"/>
      <headerFooter alignWithMargins="0"/>
    </customSheetView>
    <customSheetView guid="{90A86BFC-5A29-47A1-B16B-2C88BEE8AA08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2"/>
      <headerFooter alignWithMargins="0"/>
    </customSheetView>
    <customSheetView guid="{3EB8CC3E-9A82-4E16-A97F-626541589659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3"/>
      <headerFooter alignWithMargins="0"/>
    </customSheetView>
    <customSheetView guid="{36BB60DB-041E-4283-9C5E-6CB41743C82C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4"/>
      <headerFooter alignWithMargins="0"/>
    </customSheetView>
    <customSheetView guid="{BF4B2B80-652C-4497-A8CD-0B9D15218EEA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5"/>
      <headerFooter alignWithMargins="0"/>
    </customSheetView>
    <customSheetView guid="{E915AD50-E2BA-4B87-8EFB-8C8783D74250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6"/>
      <headerFooter alignWithMargins="0"/>
    </customSheetView>
    <customSheetView guid="{3A745724-A3E9-4CE2-9AF5-16042FA6772E}" showPageBreaks="1" printArea="1" view="pageBreakPreview">
      <selection activeCell="H18" sqref="H1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7"/>
      <headerFooter alignWithMargins="0"/>
    </customSheetView>
    <customSheetView guid="{C0D1F2EE-D3C8-4F38-B430-B11033DBCA91}" showPageBreaks="1" printArea="1" view="pageBreakPreview" topLeftCell="A28">
      <selection activeCell="F32" sqref="F32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8"/>
      <headerFooter alignWithMargins="0"/>
    </customSheetView>
    <customSheetView guid="{6380E969-9150-4DC9-BD07-C27618D1043B}" showPageBreaks="1" printArea="1" view="pageBreakPreview">
      <selection activeCell="H18" sqref="H1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9"/>
      <headerFooter alignWithMargins="0"/>
    </customSheetView>
    <customSheetView guid="{38C25886-CB6F-4791-A7C3-87C355F1046F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0"/>
      <headerFooter alignWithMargins="0"/>
    </customSheetView>
    <customSheetView guid="{4ED3DD2F-8CAA-4A09-878B-C46395F0A843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1"/>
      <headerFooter alignWithMargins="0"/>
    </customSheetView>
    <customSheetView guid="{A19DCD98-7108-4C1C-AB15-215177A88340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2"/>
      <headerFooter alignWithMargins="0"/>
    </customSheetView>
    <customSheetView guid="{C9DA7DD4-8D8F-46CB-8ADE-6A720D9EA476}" showPageBreaks="1" printArea="1" view="pageBreakPreview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3"/>
      <headerFooter alignWithMargins="0"/>
    </customSheetView>
    <customSheetView guid="{71F5222F-F46C-4BE2-8A3D-CE83EDF671DC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4"/>
      <headerFooter alignWithMargins="0"/>
    </customSheetView>
    <customSheetView guid="{971791CA-EC65-441D-904E-2D910B41BB6F}" showPageBreaks="1" printArea="1" view="pageBreakPreview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5"/>
      <headerFooter alignWithMargins="0"/>
    </customSheetView>
    <customSheetView guid="{20AE4CA4-61C1-4B1C-9914-391FCF28BAB4}" showPageBreaks="1" printArea="1" view="pageBreakPreview" topLeftCell="A25">
      <selection activeCell="D8" sqref="D8"/>
      <pageMargins left="0.78740157480314965" right="0.78740157480314965" top="0.78740157480314965" bottom="0.78740157480314965" header="0" footer="0"/>
      <pageSetup paperSize="9" scale="96" firstPageNumber="147" pageOrder="overThenDown" orientation="portrait" useFirstPageNumber="1" r:id="rId16"/>
      <headerFooter alignWithMargins="0"/>
    </customSheetView>
  </customSheetViews>
  <mergeCells count="18">
    <mergeCell ref="B4:C5"/>
    <mergeCell ref="D4:E5"/>
    <mergeCell ref="F4:G5"/>
    <mergeCell ref="H4:I5"/>
    <mergeCell ref="B16:C17"/>
    <mergeCell ref="D16:E17"/>
    <mergeCell ref="F16:G17"/>
    <mergeCell ref="H16:I17"/>
    <mergeCell ref="D39:E39"/>
    <mergeCell ref="F39:G39"/>
    <mergeCell ref="D40:E40"/>
    <mergeCell ref="F40:G40"/>
    <mergeCell ref="B27:C27"/>
    <mergeCell ref="B37:C37"/>
    <mergeCell ref="D37:E37"/>
    <mergeCell ref="F37:G37"/>
    <mergeCell ref="D38:E38"/>
    <mergeCell ref="F38:G38"/>
  </mergeCells>
  <phoneticPr fontId="3"/>
  <printOptions gridLinesSet="0"/>
  <pageMargins left="0.78740157480314965" right="0.78740157480314965" top="0.78740157480314965" bottom="0.78740157480314965" header="0" footer="0"/>
  <pageSetup paperSize="9" scale="96" firstPageNumber="147" pageOrder="overThenDown" orientation="portrait" useFirstPageNumber="1" r:id="rId17"/>
  <headerFooter alignWithMargins="0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view="pageBreakPreview" zoomScaleNormal="100" zoomScaleSheetLayoutView="100" workbookViewId="0"/>
  </sheetViews>
  <sheetFormatPr defaultColWidth="10.375" defaultRowHeight="14.45" customHeight="1"/>
  <cols>
    <col min="1" max="1" width="13.75" style="413" customWidth="1"/>
    <col min="2" max="10" width="8.125" style="413" customWidth="1"/>
    <col min="11" max="256" width="10.375" style="413"/>
    <col min="257" max="257" width="13.75" style="413" customWidth="1"/>
    <col min="258" max="266" width="8.125" style="413" customWidth="1"/>
    <col min="267" max="512" width="10.375" style="413"/>
    <col min="513" max="513" width="13.75" style="413" customWidth="1"/>
    <col min="514" max="522" width="8.125" style="413" customWidth="1"/>
    <col min="523" max="768" width="10.375" style="413"/>
    <col min="769" max="769" width="13.75" style="413" customWidth="1"/>
    <col min="770" max="778" width="8.125" style="413" customWidth="1"/>
    <col min="779" max="1024" width="10.375" style="413"/>
    <col min="1025" max="1025" width="13.75" style="413" customWidth="1"/>
    <col min="1026" max="1034" width="8.125" style="413" customWidth="1"/>
    <col min="1035" max="1280" width="10.375" style="413"/>
    <col min="1281" max="1281" width="13.75" style="413" customWidth="1"/>
    <col min="1282" max="1290" width="8.125" style="413" customWidth="1"/>
    <col min="1291" max="1536" width="10.375" style="413"/>
    <col min="1537" max="1537" width="13.75" style="413" customWidth="1"/>
    <col min="1538" max="1546" width="8.125" style="413" customWidth="1"/>
    <col min="1547" max="1792" width="10.375" style="413"/>
    <col min="1793" max="1793" width="13.75" style="413" customWidth="1"/>
    <col min="1794" max="1802" width="8.125" style="413" customWidth="1"/>
    <col min="1803" max="2048" width="10.375" style="413"/>
    <col min="2049" max="2049" width="13.75" style="413" customWidth="1"/>
    <col min="2050" max="2058" width="8.125" style="413" customWidth="1"/>
    <col min="2059" max="2304" width="10.375" style="413"/>
    <col min="2305" max="2305" width="13.75" style="413" customWidth="1"/>
    <col min="2306" max="2314" width="8.125" style="413" customWidth="1"/>
    <col min="2315" max="2560" width="10.375" style="413"/>
    <col min="2561" max="2561" width="13.75" style="413" customWidth="1"/>
    <col min="2562" max="2570" width="8.125" style="413" customWidth="1"/>
    <col min="2571" max="2816" width="10.375" style="413"/>
    <col min="2817" max="2817" width="13.75" style="413" customWidth="1"/>
    <col min="2818" max="2826" width="8.125" style="413" customWidth="1"/>
    <col min="2827" max="3072" width="10.375" style="413"/>
    <col min="3073" max="3073" width="13.75" style="413" customWidth="1"/>
    <col min="3074" max="3082" width="8.125" style="413" customWidth="1"/>
    <col min="3083" max="3328" width="10.375" style="413"/>
    <col min="3329" max="3329" width="13.75" style="413" customWidth="1"/>
    <col min="3330" max="3338" width="8.125" style="413" customWidth="1"/>
    <col min="3339" max="3584" width="10.375" style="413"/>
    <col min="3585" max="3585" width="13.75" style="413" customWidth="1"/>
    <col min="3586" max="3594" width="8.125" style="413" customWidth="1"/>
    <col min="3595" max="3840" width="10.375" style="413"/>
    <col min="3841" max="3841" width="13.75" style="413" customWidth="1"/>
    <col min="3842" max="3850" width="8.125" style="413" customWidth="1"/>
    <col min="3851" max="4096" width="10.375" style="413"/>
    <col min="4097" max="4097" width="13.75" style="413" customWidth="1"/>
    <col min="4098" max="4106" width="8.125" style="413" customWidth="1"/>
    <col min="4107" max="4352" width="10.375" style="413"/>
    <col min="4353" max="4353" width="13.75" style="413" customWidth="1"/>
    <col min="4354" max="4362" width="8.125" style="413" customWidth="1"/>
    <col min="4363" max="4608" width="10.375" style="413"/>
    <col min="4609" max="4609" width="13.75" style="413" customWidth="1"/>
    <col min="4610" max="4618" width="8.125" style="413" customWidth="1"/>
    <col min="4619" max="4864" width="10.375" style="413"/>
    <col min="4865" max="4865" width="13.75" style="413" customWidth="1"/>
    <col min="4866" max="4874" width="8.125" style="413" customWidth="1"/>
    <col min="4875" max="5120" width="10.375" style="413"/>
    <col min="5121" max="5121" width="13.75" style="413" customWidth="1"/>
    <col min="5122" max="5130" width="8.125" style="413" customWidth="1"/>
    <col min="5131" max="5376" width="10.375" style="413"/>
    <col min="5377" max="5377" width="13.75" style="413" customWidth="1"/>
    <col min="5378" max="5386" width="8.125" style="413" customWidth="1"/>
    <col min="5387" max="5632" width="10.375" style="413"/>
    <col min="5633" max="5633" width="13.75" style="413" customWidth="1"/>
    <col min="5634" max="5642" width="8.125" style="413" customWidth="1"/>
    <col min="5643" max="5888" width="10.375" style="413"/>
    <col min="5889" max="5889" width="13.75" style="413" customWidth="1"/>
    <col min="5890" max="5898" width="8.125" style="413" customWidth="1"/>
    <col min="5899" max="6144" width="10.375" style="413"/>
    <col min="6145" max="6145" width="13.75" style="413" customWidth="1"/>
    <col min="6146" max="6154" width="8.125" style="413" customWidth="1"/>
    <col min="6155" max="6400" width="10.375" style="413"/>
    <col min="6401" max="6401" width="13.75" style="413" customWidth="1"/>
    <col min="6402" max="6410" width="8.125" style="413" customWidth="1"/>
    <col min="6411" max="6656" width="10.375" style="413"/>
    <col min="6657" max="6657" width="13.75" style="413" customWidth="1"/>
    <col min="6658" max="6666" width="8.125" style="413" customWidth="1"/>
    <col min="6667" max="6912" width="10.375" style="413"/>
    <col min="6913" max="6913" width="13.75" style="413" customWidth="1"/>
    <col min="6914" max="6922" width="8.125" style="413" customWidth="1"/>
    <col min="6923" max="7168" width="10.375" style="413"/>
    <col min="7169" max="7169" width="13.75" style="413" customWidth="1"/>
    <col min="7170" max="7178" width="8.125" style="413" customWidth="1"/>
    <col min="7179" max="7424" width="10.375" style="413"/>
    <col min="7425" max="7425" width="13.75" style="413" customWidth="1"/>
    <col min="7426" max="7434" width="8.125" style="413" customWidth="1"/>
    <col min="7435" max="7680" width="10.375" style="413"/>
    <col min="7681" max="7681" width="13.75" style="413" customWidth="1"/>
    <col min="7682" max="7690" width="8.125" style="413" customWidth="1"/>
    <col min="7691" max="7936" width="10.375" style="413"/>
    <col min="7937" max="7937" width="13.75" style="413" customWidth="1"/>
    <col min="7938" max="7946" width="8.125" style="413" customWidth="1"/>
    <col min="7947" max="8192" width="10.375" style="413"/>
    <col min="8193" max="8193" width="13.75" style="413" customWidth="1"/>
    <col min="8194" max="8202" width="8.125" style="413" customWidth="1"/>
    <col min="8203" max="8448" width="10.375" style="413"/>
    <col min="8449" max="8449" width="13.75" style="413" customWidth="1"/>
    <col min="8450" max="8458" width="8.125" style="413" customWidth="1"/>
    <col min="8459" max="8704" width="10.375" style="413"/>
    <col min="8705" max="8705" width="13.75" style="413" customWidth="1"/>
    <col min="8706" max="8714" width="8.125" style="413" customWidth="1"/>
    <col min="8715" max="8960" width="10.375" style="413"/>
    <col min="8961" max="8961" width="13.75" style="413" customWidth="1"/>
    <col min="8962" max="8970" width="8.125" style="413" customWidth="1"/>
    <col min="8971" max="9216" width="10.375" style="413"/>
    <col min="9217" max="9217" width="13.75" style="413" customWidth="1"/>
    <col min="9218" max="9226" width="8.125" style="413" customWidth="1"/>
    <col min="9227" max="9472" width="10.375" style="413"/>
    <col min="9473" max="9473" width="13.75" style="413" customWidth="1"/>
    <col min="9474" max="9482" width="8.125" style="413" customWidth="1"/>
    <col min="9483" max="9728" width="10.375" style="413"/>
    <col min="9729" max="9729" width="13.75" style="413" customWidth="1"/>
    <col min="9730" max="9738" width="8.125" style="413" customWidth="1"/>
    <col min="9739" max="9984" width="10.375" style="413"/>
    <col min="9985" max="9985" width="13.75" style="413" customWidth="1"/>
    <col min="9986" max="9994" width="8.125" style="413" customWidth="1"/>
    <col min="9995" max="10240" width="10.375" style="413"/>
    <col min="10241" max="10241" width="13.75" style="413" customWidth="1"/>
    <col min="10242" max="10250" width="8.125" style="413" customWidth="1"/>
    <col min="10251" max="10496" width="10.375" style="413"/>
    <col min="10497" max="10497" width="13.75" style="413" customWidth="1"/>
    <col min="10498" max="10506" width="8.125" style="413" customWidth="1"/>
    <col min="10507" max="10752" width="10.375" style="413"/>
    <col min="10753" max="10753" width="13.75" style="413" customWidth="1"/>
    <col min="10754" max="10762" width="8.125" style="413" customWidth="1"/>
    <col min="10763" max="11008" width="10.375" style="413"/>
    <col min="11009" max="11009" width="13.75" style="413" customWidth="1"/>
    <col min="11010" max="11018" width="8.125" style="413" customWidth="1"/>
    <col min="11019" max="11264" width="10.375" style="413"/>
    <col min="11265" max="11265" width="13.75" style="413" customWidth="1"/>
    <col min="11266" max="11274" width="8.125" style="413" customWidth="1"/>
    <col min="11275" max="11520" width="10.375" style="413"/>
    <col min="11521" max="11521" width="13.75" style="413" customWidth="1"/>
    <col min="11522" max="11530" width="8.125" style="413" customWidth="1"/>
    <col min="11531" max="11776" width="10.375" style="413"/>
    <col min="11777" max="11777" width="13.75" style="413" customWidth="1"/>
    <col min="11778" max="11786" width="8.125" style="413" customWidth="1"/>
    <col min="11787" max="12032" width="10.375" style="413"/>
    <col min="12033" max="12033" width="13.75" style="413" customWidth="1"/>
    <col min="12034" max="12042" width="8.125" style="413" customWidth="1"/>
    <col min="12043" max="12288" width="10.375" style="413"/>
    <col min="12289" max="12289" width="13.75" style="413" customWidth="1"/>
    <col min="12290" max="12298" width="8.125" style="413" customWidth="1"/>
    <col min="12299" max="12544" width="10.375" style="413"/>
    <col min="12545" max="12545" width="13.75" style="413" customWidth="1"/>
    <col min="12546" max="12554" width="8.125" style="413" customWidth="1"/>
    <col min="12555" max="12800" width="10.375" style="413"/>
    <col min="12801" max="12801" width="13.75" style="413" customWidth="1"/>
    <col min="12802" max="12810" width="8.125" style="413" customWidth="1"/>
    <col min="12811" max="13056" width="10.375" style="413"/>
    <col min="13057" max="13057" width="13.75" style="413" customWidth="1"/>
    <col min="13058" max="13066" width="8.125" style="413" customWidth="1"/>
    <col min="13067" max="13312" width="10.375" style="413"/>
    <col min="13313" max="13313" width="13.75" style="413" customWidth="1"/>
    <col min="13314" max="13322" width="8.125" style="413" customWidth="1"/>
    <col min="13323" max="13568" width="10.375" style="413"/>
    <col min="13569" max="13569" width="13.75" style="413" customWidth="1"/>
    <col min="13570" max="13578" width="8.125" style="413" customWidth="1"/>
    <col min="13579" max="13824" width="10.375" style="413"/>
    <col min="13825" max="13825" width="13.75" style="413" customWidth="1"/>
    <col min="13826" max="13834" width="8.125" style="413" customWidth="1"/>
    <col min="13835" max="14080" width="10.375" style="413"/>
    <col min="14081" max="14081" width="13.75" style="413" customWidth="1"/>
    <col min="14082" max="14090" width="8.125" style="413" customWidth="1"/>
    <col min="14091" max="14336" width="10.375" style="413"/>
    <col min="14337" max="14337" width="13.75" style="413" customWidth="1"/>
    <col min="14338" max="14346" width="8.125" style="413" customWidth="1"/>
    <col min="14347" max="14592" width="10.375" style="413"/>
    <col min="14593" max="14593" width="13.75" style="413" customWidth="1"/>
    <col min="14594" max="14602" width="8.125" style="413" customWidth="1"/>
    <col min="14603" max="14848" width="10.375" style="413"/>
    <col min="14849" max="14849" width="13.75" style="413" customWidth="1"/>
    <col min="14850" max="14858" width="8.125" style="413" customWidth="1"/>
    <col min="14859" max="15104" width="10.375" style="413"/>
    <col min="15105" max="15105" width="13.75" style="413" customWidth="1"/>
    <col min="15106" max="15114" width="8.125" style="413" customWidth="1"/>
    <col min="15115" max="15360" width="10.375" style="413"/>
    <col min="15361" max="15361" width="13.75" style="413" customWidth="1"/>
    <col min="15362" max="15370" width="8.125" style="413" customWidth="1"/>
    <col min="15371" max="15616" width="10.375" style="413"/>
    <col min="15617" max="15617" width="13.75" style="413" customWidth="1"/>
    <col min="15618" max="15626" width="8.125" style="413" customWidth="1"/>
    <col min="15627" max="15872" width="10.375" style="413"/>
    <col min="15873" max="15873" width="13.75" style="413" customWidth="1"/>
    <col min="15874" max="15882" width="8.125" style="413" customWidth="1"/>
    <col min="15883" max="16128" width="10.375" style="413"/>
    <col min="16129" max="16129" width="13.75" style="413" customWidth="1"/>
    <col min="16130" max="16138" width="8.125" style="413" customWidth="1"/>
    <col min="16139" max="16384" width="10.375" style="413"/>
  </cols>
  <sheetData>
    <row r="1" spans="1:12" s="2" customFormat="1" ht="19.5" customHeight="1">
      <c r="A1" s="108" t="s">
        <v>502</v>
      </c>
      <c r="J1" s="228"/>
    </row>
    <row r="2" spans="1:12" s="2" customFormat="1" ht="12" customHeight="1">
      <c r="A2" s="108"/>
      <c r="J2" s="228"/>
    </row>
    <row r="3" spans="1:12" s="2" customFormat="1" ht="15" thickBot="1">
      <c r="A3" s="121" t="s">
        <v>503</v>
      </c>
      <c r="D3" s="400"/>
      <c r="J3" s="110" t="s">
        <v>504</v>
      </c>
    </row>
    <row r="4" spans="1:12" s="2" customFormat="1" ht="15.95" customHeight="1">
      <c r="A4" s="1114" t="s">
        <v>505</v>
      </c>
      <c r="B4" s="742" t="s">
        <v>506</v>
      </c>
      <c r="C4" s="743"/>
      <c r="D4" s="765"/>
      <c r="E4" s="1130" t="s">
        <v>507</v>
      </c>
      <c r="F4" s="1131"/>
      <c r="G4" s="1127" t="s">
        <v>508</v>
      </c>
      <c r="H4" s="743"/>
      <c r="I4" s="743"/>
      <c r="J4" s="743"/>
    </row>
    <row r="5" spans="1:12" s="2" customFormat="1" ht="15.95" customHeight="1">
      <c r="A5" s="758"/>
      <c r="B5" s="376" t="s">
        <v>68</v>
      </c>
      <c r="C5" s="380" t="s">
        <v>509</v>
      </c>
      <c r="D5" s="376" t="s">
        <v>510</v>
      </c>
      <c r="E5" s="1132"/>
      <c r="F5" s="1133"/>
      <c r="G5" s="1128" t="s">
        <v>511</v>
      </c>
      <c r="H5" s="1129"/>
      <c r="I5" s="229" t="s">
        <v>512</v>
      </c>
      <c r="J5" s="230" t="s">
        <v>513</v>
      </c>
    </row>
    <row r="6" spans="1:12" s="2" customFormat="1" ht="15.95" customHeight="1">
      <c r="A6" s="647" t="s">
        <v>514</v>
      </c>
      <c r="B6" s="231">
        <f>C6+D6</f>
        <v>3304</v>
      </c>
      <c r="C6" s="232">
        <v>1167</v>
      </c>
      <c r="D6" s="57">
        <v>2137</v>
      </c>
      <c r="E6" s="1134">
        <v>265</v>
      </c>
      <c r="F6" s="1135"/>
      <c r="G6" s="1136">
        <v>206</v>
      </c>
      <c r="H6" s="1137"/>
      <c r="I6" s="57">
        <v>0</v>
      </c>
      <c r="J6" s="233">
        <v>33</v>
      </c>
      <c r="L6" s="6"/>
    </row>
    <row r="7" spans="1:12" s="2" customFormat="1" ht="15.95" customHeight="1" thickBot="1">
      <c r="A7" s="429" t="s">
        <v>650</v>
      </c>
      <c r="B7" s="510">
        <f>C7+D7</f>
        <v>3308</v>
      </c>
      <c r="C7" s="511">
        <v>1165</v>
      </c>
      <c r="D7" s="512">
        <v>2143</v>
      </c>
      <c r="E7" s="1121">
        <v>199</v>
      </c>
      <c r="F7" s="1122"/>
      <c r="G7" s="1117">
        <v>138</v>
      </c>
      <c r="H7" s="1118"/>
      <c r="I7" s="136">
        <v>3</v>
      </c>
      <c r="J7" s="513">
        <v>43</v>
      </c>
      <c r="L7" s="6"/>
    </row>
    <row r="8" spans="1:12" s="2" customFormat="1" ht="15.95" customHeight="1">
      <c r="A8" s="374"/>
      <c r="B8" s="57"/>
      <c r="C8" s="57"/>
      <c r="D8" s="234"/>
      <c r="E8" s="234"/>
      <c r="F8" s="234"/>
      <c r="G8" s="57"/>
      <c r="H8" s="57"/>
      <c r="I8" s="57"/>
      <c r="J8" s="57"/>
    </row>
    <row r="9" spans="1:12" s="2" customFormat="1" ht="15.75" customHeight="1" thickBot="1">
      <c r="A9" s="121" t="s">
        <v>515</v>
      </c>
      <c r="G9" s="400"/>
      <c r="J9" s="110" t="s">
        <v>516</v>
      </c>
    </row>
    <row r="10" spans="1:12" s="2" customFormat="1" ht="15.95" customHeight="1">
      <c r="A10" s="1114" t="s">
        <v>505</v>
      </c>
      <c r="B10" s="1142" t="s">
        <v>517</v>
      </c>
      <c r="C10" s="739"/>
      <c r="D10" s="1143" t="s">
        <v>518</v>
      </c>
      <c r="E10" s="1130" t="s">
        <v>507</v>
      </c>
      <c r="F10" s="1131"/>
      <c r="G10" s="1127" t="s">
        <v>508</v>
      </c>
      <c r="H10" s="743"/>
      <c r="I10" s="743"/>
      <c r="J10" s="743"/>
    </row>
    <row r="11" spans="1:12" s="2" customFormat="1" ht="15.95" customHeight="1">
      <c r="A11" s="758"/>
      <c r="B11" s="764"/>
      <c r="C11" s="741"/>
      <c r="D11" s="1144"/>
      <c r="E11" s="1132"/>
      <c r="F11" s="1133"/>
      <c r="G11" s="1128" t="s">
        <v>511</v>
      </c>
      <c r="H11" s="1129"/>
      <c r="I11" s="229" t="s">
        <v>512</v>
      </c>
      <c r="J11" s="230" t="s">
        <v>513</v>
      </c>
    </row>
    <row r="12" spans="1:12" s="2" customFormat="1" ht="15.95" customHeight="1">
      <c r="A12" s="647" t="s">
        <v>519</v>
      </c>
      <c r="B12" s="1145">
        <v>6517</v>
      </c>
      <c r="C12" s="1116"/>
      <c r="D12" s="235">
        <v>6302</v>
      </c>
      <c r="E12" s="1119">
        <v>73</v>
      </c>
      <c r="F12" s="1146"/>
      <c r="G12" s="1145">
        <v>47</v>
      </c>
      <c r="H12" s="1116"/>
      <c r="I12" s="57">
        <v>1</v>
      </c>
      <c r="J12" s="233">
        <v>16</v>
      </c>
    </row>
    <row r="13" spans="1:12" s="2" customFormat="1" ht="15.95" customHeight="1" thickBot="1">
      <c r="A13" s="686" t="s">
        <v>650</v>
      </c>
      <c r="B13" s="1140">
        <v>6480</v>
      </c>
      <c r="C13" s="1118"/>
      <c r="D13" s="513">
        <v>6213</v>
      </c>
      <c r="E13" s="1121">
        <v>98</v>
      </c>
      <c r="F13" s="1141"/>
      <c r="G13" s="1140">
        <v>48</v>
      </c>
      <c r="H13" s="1118"/>
      <c r="I13" s="513">
        <v>2</v>
      </c>
      <c r="J13" s="513">
        <v>32</v>
      </c>
    </row>
    <row r="14" spans="1:12" s="2" customFormat="1" ht="15.95" customHeight="1">
      <c r="A14" s="121"/>
    </row>
    <row r="15" spans="1:12" s="2" customFormat="1" ht="15" thickBot="1">
      <c r="A15" s="121" t="s">
        <v>520</v>
      </c>
      <c r="G15" s="400"/>
      <c r="J15" s="110" t="s">
        <v>516</v>
      </c>
    </row>
    <row r="16" spans="1:12" s="2" customFormat="1" ht="15.95" customHeight="1">
      <c r="A16" s="1114" t="s">
        <v>505</v>
      </c>
      <c r="B16" s="1142" t="s">
        <v>517</v>
      </c>
      <c r="C16" s="739"/>
      <c r="D16" s="1143" t="s">
        <v>518</v>
      </c>
      <c r="E16" s="1130" t="s">
        <v>507</v>
      </c>
      <c r="F16" s="1131"/>
      <c r="G16" s="1127" t="s">
        <v>508</v>
      </c>
      <c r="H16" s="743"/>
      <c r="I16" s="743"/>
      <c r="J16" s="743"/>
    </row>
    <row r="17" spans="1:10" s="2" customFormat="1" ht="15.95" customHeight="1">
      <c r="A17" s="758"/>
      <c r="B17" s="764"/>
      <c r="C17" s="741"/>
      <c r="D17" s="1144"/>
      <c r="E17" s="1132"/>
      <c r="F17" s="1133"/>
      <c r="G17" s="1128" t="s">
        <v>511</v>
      </c>
      <c r="H17" s="1129"/>
      <c r="I17" s="229" t="s">
        <v>512</v>
      </c>
      <c r="J17" s="230" t="s">
        <v>513</v>
      </c>
    </row>
    <row r="18" spans="1:10" s="2" customFormat="1" ht="15.95" customHeight="1">
      <c r="A18" s="647" t="s">
        <v>519</v>
      </c>
      <c r="B18" s="1138">
        <v>3291</v>
      </c>
      <c r="C18" s="1137"/>
      <c r="D18" s="57">
        <v>3069</v>
      </c>
      <c r="E18" s="1134">
        <v>159</v>
      </c>
      <c r="F18" s="1139"/>
      <c r="G18" s="1138">
        <v>63</v>
      </c>
      <c r="H18" s="1137"/>
      <c r="I18" s="57">
        <v>9</v>
      </c>
      <c r="J18" s="57">
        <v>74</v>
      </c>
    </row>
    <row r="19" spans="1:10" s="2" customFormat="1" ht="15.95" customHeight="1" thickBot="1">
      <c r="A19" s="686" t="s">
        <v>650</v>
      </c>
      <c r="B19" s="1140">
        <v>3480</v>
      </c>
      <c r="C19" s="1118"/>
      <c r="D19" s="512">
        <v>3250</v>
      </c>
      <c r="E19" s="1121">
        <v>152</v>
      </c>
      <c r="F19" s="1141"/>
      <c r="G19" s="1140">
        <v>37</v>
      </c>
      <c r="H19" s="1118"/>
      <c r="I19" s="513">
        <v>12</v>
      </c>
      <c r="J19" s="513">
        <v>99</v>
      </c>
    </row>
    <row r="20" spans="1:10" s="2" customFormat="1" ht="15.95" customHeight="1">
      <c r="A20" s="121"/>
    </row>
    <row r="21" spans="1:10" s="2" customFormat="1" ht="15.95" customHeight="1" thickBot="1">
      <c r="A21" s="121" t="s">
        <v>521</v>
      </c>
      <c r="D21" s="400"/>
      <c r="J21" s="110" t="s">
        <v>516</v>
      </c>
    </row>
    <row r="22" spans="1:10" s="2" customFormat="1" ht="15.95" customHeight="1">
      <c r="A22" s="1114" t="s">
        <v>505</v>
      </c>
      <c r="B22" s="742" t="s">
        <v>522</v>
      </c>
      <c r="C22" s="743"/>
      <c r="D22" s="765"/>
      <c r="E22" s="1130" t="s">
        <v>507</v>
      </c>
      <c r="F22" s="1131"/>
      <c r="G22" s="1127" t="s">
        <v>508</v>
      </c>
      <c r="H22" s="743"/>
      <c r="I22" s="743"/>
      <c r="J22" s="743"/>
    </row>
    <row r="23" spans="1:10" s="2" customFormat="1" ht="15.95" customHeight="1">
      <c r="A23" s="758"/>
      <c r="B23" s="376" t="s">
        <v>68</v>
      </c>
      <c r="C23" s="380" t="s">
        <v>509</v>
      </c>
      <c r="D23" s="376" t="s">
        <v>510</v>
      </c>
      <c r="E23" s="1132"/>
      <c r="F23" s="1133"/>
      <c r="G23" s="1128" t="s">
        <v>511</v>
      </c>
      <c r="H23" s="1129"/>
      <c r="I23" s="229" t="s">
        <v>512</v>
      </c>
      <c r="J23" s="230" t="s">
        <v>513</v>
      </c>
    </row>
    <row r="24" spans="1:10" s="2" customFormat="1" ht="15.95" customHeight="1">
      <c r="A24" s="647" t="s">
        <v>519</v>
      </c>
      <c r="B24" s="236">
        <v>3370</v>
      </c>
      <c r="C24" s="237">
        <v>1117</v>
      </c>
      <c r="D24" s="57">
        <v>2253</v>
      </c>
      <c r="E24" s="1134">
        <v>188</v>
      </c>
      <c r="F24" s="1135"/>
      <c r="G24" s="1136">
        <v>103</v>
      </c>
      <c r="H24" s="1137"/>
      <c r="I24" s="57">
        <v>7</v>
      </c>
      <c r="J24" s="57">
        <v>39</v>
      </c>
    </row>
    <row r="25" spans="1:10" s="2" customFormat="1" ht="15.95" customHeight="1" thickBot="1">
      <c r="A25" s="686" t="s">
        <v>650</v>
      </c>
      <c r="B25" s="510">
        <f>C25+D25</f>
        <v>3552</v>
      </c>
      <c r="C25" s="511">
        <v>1191</v>
      </c>
      <c r="D25" s="513">
        <v>2361</v>
      </c>
      <c r="E25" s="1121">
        <v>180</v>
      </c>
      <c r="F25" s="1122"/>
      <c r="G25" s="1117">
        <v>104</v>
      </c>
      <c r="H25" s="1118"/>
      <c r="I25" s="513">
        <v>7</v>
      </c>
      <c r="J25" s="513">
        <v>32</v>
      </c>
    </row>
    <row r="26" spans="1:10" s="2" customFormat="1" ht="15.95" customHeight="1"/>
    <row r="27" spans="1:10" s="2" customFormat="1" ht="14.45" customHeight="1" thickBot="1">
      <c r="A27" s="121" t="s">
        <v>523</v>
      </c>
      <c r="D27" s="400"/>
      <c r="J27" s="110" t="s">
        <v>516</v>
      </c>
    </row>
    <row r="28" spans="1:10" s="2" customFormat="1" ht="15.95" customHeight="1">
      <c r="A28" s="1114" t="s">
        <v>505</v>
      </c>
      <c r="B28" s="742" t="s">
        <v>522</v>
      </c>
      <c r="C28" s="743"/>
      <c r="D28" s="765"/>
      <c r="E28" s="1130" t="s">
        <v>507</v>
      </c>
      <c r="F28" s="1131"/>
      <c r="G28" s="1127" t="s">
        <v>508</v>
      </c>
      <c r="H28" s="743"/>
      <c r="I28" s="743"/>
      <c r="J28" s="743"/>
    </row>
    <row r="29" spans="1:10" s="2" customFormat="1" ht="15.95" customHeight="1">
      <c r="A29" s="758"/>
      <c r="B29" s="376" t="s">
        <v>68</v>
      </c>
      <c r="C29" s="380" t="s">
        <v>509</v>
      </c>
      <c r="D29" s="376" t="s">
        <v>510</v>
      </c>
      <c r="E29" s="1132"/>
      <c r="F29" s="1133"/>
      <c r="G29" s="1128" t="s">
        <v>511</v>
      </c>
      <c r="H29" s="1129"/>
      <c r="I29" s="229" t="s">
        <v>512</v>
      </c>
      <c r="J29" s="230" t="s">
        <v>513</v>
      </c>
    </row>
    <row r="30" spans="1:10" s="2" customFormat="1" ht="15.95" customHeight="1">
      <c r="A30" s="647" t="s">
        <v>519</v>
      </c>
      <c r="B30" s="231">
        <f>C30+D30</f>
        <v>6604</v>
      </c>
      <c r="C30" s="237">
        <v>2292</v>
      </c>
      <c r="D30" s="235">
        <v>4312</v>
      </c>
      <c r="E30" s="1119">
        <v>221</v>
      </c>
      <c r="F30" s="1120"/>
      <c r="G30" s="1115">
        <v>88</v>
      </c>
      <c r="H30" s="1116"/>
      <c r="I30" s="57">
        <v>2</v>
      </c>
      <c r="J30" s="57">
        <v>73</v>
      </c>
    </row>
    <row r="31" spans="1:10" s="2" customFormat="1" ht="15.95" customHeight="1" thickBot="1">
      <c r="A31" s="686" t="s">
        <v>650</v>
      </c>
      <c r="B31" s="510">
        <f>C31+D31</f>
        <v>6483</v>
      </c>
      <c r="C31" s="511">
        <v>2216</v>
      </c>
      <c r="D31" s="513">
        <v>4267</v>
      </c>
      <c r="E31" s="1121">
        <v>235</v>
      </c>
      <c r="F31" s="1122"/>
      <c r="G31" s="1117">
        <v>102</v>
      </c>
      <c r="H31" s="1118"/>
      <c r="I31" s="136">
        <v>1</v>
      </c>
      <c r="J31" s="513">
        <v>80</v>
      </c>
    </row>
    <row r="32" spans="1:10" s="2" customFormat="1" ht="15.95" customHeight="1">
      <c r="A32" s="64"/>
      <c r="B32" s="64"/>
    </row>
    <row r="33" spans="1:22" s="2" customFormat="1" ht="18" customHeight="1" thickBot="1">
      <c r="A33" s="121" t="s">
        <v>524</v>
      </c>
      <c r="D33" s="400"/>
      <c r="J33" s="110" t="s">
        <v>516</v>
      </c>
    </row>
    <row r="34" spans="1:22" s="2" customFormat="1" ht="15.95" customHeight="1">
      <c r="A34" s="1114" t="s">
        <v>505</v>
      </c>
      <c r="B34" s="845" t="s">
        <v>522</v>
      </c>
      <c r="C34" s="1123"/>
      <c r="D34" s="1123"/>
      <c r="E34" s="1124"/>
      <c r="F34" s="1125" t="s">
        <v>525</v>
      </c>
      <c r="G34" s="1127" t="s">
        <v>508</v>
      </c>
      <c r="H34" s="743"/>
      <c r="I34" s="743"/>
      <c r="J34" s="743"/>
    </row>
    <row r="35" spans="1:22" s="2" customFormat="1" ht="15.95" customHeight="1">
      <c r="A35" s="758"/>
      <c r="B35" s="238" t="s">
        <v>68</v>
      </c>
      <c r="C35" s="239" t="s">
        <v>526</v>
      </c>
      <c r="D35" s="238" t="s">
        <v>527</v>
      </c>
      <c r="E35" s="240" t="s">
        <v>528</v>
      </c>
      <c r="F35" s="1126"/>
      <c r="G35" s="1128" t="s">
        <v>511</v>
      </c>
      <c r="H35" s="1129"/>
      <c r="I35" s="229" t="s">
        <v>512</v>
      </c>
      <c r="J35" s="230" t="s">
        <v>513</v>
      </c>
    </row>
    <row r="36" spans="1:22" s="2" customFormat="1" ht="15.95" customHeight="1">
      <c r="A36" s="647" t="s">
        <v>519</v>
      </c>
      <c r="B36" s="236">
        <v>1172</v>
      </c>
      <c r="C36" s="241">
        <v>237</v>
      </c>
      <c r="D36" s="6">
        <v>656</v>
      </c>
      <c r="E36" s="242">
        <v>279</v>
      </c>
      <c r="F36" s="243">
        <v>93</v>
      </c>
      <c r="G36" s="1115">
        <v>52</v>
      </c>
      <c r="H36" s="1116"/>
      <c r="I36" s="57">
        <v>4</v>
      </c>
      <c r="J36" s="57">
        <v>11</v>
      </c>
    </row>
    <row r="37" spans="1:22" s="2" customFormat="1" ht="15.95" customHeight="1" thickBot="1">
      <c r="A37" s="686" t="s">
        <v>650</v>
      </c>
      <c r="B37" s="514">
        <v>1292</v>
      </c>
      <c r="C37" s="515">
        <v>235</v>
      </c>
      <c r="D37" s="337">
        <v>714</v>
      </c>
      <c r="E37" s="513">
        <v>343</v>
      </c>
      <c r="F37" s="510">
        <v>112</v>
      </c>
      <c r="G37" s="1117">
        <v>64</v>
      </c>
      <c r="H37" s="1118"/>
      <c r="I37" s="513">
        <v>4</v>
      </c>
      <c r="J37" s="513">
        <v>8</v>
      </c>
    </row>
    <row r="38" spans="1:22" s="2" customFormat="1" ht="15.95" customHeight="1">
      <c r="A38" s="6"/>
      <c r="B38" s="6"/>
    </row>
    <row r="39" spans="1:22" s="2" customFormat="1" ht="18" customHeight="1" thickBot="1">
      <c r="A39" s="121" t="s">
        <v>529</v>
      </c>
      <c r="B39" s="6"/>
      <c r="J39" s="110" t="s">
        <v>530</v>
      </c>
      <c r="K39" s="6"/>
      <c r="L39" s="6"/>
      <c r="M39" s="6"/>
      <c r="N39" s="6"/>
      <c r="O39" s="8"/>
      <c r="P39" s="6"/>
      <c r="Q39" s="6"/>
      <c r="R39" s="6"/>
      <c r="S39" s="8"/>
      <c r="T39" s="6"/>
      <c r="U39" s="6"/>
      <c r="V39" s="6"/>
    </row>
    <row r="40" spans="1:22" s="6" customFormat="1" ht="15.95" customHeight="1">
      <c r="A40" s="1114" t="s">
        <v>505</v>
      </c>
      <c r="B40" s="840" t="s">
        <v>531</v>
      </c>
      <c r="C40" s="791"/>
      <c r="D40" s="802"/>
      <c r="E40" s="840" t="s">
        <v>532</v>
      </c>
      <c r="F40" s="791"/>
      <c r="G40" s="793"/>
      <c r="H40" s="825" t="s">
        <v>533</v>
      </c>
      <c r="I40" s="791"/>
      <c r="J40" s="791"/>
      <c r="K40" s="374"/>
      <c r="L40" s="374"/>
      <c r="M40" s="374"/>
      <c r="N40" s="374"/>
      <c r="O40" s="374"/>
      <c r="P40" s="374"/>
      <c r="Q40" s="374"/>
      <c r="R40" s="374"/>
      <c r="S40" s="374"/>
      <c r="T40" s="374"/>
    </row>
    <row r="41" spans="1:22" s="6" customFormat="1" ht="15.95" customHeight="1">
      <c r="A41" s="758"/>
      <c r="B41" s="244" t="s">
        <v>68</v>
      </c>
      <c r="C41" s="245" t="s">
        <v>509</v>
      </c>
      <c r="D41" s="246" t="s">
        <v>510</v>
      </c>
      <c r="E41" s="246" t="s">
        <v>68</v>
      </c>
      <c r="F41" s="247" t="s">
        <v>509</v>
      </c>
      <c r="G41" s="246" t="s">
        <v>510</v>
      </c>
      <c r="H41" s="246" t="s">
        <v>68</v>
      </c>
      <c r="I41" s="245" t="s">
        <v>509</v>
      </c>
      <c r="J41" s="244" t="s">
        <v>510</v>
      </c>
      <c r="K41" s="374"/>
      <c r="L41" s="374"/>
      <c r="M41" s="374"/>
      <c r="N41" s="374"/>
      <c r="O41" s="374"/>
      <c r="P41" s="374"/>
      <c r="Q41" s="374"/>
      <c r="R41" s="374"/>
      <c r="S41" s="374"/>
      <c r="T41" s="374"/>
    </row>
    <row r="42" spans="1:22" s="6" customFormat="1" ht="15.95" customHeight="1">
      <c r="A42" s="647" t="s">
        <v>519</v>
      </c>
      <c r="B42" s="236">
        <v>20250</v>
      </c>
      <c r="C42" s="237">
        <v>10111</v>
      </c>
      <c r="D42" s="242">
        <v>10139</v>
      </c>
      <c r="E42" s="236">
        <v>7330</v>
      </c>
      <c r="F42" s="248">
        <v>3218</v>
      </c>
      <c r="G42" s="242">
        <v>4112</v>
      </c>
      <c r="H42" s="249">
        <v>36.200000000000003</v>
      </c>
      <c r="I42" s="250">
        <v>31.8</v>
      </c>
      <c r="J42" s="251">
        <v>40.6</v>
      </c>
      <c r="K42" s="374"/>
      <c r="L42" s="57"/>
      <c r="M42" s="234"/>
      <c r="N42" s="57"/>
      <c r="O42" s="57"/>
      <c r="P42" s="234"/>
      <c r="Q42" s="57"/>
      <c r="R42" s="252"/>
      <c r="S42" s="253"/>
      <c r="T42" s="252"/>
    </row>
    <row r="43" spans="1:22" s="6" customFormat="1" ht="15.95" customHeight="1" thickBot="1">
      <c r="A43" s="686" t="s">
        <v>650</v>
      </c>
      <c r="B43" s="516">
        <f>C43+D43</f>
        <v>18646</v>
      </c>
      <c r="C43" s="517">
        <v>9348</v>
      </c>
      <c r="D43" s="136">
        <v>9298</v>
      </c>
      <c r="E43" s="516">
        <f>F43+G43</f>
        <v>6865</v>
      </c>
      <c r="F43" s="518">
        <v>3057</v>
      </c>
      <c r="G43" s="519">
        <v>3808</v>
      </c>
      <c r="H43" s="520">
        <v>36.799999999999997</v>
      </c>
      <c r="I43" s="521">
        <v>32.700000000000003</v>
      </c>
      <c r="J43" s="522">
        <v>41</v>
      </c>
      <c r="K43" s="374"/>
      <c r="L43" s="57"/>
      <c r="M43" s="234"/>
      <c r="N43" s="57"/>
      <c r="O43" s="57"/>
      <c r="P43" s="234"/>
      <c r="Q43" s="57"/>
      <c r="R43" s="252"/>
      <c r="S43" s="253"/>
      <c r="T43" s="252"/>
    </row>
    <row r="44" spans="1:22" s="6" customFormat="1" ht="15.95" customHeight="1">
      <c r="A44" s="374"/>
      <c r="B44" s="422"/>
      <c r="C44" s="422"/>
      <c r="D44" s="422"/>
      <c r="E44" s="422"/>
      <c r="F44" s="422"/>
      <c r="G44" s="422"/>
      <c r="H44" s="422"/>
      <c r="I44" s="422"/>
      <c r="J44" s="422"/>
      <c r="K44" s="374"/>
      <c r="L44" s="57"/>
      <c r="M44" s="234"/>
      <c r="N44" s="234"/>
      <c r="O44" s="234"/>
      <c r="P44" s="234"/>
      <c r="Q44" s="57"/>
      <c r="R44" s="57"/>
      <c r="S44" s="57"/>
      <c r="T44" s="57"/>
    </row>
    <row r="45" spans="1:22" s="6" customFormat="1" ht="18" customHeight="1" thickBot="1">
      <c r="A45" s="121" t="s">
        <v>534</v>
      </c>
      <c r="B45" s="422"/>
      <c r="C45" s="422"/>
      <c r="D45" s="422"/>
      <c r="E45" s="422"/>
      <c r="F45" s="422"/>
      <c r="G45" s="234"/>
      <c r="H45" s="422"/>
      <c r="I45" s="422"/>
      <c r="J45" s="110" t="s">
        <v>535</v>
      </c>
      <c r="L45" s="2"/>
      <c r="M45" s="2"/>
      <c r="N45" s="2"/>
      <c r="O45" s="111"/>
      <c r="P45" s="2"/>
      <c r="Q45" s="2"/>
      <c r="R45" s="2"/>
      <c r="S45" s="111"/>
      <c r="T45" s="2"/>
    </row>
    <row r="46" spans="1:22" s="6" customFormat="1" ht="15.95" customHeight="1">
      <c r="A46" s="1114" t="s">
        <v>505</v>
      </c>
      <c r="B46" s="840" t="s">
        <v>536</v>
      </c>
      <c r="C46" s="791"/>
      <c r="D46" s="802"/>
      <c r="E46" s="840" t="s">
        <v>537</v>
      </c>
      <c r="F46" s="791"/>
      <c r="G46" s="793"/>
      <c r="H46" s="825" t="s">
        <v>538</v>
      </c>
      <c r="I46" s="791"/>
      <c r="J46" s="791"/>
      <c r="K46" s="374"/>
      <c r="L46" s="374"/>
      <c r="M46" s="374"/>
      <c r="N46" s="374"/>
      <c r="O46" s="374"/>
      <c r="P46" s="374"/>
      <c r="Q46" s="374"/>
      <c r="R46" s="374"/>
      <c r="S46" s="374"/>
      <c r="T46" s="374"/>
    </row>
    <row r="47" spans="1:22" s="2" customFormat="1" ht="15.95" customHeight="1">
      <c r="A47" s="758"/>
      <c r="B47" s="244" t="s">
        <v>68</v>
      </c>
      <c r="C47" s="245" t="s">
        <v>509</v>
      </c>
      <c r="D47" s="246" t="s">
        <v>510</v>
      </c>
      <c r="E47" s="246" t="s">
        <v>68</v>
      </c>
      <c r="F47" s="247" t="s">
        <v>509</v>
      </c>
      <c r="G47" s="246" t="s">
        <v>510</v>
      </c>
      <c r="H47" s="246" t="s">
        <v>68</v>
      </c>
      <c r="I47" s="245" t="s">
        <v>509</v>
      </c>
      <c r="J47" s="244" t="s">
        <v>510</v>
      </c>
      <c r="K47" s="374"/>
      <c r="L47" s="374"/>
      <c r="M47" s="374"/>
      <c r="N47" s="374"/>
      <c r="O47" s="374"/>
      <c r="P47" s="374"/>
      <c r="Q47" s="374"/>
      <c r="R47" s="374"/>
      <c r="S47" s="374"/>
      <c r="T47" s="374"/>
    </row>
    <row r="48" spans="1:22" s="2" customFormat="1" ht="15.95" customHeight="1">
      <c r="A48" s="647" t="s">
        <v>519</v>
      </c>
      <c r="B48" s="254">
        <v>678</v>
      </c>
      <c r="C48" s="237">
        <v>466</v>
      </c>
      <c r="D48" s="242">
        <v>212</v>
      </c>
      <c r="E48" s="236">
        <v>538</v>
      </c>
      <c r="F48" s="255">
        <v>357</v>
      </c>
      <c r="G48" s="57">
        <v>181</v>
      </c>
      <c r="H48" s="256">
        <v>140</v>
      </c>
      <c r="I48" s="257">
        <v>109</v>
      </c>
      <c r="J48" s="258">
        <v>31</v>
      </c>
      <c r="K48" s="374"/>
      <c r="L48" s="258"/>
      <c r="M48" s="259"/>
      <c r="N48" s="258"/>
      <c r="O48" s="57"/>
      <c r="P48" s="234"/>
      <c r="Q48" s="258"/>
      <c r="R48" s="57"/>
      <c r="S48" s="234"/>
      <c r="T48" s="258"/>
    </row>
    <row r="49" spans="1:20" s="2" customFormat="1" ht="15.95" customHeight="1" thickBot="1">
      <c r="A49" s="686" t="s">
        <v>650</v>
      </c>
      <c r="B49" s="516">
        <f>C49+D49</f>
        <v>639</v>
      </c>
      <c r="C49" s="517">
        <v>443</v>
      </c>
      <c r="D49" s="136">
        <v>196</v>
      </c>
      <c r="E49" s="516">
        <f>F49+G49</f>
        <v>533</v>
      </c>
      <c r="F49" s="518">
        <v>358</v>
      </c>
      <c r="G49" s="519">
        <v>175</v>
      </c>
      <c r="H49" s="516">
        <f>I49+J49</f>
        <v>106</v>
      </c>
      <c r="I49" s="523">
        <v>85</v>
      </c>
      <c r="J49" s="524">
        <v>21</v>
      </c>
      <c r="K49" s="374"/>
      <c r="L49" s="258"/>
      <c r="M49" s="259"/>
      <c r="N49" s="258"/>
      <c r="O49" s="57"/>
      <c r="P49" s="234"/>
      <c r="Q49" s="258"/>
      <c r="R49" s="57"/>
      <c r="S49" s="234"/>
      <c r="T49" s="258"/>
    </row>
    <row r="50" spans="1:20" s="2" customFormat="1" ht="14.25" customHeight="1">
      <c r="A50" s="66" t="s">
        <v>833</v>
      </c>
      <c r="B50" s="6"/>
    </row>
    <row r="51" spans="1:20" s="2" customFormat="1" ht="18" customHeight="1">
      <c r="K51" s="374"/>
      <c r="L51" s="57"/>
      <c r="M51" s="234"/>
      <c r="N51" s="234"/>
      <c r="O51" s="234"/>
      <c r="P51" s="234"/>
      <c r="Q51" s="57"/>
      <c r="R51" s="57"/>
      <c r="S51" s="57"/>
      <c r="T51" s="57"/>
    </row>
    <row r="55" spans="1:20" ht="15.95" customHeight="1"/>
  </sheetData>
  <customSheetViews>
    <customSheetView guid="{D533129D-736A-498B-A442-92C714A2889C}" showPageBreaks="1" fitToPage="1" printArea="1" view="pageBreakPreview" topLeftCell="A34">
      <selection activeCell="M43" sqref="M43"/>
      <pageMargins left="0.78740157480314965" right="0.78740157480314965" top="0.55118110236220474" bottom="0.39370078740157483" header="0" footer="0"/>
      <pageSetup paperSize="9" scale="90" firstPageNumber="154" pageOrder="overThenDown" orientation="portrait" useFirstPageNumber="1" r:id="rId1"/>
      <headerFooter alignWithMargins="0"/>
    </customSheetView>
    <customSheetView guid="{90A86BFC-5A29-47A1-B16B-2C88BEE8AA08}" showPageBreaks="1" fitToPage="1" printArea="1" view="pageBreakPreview" topLeftCell="A37">
      <selection activeCell="M42" sqref="M42"/>
      <pageMargins left="0.78740157480314965" right="0.78740157480314965" top="0.55118110236220474" bottom="0.39370078740157483" header="0" footer="0"/>
      <pageSetup paperSize="9" scale="91" firstPageNumber="154" pageOrder="overThenDown" orientation="portrait" useFirstPageNumber="1" r:id="rId2"/>
      <headerFooter alignWithMargins="0"/>
    </customSheetView>
    <customSheetView guid="{3EB8CC3E-9A82-4E16-A97F-626541589659}" showPageBreaks="1" fitToPage="1" printArea="1" view="pageBreakPreview">
      <selection activeCell="D33" sqref="D33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3"/>
      <headerFooter alignWithMargins="0"/>
    </customSheetView>
    <customSheetView guid="{36BB60DB-041E-4283-9C5E-6CB41743C82C}" showPageBreaks="1" fitToPage="1" printArea="1" view="pageBreakPreview">
      <selection activeCell="M42" sqref="M42"/>
      <pageMargins left="0.78740157480314965" right="0.78740157480314965" top="0.55118110236220474" bottom="0.39370078740157483" header="0" footer="0"/>
      <pageSetup paperSize="9" scale="90" firstPageNumber="154" pageOrder="overThenDown" orientation="portrait" useFirstPageNumber="1" r:id="rId4"/>
      <headerFooter alignWithMargins="0"/>
    </customSheetView>
    <customSheetView guid="{BF4B2B80-652C-4497-A8CD-0B9D15218EEA}" showPageBreaks="1" fitToPage="1" printArea="1" view="pageBreakPreview"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5"/>
      <headerFooter alignWithMargins="0"/>
    </customSheetView>
    <customSheetView guid="{E915AD50-E2BA-4B87-8EFB-8C8783D74250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6"/>
      <headerFooter alignWithMargins="0"/>
    </customSheetView>
    <customSheetView guid="{3A745724-A3E9-4CE2-9AF5-16042FA6772E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7"/>
      <headerFooter alignWithMargins="0"/>
    </customSheetView>
    <customSheetView guid="{C0D1F2EE-D3C8-4F38-B430-B11033DBCA91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8"/>
      <headerFooter alignWithMargins="0"/>
    </customSheetView>
    <customSheetView guid="{6380E969-9150-4DC9-BD07-C27618D1043B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scale="90" firstPageNumber="154" pageOrder="overThenDown" orientation="portrait" useFirstPageNumber="1" r:id="rId9"/>
      <headerFooter alignWithMargins="0"/>
    </customSheetView>
    <customSheetView guid="{38C25886-CB6F-4791-A7C3-87C355F1046F}" showPageBreaks="1" fitToPage="1" printArea="1" view="pageBreakPreview">
      <selection activeCell="M42" sqref="M42"/>
      <pageMargins left="0.78740157480314965" right="0.78740157480314965" top="0.55118110236220474" bottom="0.39370078740157483" header="0" footer="0"/>
      <pageSetup paperSize="9" scale="91" firstPageNumber="154" pageOrder="overThenDown" orientation="portrait" useFirstPageNumber="1" r:id="rId10"/>
      <headerFooter alignWithMargins="0"/>
    </customSheetView>
    <customSheetView guid="{4ED3DD2F-8CAA-4A09-878B-C46395F0A843}" showPageBreaks="1" fitToPage="1" printArea="1" view="pageBreakPreview" topLeftCell="A37">
      <selection activeCell="M42" sqref="M42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11"/>
      <headerFooter alignWithMargins="0"/>
    </customSheetView>
    <customSheetView guid="{A19DCD98-7108-4C1C-AB15-215177A88340}" showPageBreaks="1" fitToPage="1" printArea="1" view="pageBreakPreview">
      <selection activeCell="C5" sqref="C5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12"/>
      <headerFooter alignWithMargins="0"/>
    </customSheetView>
    <customSheetView guid="{C9DA7DD4-8D8F-46CB-8ADE-6A720D9EA476}" showPageBreaks="1" fitToPage="1" printArea="1" view="pageBreakPreview" topLeftCell="A34">
      <selection activeCell="M43" sqref="M43"/>
      <pageMargins left="0.78740157480314965" right="0.78740157480314965" top="0.55118110236220474" bottom="0.39370078740157483" header="0" footer="0"/>
      <pageSetup paperSize="9" scale="90" firstPageNumber="154" pageOrder="overThenDown" orientation="portrait" useFirstPageNumber="1" r:id="rId13"/>
      <headerFooter alignWithMargins="0"/>
    </customSheetView>
    <customSheetView guid="{71F5222F-F46C-4BE2-8A3D-CE83EDF671DC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scale="90" firstPageNumber="154" pageOrder="overThenDown" orientation="portrait" useFirstPageNumber="1" r:id="rId14"/>
      <headerFooter alignWithMargins="0"/>
    </customSheetView>
    <customSheetView guid="{971791CA-EC65-441D-904E-2D910B41BB6F}" showPageBreaks="1" fitToPage="1" printArea="1" view="pageBreakPreview" topLeftCell="A34">
      <selection activeCell="M43" sqref="M43"/>
      <pageMargins left="0.78740157480314965" right="0.78740157480314965" top="0.55118110236220474" bottom="0.39370078740157483" header="0" footer="0"/>
      <pageSetup paperSize="9" firstPageNumber="154" pageOrder="overThenDown" orientation="portrait" useFirstPageNumber="1" r:id="rId15"/>
      <headerFooter alignWithMargins="0"/>
    </customSheetView>
    <customSheetView guid="{20AE4CA4-61C1-4B1C-9914-391FCF28BAB4}" showPageBreaks="1" fitToPage="1" printArea="1" view="pageBreakPreview" topLeftCell="A34">
      <selection activeCell="F37" sqref="F37"/>
      <pageMargins left="0.78740157480314965" right="0.78740157480314965" top="0.55118110236220474" bottom="0.39370078740157483" header="0" footer="0"/>
      <pageSetup paperSize="9" scale="91" firstPageNumber="154" pageOrder="overThenDown" orientation="portrait" useFirstPageNumber="1" r:id="rId16"/>
      <headerFooter alignWithMargins="0"/>
    </customSheetView>
  </customSheetViews>
  <mergeCells count="66">
    <mergeCell ref="E6:F6"/>
    <mergeCell ref="G6:H6"/>
    <mergeCell ref="A4:A5"/>
    <mergeCell ref="B4:D4"/>
    <mergeCell ref="E4:F5"/>
    <mergeCell ref="G4:J4"/>
    <mergeCell ref="G5:H5"/>
    <mergeCell ref="E7:F7"/>
    <mergeCell ref="G7:H7"/>
    <mergeCell ref="A10:A11"/>
    <mergeCell ref="B10:C11"/>
    <mergeCell ref="D10:D11"/>
    <mergeCell ref="E10:F11"/>
    <mergeCell ref="G10:J10"/>
    <mergeCell ref="G11:H11"/>
    <mergeCell ref="B12:C12"/>
    <mergeCell ref="E12:F12"/>
    <mergeCell ref="G12:H12"/>
    <mergeCell ref="B13:C13"/>
    <mergeCell ref="E13:F13"/>
    <mergeCell ref="G13:H13"/>
    <mergeCell ref="A16:A17"/>
    <mergeCell ref="B16:C17"/>
    <mergeCell ref="D16:D17"/>
    <mergeCell ref="E16:F17"/>
    <mergeCell ref="G16:J16"/>
    <mergeCell ref="G17:H17"/>
    <mergeCell ref="E24:F24"/>
    <mergeCell ref="G24:H24"/>
    <mergeCell ref="B18:C18"/>
    <mergeCell ref="E18:F18"/>
    <mergeCell ref="G18:H18"/>
    <mergeCell ref="B19:C19"/>
    <mergeCell ref="E19:F19"/>
    <mergeCell ref="G19:H19"/>
    <mergeCell ref="A22:A23"/>
    <mergeCell ref="B22:D22"/>
    <mergeCell ref="E22:F23"/>
    <mergeCell ref="G22:J22"/>
    <mergeCell ref="G23:H23"/>
    <mergeCell ref="E25:F25"/>
    <mergeCell ref="G25:H25"/>
    <mergeCell ref="A28:A29"/>
    <mergeCell ref="B28:D28"/>
    <mergeCell ref="E28:F29"/>
    <mergeCell ref="G28:J28"/>
    <mergeCell ref="G29:H29"/>
    <mergeCell ref="E30:F30"/>
    <mergeCell ref="G30:H30"/>
    <mergeCell ref="E31:F31"/>
    <mergeCell ref="G31:H31"/>
    <mergeCell ref="A34:A35"/>
    <mergeCell ref="B34:E34"/>
    <mergeCell ref="F34:F35"/>
    <mergeCell ref="G34:J34"/>
    <mergeCell ref="G35:H35"/>
    <mergeCell ref="A46:A47"/>
    <mergeCell ref="B46:D46"/>
    <mergeCell ref="E46:G46"/>
    <mergeCell ref="H46:J46"/>
    <mergeCell ref="G36:H36"/>
    <mergeCell ref="G37:H37"/>
    <mergeCell ref="A40:A41"/>
    <mergeCell ref="B40:D40"/>
    <mergeCell ref="E40:G40"/>
    <mergeCell ref="H40:J40"/>
  </mergeCells>
  <phoneticPr fontId="3"/>
  <printOptions gridLinesSet="0"/>
  <pageMargins left="0.78740157480314965" right="0.78740157480314965" top="0.55118110236220474" bottom="0.39370078740157483" header="0" footer="0"/>
  <pageSetup paperSize="9" scale="91" firstPageNumber="154" pageOrder="overThenDown" orientation="portrait" useFirstPageNumber="1" r:id="rId17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zoomScaleNormal="85" zoomScaleSheetLayoutView="100" workbookViewId="0">
      <selection activeCell="B1" sqref="B1"/>
    </sheetView>
  </sheetViews>
  <sheetFormatPr defaultColWidth="10.375" defaultRowHeight="10.5" customHeight="1"/>
  <cols>
    <col min="1" max="1" width="1.375" style="413" customWidth="1"/>
    <col min="2" max="2" width="8.625" style="413" customWidth="1"/>
    <col min="3" max="10" width="9.125" style="413" customWidth="1"/>
    <col min="11" max="256" width="10.375" style="413"/>
    <col min="257" max="257" width="1.375" style="413" customWidth="1"/>
    <col min="258" max="258" width="8.625" style="413" customWidth="1"/>
    <col min="259" max="266" width="9.125" style="413" customWidth="1"/>
    <col min="267" max="512" width="10.375" style="413"/>
    <col min="513" max="513" width="1.375" style="413" customWidth="1"/>
    <col min="514" max="514" width="8.625" style="413" customWidth="1"/>
    <col min="515" max="522" width="9.125" style="413" customWidth="1"/>
    <col min="523" max="768" width="10.375" style="413"/>
    <col min="769" max="769" width="1.375" style="413" customWidth="1"/>
    <col min="770" max="770" width="8.625" style="413" customWidth="1"/>
    <col min="771" max="778" width="9.125" style="413" customWidth="1"/>
    <col min="779" max="1024" width="10.375" style="413"/>
    <col min="1025" max="1025" width="1.375" style="413" customWidth="1"/>
    <col min="1026" max="1026" width="8.625" style="413" customWidth="1"/>
    <col min="1027" max="1034" width="9.125" style="413" customWidth="1"/>
    <col min="1035" max="1280" width="10.375" style="413"/>
    <col min="1281" max="1281" width="1.375" style="413" customWidth="1"/>
    <col min="1282" max="1282" width="8.625" style="413" customWidth="1"/>
    <col min="1283" max="1290" width="9.125" style="413" customWidth="1"/>
    <col min="1291" max="1536" width="10.375" style="413"/>
    <col min="1537" max="1537" width="1.375" style="413" customWidth="1"/>
    <col min="1538" max="1538" width="8.625" style="413" customWidth="1"/>
    <col min="1539" max="1546" width="9.125" style="413" customWidth="1"/>
    <col min="1547" max="1792" width="10.375" style="413"/>
    <col min="1793" max="1793" width="1.375" style="413" customWidth="1"/>
    <col min="1794" max="1794" width="8.625" style="413" customWidth="1"/>
    <col min="1795" max="1802" width="9.125" style="413" customWidth="1"/>
    <col min="1803" max="2048" width="10.375" style="413"/>
    <col min="2049" max="2049" width="1.375" style="413" customWidth="1"/>
    <col min="2050" max="2050" width="8.625" style="413" customWidth="1"/>
    <col min="2051" max="2058" width="9.125" style="413" customWidth="1"/>
    <col min="2059" max="2304" width="10.375" style="413"/>
    <col min="2305" max="2305" width="1.375" style="413" customWidth="1"/>
    <col min="2306" max="2306" width="8.625" style="413" customWidth="1"/>
    <col min="2307" max="2314" width="9.125" style="413" customWidth="1"/>
    <col min="2315" max="2560" width="10.375" style="413"/>
    <col min="2561" max="2561" width="1.375" style="413" customWidth="1"/>
    <col min="2562" max="2562" width="8.625" style="413" customWidth="1"/>
    <col min="2563" max="2570" width="9.125" style="413" customWidth="1"/>
    <col min="2571" max="2816" width="10.375" style="413"/>
    <col min="2817" max="2817" width="1.375" style="413" customWidth="1"/>
    <col min="2818" max="2818" width="8.625" style="413" customWidth="1"/>
    <col min="2819" max="2826" width="9.125" style="413" customWidth="1"/>
    <col min="2827" max="3072" width="10.375" style="413"/>
    <col min="3073" max="3073" width="1.375" style="413" customWidth="1"/>
    <col min="3074" max="3074" width="8.625" style="413" customWidth="1"/>
    <col min="3075" max="3082" width="9.125" style="413" customWidth="1"/>
    <col min="3083" max="3328" width="10.375" style="413"/>
    <col min="3329" max="3329" width="1.375" style="413" customWidth="1"/>
    <col min="3330" max="3330" width="8.625" style="413" customWidth="1"/>
    <col min="3331" max="3338" width="9.125" style="413" customWidth="1"/>
    <col min="3339" max="3584" width="10.375" style="413"/>
    <col min="3585" max="3585" width="1.375" style="413" customWidth="1"/>
    <col min="3586" max="3586" width="8.625" style="413" customWidth="1"/>
    <col min="3587" max="3594" width="9.125" style="413" customWidth="1"/>
    <col min="3595" max="3840" width="10.375" style="413"/>
    <col min="3841" max="3841" width="1.375" style="413" customWidth="1"/>
    <col min="3842" max="3842" width="8.625" style="413" customWidth="1"/>
    <col min="3843" max="3850" width="9.125" style="413" customWidth="1"/>
    <col min="3851" max="4096" width="10.375" style="413"/>
    <col min="4097" max="4097" width="1.375" style="413" customWidth="1"/>
    <col min="4098" max="4098" width="8.625" style="413" customWidth="1"/>
    <col min="4099" max="4106" width="9.125" style="413" customWidth="1"/>
    <col min="4107" max="4352" width="10.375" style="413"/>
    <col min="4353" max="4353" width="1.375" style="413" customWidth="1"/>
    <col min="4354" max="4354" width="8.625" style="413" customWidth="1"/>
    <col min="4355" max="4362" width="9.125" style="413" customWidth="1"/>
    <col min="4363" max="4608" width="10.375" style="413"/>
    <col min="4609" max="4609" width="1.375" style="413" customWidth="1"/>
    <col min="4610" max="4610" width="8.625" style="413" customWidth="1"/>
    <col min="4611" max="4618" width="9.125" style="413" customWidth="1"/>
    <col min="4619" max="4864" width="10.375" style="413"/>
    <col min="4865" max="4865" width="1.375" style="413" customWidth="1"/>
    <col min="4866" max="4866" width="8.625" style="413" customWidth="1"/>
    <col min="4867" max="4874" width="9.125" style="413" customWidth="1"/>
    <col min="4875" max="5120" width="10.375" style="413"/>
    <col min="5121" max="5121" width="1.375" style="413" customWidth="1"/>
    <col min="5122" max="5122" width="8.625" style="413" customWidth="1"/>
    <col min="5123" max="5130" width="9.125" style="413" customWidth="1"/>
    <col min="5131" max="5376" width="10.375" style="413"/>
    <col min="5377" max="5377" width="1.375" style="413" customWidth="1"/>
    <col min="5378" max="5378" width="8.625" style="413" customWidth="1"/>
    <col min="5379" max="5386" width="9.125" style="413" customWidth="1"/>
    <col min="5387" max="5632" width="10.375" style="413"/>
    <col min="5633" max="5633" width="1.375" style="413" customWidth="1"/>
    <col min="5634" max="5634" width="8.625" style="413" customWidth="1"/>
    <col min="5635" max="5642" width="9.125" style="413" customWidth="1"/>
    <col min="5643" max="5888" width="10.375" style="413"/>
    <col min="5889" max="5889" width="1.375" style="413" customWidth="1"/>
    <col min="5890" max="5890" width="8.625" style="413" customWidth="1"/>
    <col min="5891" max="5898" width="9.125" style="413" customWidth="1"/>
    <col min="5899" max="6144" width="10.375" style="413"/>
    <col min="6145" max="6145" width="1.375" style="413" customWidth="1"/>
    <col min="6146" max="6146" width="8.625" style="413" customWidth="1"/>
    <col min="6147" max="6154" width="9.125" style="413" customWidth="1"/>
    <col min="6155" max="6400" width="10.375" style="413"/>
    <col min="6401" max="6401" width="1.375" style="413" customWidth="1"/>
    <col min="6402" max="6402" width="8.625" style="413" customWidth="1"/>
    <col min="6403" max="6410" width="9.125" style="413" customWidth="1"/>
    <col min="6411" max="6656" width="10.375" style="413"/>
    <col min="6657" max="6657" width="1.375" style="413" customWidth="1"/>
    <col min="6658" max="6658" width="8.625" style="413" customWidth="1"/>
    <col min="6659" max="6666" width="9.125" style="413" customWidth="1"/>
    <col min="6667" max="6912" width="10.375" style="413"/>
    <col min="6913" max="6913" width="1.375" style="413" customWidth="1"/>
    <col min="6914" max="6914" width="8.625" style="413" customWidth="1"/>
    <col min="6915" max="6922" width="9.125" style="413" customWidth="1"/>
    <col min="6923" max="7168" width="10.375" style="413"/>
    <col min="7169" max="7169" width="1.375" style="413" customWidth="1"/>
    <col min="7170" max="7170" width="8.625" style="413" customWidth="1"/>
    <col min="7171" max="7178" width="9.125" style="413" customWidth="1"/>
    <col min="7179" max="7424" width="10.375" style="413"/>
    <col min="7425" max="7425" width="1.375" style="413" customWidth="1"/>
    <col min="7426" max="7426" width="8.625" style="413" customWidth="1"/>
    <col min="7427" max="7434" width="9.125" style="413" customWidth="1"/>
    <col min="7435" max="7680" width="10.375" style="413"/>
    <col min="7681" max="7681" width="1.375" style="413" customWidth="1"/>
    <col min="7682" max="7682" width="8.625" style="413" customWidth="1"/>
    <col min="7683" max="7690" width="9.125" style="413" customWidth="1"/>
    <col min="7691" max="7936" width="10.375" style="413"/>
    <col min="7937" max="7937" width="1.375" style="413" customWidth="1"/>
    <col min="7938" max="7938" width="8.625" style="413" customWidth="1"/>
    <col min="7939" max="7946" width="9.125" style="413" customWidth="1"/>
    <col min="7947" max="8192" width="10.375" style="413"/>
    <col min="8193" max="8193" width="1.375" style="413" customWidth="1"/>
    <col min="8194" max="8194" width="8.625" style="413" customWidth="1"/>
    <col min="8195" max="8202" width="9.125" style="413" customWidth="1"/>
    <col min="8203" max="8448" width="10.375" style="413"/>
    <col min="8449" max="8449" width="1.375" style="413" customWidth="1"/>
    <col min="8450" max="8450" width="8.625" style="413" customWidth="1"/>
    <col min="8451" max="8458" width="9.125" style="413" customWidth="1"/>
    <col min="8459" max="8704" width="10.375" style="413"/>
    <col min="8705" max="8705" width="1.375" style="413" customWidth="1"/>
    <col min="8706" max="8706" width="8.625" style="413" customWidth="1"/>
    <col min="8707" max="8714" width="9.125" style="413" customWidth="1"/>
    <col min="8715" max="8960" width="10.375" style="413"/>
    <col min="8961" max="8961" width="1.375" style="413" customWidth="1"/>
    <col min="8962" max="8962" width="8.625" style="413" customWidth="1"/>
    <col min="8963" max="8970" width="9.125" style="413" customWidth="1"/>
    <col min="8971" max="9216" width="10.375" style="413"/>
    <col min="9217" max="9217" width="1.375" style="413" customWidth="1"/>
    <col min="9218" max="9218" width="8.625" style="413" customWidth="1"/>
    <col min="9219" max="9226" width="9.125" style="413" customWidth="1"/>
    <col min="9227" max="9472" width="10.375" style="413"/>
    <col min="9473" max="9473" width="1.375" style="413" customWidth="1"/>
    <col min="9474" max="9474" width="8.625" style="413" customWidth="1"/>
    <col min="9475" max="9482" width="9.125" style="413" customWidth="1"/>
    <col min="9483" max="9728" width="10.375" style="413"/>
    <col min="9729" max="9729" width="1.375" style="413" customWidth="1"/>
    <col min="9730" max="9730" width="8.625" style="413" customWidth="1"/>
    <col min="9731" max="9738" width="9.125" style="413" customWidth="1"/>
    <col min="9739" max="9984" width="10.375" style="413"/>
    <col min="9985" max="9985" width="1.375" style="413" customWidth="1"/>
    <col min="9986" max="9986" width="8.625" style="413" customWidth="1"/>
    <col min="9987" max="9994" width="9.125" style="413" customWidth="1"/>
    <col min="9995" max="10240" width="10.375" style="413"/>
    <col min="10241" max="10241" width="1.375" style="413" customWidth="1"/>
    <col min="10242" max="10242" width="8.625" style="413" customWidth="1"/>
    <col min="10243" max="10250" width="9.125" style="413" customWidth="1"/>
    <col min="10251" max="10496" width="10.375" style="413"/>
    <col min="10497" max="10497" width="1.375" style="413" customWidth="1"/>
    <col min="10498" max="10498" width="8.625" style="413" customWidth="1"/>
    <col min="10499" max="10506" width="9.125" style="413" customWidth="1"/>
    <col min="10507" max="10752" width="10.375" style="413"/>
    <col min="10753" max="10753" width="1.375" style="413" customWidth="1"/>
    <col min="10754" max="10754" width="8.625" style="413" customWidth="1"/>
    <col min="10755" max="10762" width="9.125" style="413" customWidth="1"/>
    <col min="10763" max="11008" width="10.375" style="413"/>
    <col min="11009" max="11009" width="1.375" style="413" customWidth="1"/>
    <col min="11010" max="11010" width="8.625" style="413" customWidth="1"/>
    <col min="11011" max="11018" width="9.125" style="413" customWidth="1"/>
    <col min="11019" max="11264" width="10.375" style="413"/>
    <col min="11265" max="11265" width="1.375" style="413" customWidth="1"/>
    <col min="11266" max="11266" width="8.625" style="413" customWidth="1"/>
    <col min="11267" max="11274" width="9.125" style="413" customWidth="1"/>
    <col min="11275" max="11520" width="10.375" style="413"/>
    <col min="11521" max="11521" width="1.375" style="413" customWidth="1"/>
    <col min="11522" max="11522" width="8.625" style="413" customWidth="1"/>
    <col min="11523" max="11530" width="9.125" style="413" customWidth="1"/>
    <col min="11531" max="11776" width="10.375" style="413"/>
    <col min="11777" max="11777" width="1.375" style="413" customWidth="1"/>
    <col min="11778" max="11778" width="8.625" style="413" customWidth="1"/>
    <col min="11779" max="11786" width="9.125" style="413" customWidth="1"/>
    <col min="11787" max="12032" width="10.375" style="413"/>
    <col min="12033" max="12033" width="1.375" style="413" customWidth="1"/>
    <col min="12034" max="12034" width="8.625" style="413" customWidth="1"/>
    <col min="12035" max="12042" width="9.125" style="413" customWidth="1"/>
    <col min="12043" max="12288" width="10.375" style="413"/>
    <col min="12289" max="12289" width="1.375" style="413" customWidth="1"/>
    <col min="12290" max="12290" width="8.625" style="413" customWidth="1"/>
    <col min="12291" max="12298" width="9.125" style="413" customWidth="1"/>
    <col min="12299" max="12544" width="10.375" style="413"/>
    <col min="12545" max="12545" width="1.375" style="413" customWidth="1"/>
    <col min="12546" max="12546" width="8.625" style="413" customWidth="1"/>
    <col min="12547" max="12554" width="9.125" style="413" customWidth="1"/>
    <col min="12555" max="12800" width="10.375" style="413"/>
    <col min="12801" max="12801" width="1.375" style="413" customWidth="1"/>
    <col min="12802" max="12802" width="8.625" style="413" customWidth="1"/>
    <col min="12803" max="12810" width="9.125" style="413" customWidth="1"/>
    <col min="12811" max="13056" width="10.375" style="413"/>
    <col min="13057" max="13057" width="1.375" style="413" customWidth="1"/>
    <col min="13058" max="13058" width="8.625" style="413" customWidth="1"/>
    <col min="13059" max="13066" width="9.125" style="413" customWidth="1"/>
    <col min="13067" max="13312" width="10.375" style="413"/>
    <col min="13313" max="13313" width="1.375" style="413" customWidth="1"/>
    <col min="13314" max="13314" width="8.625" style="413" customWidth="1"/>
    <col min="13315" max="13322" width="9.125" style="413" customWidth="1"/>
    <col min="13323" max="13568" width="10.375" style="413"/>
    <col min="13569" max="13569" width="1.375" style="413" customWidth="1"/>
    <col min="13570" max="13570" width="8.625" style="413" customWidth="1"/>
    <col min="13571" max="13578" width="9.125" style="413" customWidth="1"/>
    <col min="13579" max="13824" width="10.375" style="413"/>
    <col min="13825" max="13825" width="1.375" style="413" customWidth="1"/>
    <col min="13826" max="13826" width="8.625" style="413" customWidth="1"/>
    <col min="13827" max="13834" width="9.125" style="413" customWidth="1"/>
    <col min="13835" max="14080" width="10.375" style="413"/>
    <col min="14081" max="14081" width="1.375" style="413" customWidth="1"/>
    <col min="14082" max="14082" width="8.625" style="413" customWidth="1"/>
    <col min="14083" max="14090" width="9.125" style="413" customWidth="1"/>
    <col min="14091" max="14336" width="10.375" style="413"/>
    <col min="14337" max="14337" width="1.375" style="413" customWidth="1"/>
    <col min="14338" max="14338" width="8.625" style="413" customWidth="1"/>
    <col min="14339" max="14346" width="9.125" style="413" customWidth="1"/>
    <col min="14347" max="14592" width="10.375" style="413"/>
    <col min="14593" max="14593" width="1.375" style="413" customWidth="1"/>
    <col min="14594" max="14594" width="8.625" style="413" customWidth="1"/>
    <col min="14595" max="14602" width="9.125" style="413" customWidth="1"/>
    <col min="14603" max="14848" width="10.375" style="413"/>
    <col min="14849" max="14849" width="1.375" style="413" customWidth="1"/>
    <col min="14850" max="14850" width="8.625" style="413" customWidth="1"/>
    <col min="14851" max="14858" width="9.125" style="413" customWidth="1"/>
    <col min="14859" max="15104" width="10.375" style="413"/>
    <col min="15105" max="15105" width="1.375" style="413" customWidth="1"/>
    <col min="15106" max="15106" width="8.625" style="413" customWidth="1"/>
    <col min="15107" max="15114" width="9.125" style="413" customWidth="1"/>
    <col min="15115" max="15360" width="10.375" style="413"/>
    <col min="15361" max="15361" width="1.375" style="413" customWidth="1"/>
    <col min="15362" max="15362" width="8.625" style="413" customWidth="1"/>
    <col min="15363" max="15370" width="9.125" style="413" customWidth="1"/>
    <col min="15371" max="15616" width="10.375" style="413"/>
    <col min="15617" max="15617" width="1.375" style="413" customWidth="1"/>
    <col min="15618" max="15618" width="8.625" style="413" customWidth="1"/>
    <col min="15619" max="15626" width="9.125" style="413" customWidth="1"/>
    <col min="15627" max="15872" width="10.375" style="413"/>
    <col min="15873" max="15873" width="1.375" style="413" customWidth="1"/>
    <col min="15874" max="15874" width="8.625" style="413" customWidth="1"/>
    <col min="15875" max="15882" width="9.125" style="413" customWidth="1"/>
    <col min="15883" max="16128" width="10.375" style="413"/>
    <col min="16129" max="16129" width="1.375" style="413" customWidth="1"/>
    <col min="16130" max="16130" width="8.625" style="413" customWidth="1"/>
    <col min="16131" max="16138" width="9.125" style="413" customWidth="1"/>
    <col min="16139" max="16384" width="10.375" style="413"/>
  </cols>
  <sheetData>
    <row r="1" spans="1:11" s="2" customFormat="1" ht="19.5" customHeight="1">
      <c r="A1" s="108" t="s">
        <v>539</v>
      </c>
      <c r="I1" s="1147" t="s">
        <v>110</v>
      </c>
      <c r="J1" s="1147"/>
    </row>
    <row r="2" spans="1:11" ht="8.25" customHeight="1" thickBot="1">
      <c r="A2" s="426"/>
      <c r="B2" s="426"/>
      <c r="C2" s="426"/>
      <c r="D2" s="426"/>
      <c r="E2" s="426"/>
      <c r="F2" s="420"/>
      <c r="G2" s="426"/>
      <c r="H2" s="426"/>
      <c r="I2" s="1148"/>
      <c r="J2" s="1148"/>
    </row>
    <row r="3" spans="1:11" s="2" customFormat="1" ht="15.75" customHeight="1">
      <c r="A3" s="839" t="s">
        <v>804</v>
      </c>
      <c r="B3" s="836"/>
      <c r="C3" s="825" t="s">
        <v>649</v>
      </c>
      <c r="D3" s="791"/>
      <c r="E3" s="791"/>
      <c r="F3" s="791"/>
      <c r="G3" s="825" t="s">
        <v>167</v>
      </c>
      <c r="H3" s="791"/>
      <c r="I3" s="791"/>
      <c r="J3" s="791"/>
    </row>
    <row r="4" spans="1:11" s="2" customFormat="1" ht="15.75" customHeight="1">
      <c r="A4" s="757"/>
      <c r="B4" s="838"/>
      <c r="C4" s="238" t="s">
        <v>540</v>
      </c>
      <c r="D4" s="238" t="s">
        <v>541</v>
      </c>
      <c r="E4" s="238" t="s">
        <v>542</v>
      </c>
      <c r="F4" s="238" t="s">
        <v>543</v>
      </c>
      <c r="G4" s="238" t="s">
        <v>540</v>
      </c>
      <c r="H4" s="238" t="s">
        <v>541</v>
      </c>
      <c r="I4" s="238" t="s">
        <v>542</v>
      </c>
      <c r="J4" s="238" t="s">
        <v>543</v>
      </c>
    </row>
    <row r="5" spans="1:11" s="2" customFormat="1" ht="17.100000000000001" customHeight="1" thickBot="1">
      <c r="A5" s="1151" t="s">
        <v>544</v>
      </c>
      <c r="B5" s="1152"/>
      <c r="C5" s="648">
        <f t="shared" ref="C5:J5" si="0">SUM(C6:C37)</f>
        <v>6604</v>
      </c>
      <c r="D5" s="649">
        <f t="shared" si="0"/>
        <v>6109</v>
      </c>
      <c r="E5" s="649">
        <f t="shared" si="0"/>
        <v>274</v>
      </c>
      <c r="F5" s="650">
        <f t="shared" si="0"/>
        <v>221</v>
      </c>
      <c r="G5" s="648">
        <f t="shared" si="0"/>
        <v>6483</v>
      </c>
      <c r="H5" s="649">
        <f t="shared" si="0"/>
        <v>6058</v>
      </c>
      <c r="I5" s="649">
        <f t="shared" si="0"/>
        <v>190</v>
      </c>
      <c r="J5" s="650">
        <f t="shared" si="0"/>
        <v>235</v>
      </c>
      <c r="K5" s="119">
        <f>H5+I5+J5</f>
        <v>6483</v>
      </c>
    </row>
    <row r="6" spans="1:11" s="2" customFormat="1" ht="17.100000000000001" customHeight="1" thickTop="1">
      <c r="A6" s="651"/>
      <c r="B6" s="652" t="s">
        <v>545</v>
      </c>
      <c r="C6" s="653">
        <f t="shared" ref="C6:C37" si="1">D6+E6+F6</f>
        <v>185</v>
      </c>
      <c r="D6" s="654">
        <v>165</v>
      </c>
      <c r="E6" s="655">
        <v>13</v>
      </c>
      <c r="F6" s="656">
        <v>7</v>
      </c>
      <c r="G6" s="653">
        <f>H6+I6+J6</f>
        <v>208</v>
      </c>
      <c r="H6" s="654">
        <v>188</v>
      </c>
      <c r="I6" s="655">
        <v>11</v>
      </c>
      <c r="J6" s="656">
        <v>9</v>
      </c>
    </row>
    <row r="7" spans="1:11" s="2" customFormat="1" ht="17.100000000000001" customHeight="1">
      <c r="A7" s="428"/>
      <c r="B7" s="657" t="s">
        <v>546</v>
      </c>
      <c r="C7" s="658">
        <f t="shared" si="1"/>
        <v>71</v>
      </c>
      <c r="D7" s="219">
        <v>69</v>
      </c>
      <c r="E7" s="102">
        <v>2</v>
      </c>
      <c r="F7" s="659">
        <v>0</v>
      </c>
      <c r="G7" s="658">
        <f>H7+I7+J7</f>
        <v>70</v>
      </c>
      <c r="H7" s="219">
        <v>65</v>
      </c>
      <c r="I7" s="102">
        <v>3</v>
      </c>
      <c r="J7" s="659">
        <v>2</v>
      </c>
    </row>
    <row r="8" spans="1:11" s="2" customFormat="1" ht="17.100000000000001" customHeight="1">
      <c r="A8" s="428"/>
      <c r="B8" s="657" t="s">
        <v>547</v>
      </c>
      <c r="C8" s="658">
        <f t="shared" si="1"/>
        <v>218</v>
      </c>
      <c r="D8" s="219">
        <v>195</v>
      </c>
      <c r="E8" s="102">
        <v>15</v>
      </c>
      <c r="F8" s="659">
        <v>8</v>
      </c>
      <c r="G8" s="658">
        <f t="shared" ref="G8:G36" si="2">H8+I8+J8</f>
        <v>219</v>
      </c>
      <c r="H8" s="219">
        <v>194</v>
      </c>
      <c r="I8" s="102">
        <v>11</v>
      </c>
      <c r="J8" s="659">
        <v>14</v>
      </c>
    </row>
    <row r="9" spans="1:11" s="2" customFormat="1" ht="17.100000000000001" customHeight="1">
      <c r="A9" s="428"/>
      <c r="B9" s="657" t="s">
        <v>548</v>
      </c>
      <c r="C9" s="658">
        <f t="shared" si="1"/>
        <v>78</v>
      </c>
      <c r="D9" s="219">
        <v>69</v>
      </c>
      <c r="E9" s="102">
        <v>3</v>
      </c>
      <c r="F9" s="659">
        <v>6</v>
      </c>
      <c r="G9" s="658">
        <f t="shared" si="2"/>
        <v>71</v>
      </c>
      <c r="H9" s="219">
        <v>65</v>
      </c>
      <c r="I9" s="102">
        <v>5</v>
      </c>
      <c r="J9" s="659">
        <v>1</v>
      </c>
    </row>
    <row r="10" spans="1:11" s="2" customFormat="1" ht="17.100000000000001" customHeight="1">
      <c r="A10" s="428"/>
      <c r="B10" s="657" t="s">
        <v>549</v>
      </c>
      <c r="C10" s="658">
        <f t="shared" si="1"/>
        <v>286</v>
      </c>
      <c r="D10" s="219">
        <v>259</v>
      </c>
      <c r="E10" s="102">
        <v>16</v>
      </c>
      <c r="F10" s="659">
        <v>11</v>
      </c>
      <c r="G10" s="658">
        <f t="shared" si="2"/>
        <v>267</v>
      </c>
      <c r="H10" s="219">
        <v>248</v>
      </c>
      <c r="I10" s="102">
        <v>10</v>
      </c>
      <c r="J10" s="659">
        <v>9</v>
      </c>
    </row>
    <row r="11" spans="1:11" s="2" customFormat="1" ht="17.100000000000001" customHeight="1">
      <c r="A11" s="6"/>
      <c r="B11" s="657" t="s">
        <v>550</v>
      </c>
      <c r="C11" s="658">
        <f t="shared" si="1"/>
        <v>234</v>
      </c>
      <c r="D11" s="219">
        <v>211</v>
      </c>
      <c r="E11" s="102">
        <v>7</v>
      </c>
      <c r="F11" s="659">
        <v>16</v>
      </c>
      <c r="G11" s="658">
        <f t="shared" si="2"/>
        <v>238</v>
      </c>
      <c r="H11" s="219">
        <v>222</v>
      </c>
      <c r="I11" s="102">
        <v>10</v>
      </c>
      <c r="J11" s="659">
        <v>6</v>
      </c>
    </row>
    <row r="12" spans="1:11" s="2" customFormat="1" ht="17.100000000000001" customHeight="1">
      <c r="A12" s="660"/>
      <c r="B12" s="657" t="s">
        <v>551</v>
      </c>
      <c r="C12" s="658">
        <f t="shared" si="1"/>
        <v>322</v>
      </c>
      <c r="D12" s="219">
        <v>299</v>
      </c>
      <c r="E12" s="102">
        <v>19</v>
      </c>
      <c r="F12" s="659">
        <v>4</v>
      </c>
      <c r="G12" s="658">
        <f t="shared" si="2"/>
        <v>330</v>
      </c>
      <c r="H12" s="219">
        <v>309</v>
      </c>
      <c r="I12" s="102">
        <v>11</v>
      </c>
      <c r="J12" s="659">
        <v>10</v>
      </c>
    </row>
    <row r="13" spans="1:11" s="2" customFormat="1" ht="17.100000000000001" customHeight="1">
      <c r="A13" s="660"/>
      <c r="B13" s="657" t="s">
        <v>552</v>
      </c>
      <c r="C13" s="658">
        <f t="shared" si="1"/>
        <v>27</v>
      </c>
      <c r="D13" s="219">
        <v>24</v>
      </c>
      <c r="E13" s="102">
        <v>1</v>
      </c>
      <c r="F13" s="659">
        <v>2</v>
      </c>
      <c r="G13" s="658">
        <f t="shared" si="2"/>
        <v>28</v>
      </c>
      <c r="H13" s="219">
        <v>26</v>
      </c>
      <c r="I13" s="102">
        <v>1</v>
      </c>
      <c r="J13" s="659">
        <v>1</v>
      </c>
    </row>
    <row r="14" spans="1:11" s="2" customFormat="1" ht="17.100000000000001" customHeight="1">
      <c r="A14" s="660"/>
      <c r="B14" s="657" t="s">
        <v>553</v>
      </c>
      <c r="C14" s="658">
        <f t="shared" si="1"/>
        <v>69</v>
      </c>
      <c r="D14" s="219">
        <v>68</v>
      </c>
      <c r="E14" s="105">
        <v>1</v>
      </c>
      <c r="F14" s="659">
        <v>0</v>
      </c>
      <c r="G14" s="658">
        <f t="shared" si="2"/>
        <v>63</v>
      </c>
      <c r="H14" s="219">
        <v>53</v>
      </c>
      <c r="I14" s="105">
        <v>3</v>
      </c>
      <c r="J14" s="659">
        <v>7</v>
      </c>
    </row>
    <row r="15" spans="1:11" s="2" customFormat="1" ht="17.100000000000001" customHeight="1">
      <c r="A15" s="660"/>
      <c r="B15" s="657" t="s">
        <v>554</v>
      </c>
      <c r="C15" s="658">
        <f t="shared" si="1"/>
        <v>143</v>
      </c>
      <c r="D15" s="219">
        <v>128</v>
      </c>
      <c r="E15" s="102">
        <v>9</v>
      </c>
      <c r="F15" s="659">
        <v>6</v>
      </c>
      <c r="G15" s="658">
        <f t="shared" si="2"/>
        <v>140</v>
      </c>
      <c r="H15" s="219">
        <v>134</v>
      </c>
      <c r="I15" s="102">
        <v>5</v>
      </c>
      <c r="J15" s="659">
        <v>1</v>
      </c>
    </row>
    <row r="16" spans="1:11" s="2" customFormat="1" ht="17.100000000000001" customHeight="1">
      <c r="A16" s="661"/>
      <c r="B16" s="662" t="s">
        <v>555</v>
      </c>
      <c r="C16" s="658">
        <f t="shared" si="1"/>
        <v>183</v>
      </c>
      <c r="D16" s="219">
        <v>160</v>
      </c>
      <c r="E16" s="102">
        <v>13</v>
      </c>
      <c r="F16" s="659">
        <v>10</v>
      </c>
      <c r="G16" s="658">
        <f>H16+I16+J16</f>
        <v>188</v>
      </c>
      <c r="H16" s="219">
        <v>184</v>
      </c>
      <c r="I16" s="102">
        <v>2</v>
      </c>
      <c r="J16" s="659">
        <v>2</v>
      </c>
    </row>
    <row r="17" spans="1:10" s="2" customFormat="1" ht="17.100000000000001" customHeight="1">
      <c r="A17" s="660"/>
      <c r="B17" s="657" t="s">
        <v>556</v>
      </c>
      <c r="C17" s="658">
        <f t="shared" si="1"/>
        <v>132</v>
      </c>
      <c r="D17" s="219">
        <v>129</v>
      </c>
      <c r="E17" s="102">
        <v>0</v>
      </c>
      <c r="F17" s="659">
        <v>3</v>
      </c>
      <c r="G17" s="658">
        <f t="shared" si="2"/>
        <v>126</v>
      </c>
      <c r="H17" s="219">
        <v>118</v>
      </c>
      <c r="I17" s="102">
        <v>4</v>
      </c>
      <c r="J17" s="659">
        <v>4</v>
      </c>
    </row>
    <row r="18" spans="1:10" s="2" customFormat="1" ht="17.100000000000001" customHeight="1">
      <c r="A18" s="660"/>
      <c r="B18" s="657" t="s">
        <v>557</v>
      </c>
      <c r="C18" s="658">
        <f t="shared" si="1"/>
        <v>307</v>
      </c>
      <c r="D18" s="219">
        <v>284</v>
      </c>
      <c r="E18" s="102">
        <v>12</v>
      </c>
      <c r="F18" s="659">
        <v>11</v>
      </c>
      <c r="G18" s="658">
        <f t="shared" si="2"/>
        <v>307</v>
      </c>
      <c r="H18" s="219">
        <v>291</v>
      </c>
      <c r="I18" s="102">
        <v>10</v>
      </c>
      <c r="J18" s="659">
        <v>6</v>
      </c>
    </row>
    <row r="19" spans="1:10" s="2" customFormat="1" ht="17.100000000000001" customHeight="1">
      <c r="A19" s="660"/>
      <c r="B19" s="657" t="s">
        <v>558</v>
      </c>
      <c r="C19" s="658">
        <f t="shared" si="1"/>
        <v>129</v>
      </c>
      <c r="D19" s="219">
        <v>125</v>
      </c>
      <c r="E19" s="102">
        <v>3</v>
      </c>
      <c r="F19" s="659">
        <v>1</v>
      </c>
      <c r="G19" s="658">
        <f t="shared" si="2"/>
        <v>130</v>
      </c>
      <c r="H19" s="219">
        <v>117</v>
      </c>
      <c r="I19" s="102">
        <v>8</v>
      </c>
      <c r="J19" s="659">
        <v>5</v>
      </c>
    </row>
    <row r="20" spans="1:10" s="2" customFormat="1" ht="17.100000000000001" customHeight="1">
      <c r="A20" s="660"/>
      <c r="B20" s="657" t="s">
        <v>559</v>
      </c>
      <c r="C20" s="658">
        <f t="shared" si="1"/>
        <v>506</v>
      </c>
      <c r="D20" s="219">
        <v>465</v>
      </c>
      <c r="E20" s="102">
        <v>22</v>
      </c>
      <c r="F20" s="659">
        <v>19</v>
      </c>
      <c r="G20" s="658">
        <f t="shared" si="2"/>
        <v>527</v>
      </c>
      <c r="H20" s="219">
        <v>483</v>
      </c>
      <c r="I20" s="102">
        <v>20</v>
      </c>
      <c r="J20" s="659">
        <v>24</v>
      </c>
    </row>
    <row r="21" spans="1:10" s="2" customFormat="1" ht="17.100000000000001" customHeight="1">
      <c r="A21" s="660"/>
      <c r="B21" s="657" t="s">
        <v>560</v>
      </c>
      <c r="C21" s="658">
        <f t="shared" si="1"/>
        <v>166</v>
      </c>
      <c r="D21" s="219">
        <v>160</v>
      </c>
      <c r="E21" s="102">
        <v>4</v>
      </c>
      <c r="F21" s="659">
        <v>2</v>
      </c>
      <c r="G21" s="658">
        <f t="shared" si="2"/>
        <v>172</v>
      </c>
      <c r="H21" s="219">
        <v>156</v>
      </c>
      <c r="I21" s="102">
        <v>8</v>
      </c>
      <c r="J21" s="659">
        <v>8</v>
      </c>
    </row>
    <row r="22" spans="1:10" s="2" customFormat="1" ht="17.100000000000001" customHeight="1">
      <c r="A22" s="660"/>
      <c r="B22" s="657" t="s">
        <v>561</v>
      </c>
      <c r="C22" s="658">
        <f t="shared" si="1"/>
        <v>205</v>
      </c>
      <c r="D22" s="219">
        <v>186</v>
      </c>
      <c r="E22" s="102">
        <v>12</v>
      </c>
      <c r="F22" s="659">
        <v>7</v>
      </c>
      <c r="G22" s="658">
        <f t="shared" si="2"/>
        <v>190</v>
      </c>
      <c r="H22" s="219">
        <v>176</v>
      </c>
      <c r="I22" s="102">
        <v>5</v>
      </c>
      <c r="J22" s="659">
        <v>9</v>
      </c>
    </row>
    <row r="23" spans="1:10" s="2" customFormat="1" ht="17.100000000000001" customHeight="1">
      <c r="A23" s="660"/>
      <c r="B23" s="657" t="s">
        <v>562</v>
      </c>
      <c r="C23" s="658">
        <f t="shared" si="1"/>
        <v>84</v>
      </c>
      <c r="D23" s="219">
        <v>74</v>
      </c>
      <c r="E23" s="102">
        <v>5</v>
      </c>
      <c r="F23" s="659">
        <v>5</v>
      </c>
      <c r="G23" s="658">
        <f t="shared" si="2"/>
        <v>91</v>
      </c>
      <c r="H23" s="219">
        <v>84</v>
      </c>
      <c r="I23" s="102">
        <v>3</v>
      </c>
      <c r="J23" s="659">
        <v>4</v>
      </c>
    </row>
    <row r="24" spans="1:10" s="2" customFormat="1" ht="17.100000000000001" customHeight="1">
      <c r="A24" s="660"/>
      <c r="B24" s="657" t="s">
        <v>563</v>
      </c>
      <c r="C24" s="658">
        <f t="shared" si="1"/>
        <v>36</v>
      </c>
      <c r="D24" s="219">
        <v>31</v>
      </c>
      <c r="E24" s="102">
        <v>5</v>
      </c>
      <c r="F24" s="659">
        <v>0</v>
      </c>
      <c r="G24" s="658">
        <f t="shared" si="2"/>
        <v>37</v>
      </c>
      <c r="H24" s="219">
        <v>34</v>
      </c>
      <c r="I24" s="102">
        <v>3</v>
      </c>
      <c r="J24" s="659">
        <v>0</v>
      </c>
    </row>
    <row r="25" spans="1:10" s="2" customFormat="1" ht="17.100000000000001" customHeight="1">
      <c r="A25" s="660"/>
      <c r="B25" s="657" t="s">
        <v>564</v>
      </c>
      <c r="C25" s="658">
        <f t="shared" si="1"/>
        <v>228</v>
      </c>
      <c r="D25" s="219">
        <v>210</v>
      </c>
      <c r="E25" s="102">
        <v>14</v>
      </c>
      <c r="F25" s="659">
        <v>4</v>
      </c>
      <c r="G25" s="658">
        <f>H25+I25+J25</f>
        <v>219</v>
      </c>
      <c r="H25" s="219">
        <v>208</v>
      </c>
      <c r="I25" s="102">
        <v>5</v>
      </c>
      <c r="J25" s="659">
        <v>6</v>
      </c>
    </row>
    <row r="26" spans="1:10" s="2" customFormat="1" ht="17.100000000000001" customHeight="1">
      <c r="A26" s="660"/>
      <c r="B26" s="657" t="s">
        <v>565</v>
      </c>
      <c r="C26" s="658">
        <f t="shared" si="1"/>
        <v>263</v>
      </c>
      <c r="D26" s="219">
        <v>230</v>
      </c>
      <c r="E26" s="102">
        <v>26</v>
      </c>
      <c r="F26" s="659">
        <v>7</v>
      </c>
      <c r="G26" s="658">
        <f t="shared" si="2"/>
        <v>271</v>
      </c>
      <c r="H26" s="219">
        <v>245</v>
      </c>
      <c r="I26" s="102">
        <v>14</v>
      </c>
      <c r="J26" s="659">
        <v>12</v>
      </c>
    </row>
    <row r="27" spans="1:10" s="2" customFormat="1" ht="17.100000000000001" customHeight="1">
      <c r="A27" s="660"/>
      <c r="B27" s="657" t="s">
        <v>566</v>
      </c>
      <c r="C27" s="658">
        <f t="shared" si="1"/>
        <v>87</v>
      </c>
      <c r="D27" s="219">
        <v>78</v>
      </c>
      <c r="E27" s="102">
        <v>8</v>
      </c>
      <c r="F27" s="659">
        <v>1</v>
      </c>
      <c r="G27" s="658">
        <f t="shared" si="2"/>
        <v>85</v>
      </c>
      <c r="H27" s="219">
        <v>79</v>
      </c>
      <c r="I27" s="102">
        <v>3</v>
      </c>
      <c r="J27" s="659">
        <v>3</v>
      </c>
    </row>
    <row r="28" spans="1:10" s="2" customFormat="1" ht="17.100000000000001" customHeight="1">
      <c r="A28" s="660"/>
      <c r="B28" s="657" t="s">
        <v>567</v>
      </c>
      <c r="C28" s="658">
        <f t="shared" si="1"/>
        <v>312</v>
      </c>
      <c r="D28" s="219">
        <v>305</v>
      </c>
      <c r="E28" s="102">
        <v>2</v>
      </c>
      <c r="F28" s="659">
        <v>5</v>
      </c>
      <c r="G28" s="658">
        <f t="shared" si="2"/>
        <v>314</v>
      </c>
      <c r="H28" s="219">
        <v>305</v>
      </c>
      <c r="I28" s="102">
        <v>1</v>
      </c>
      <c r="J28" s="659">
        <v>8</v>
      </c>
    </row>
    <row r="29" spans="1:10" s="2" customFormat="1" ht="17.100000000000001" customHeight="1">
      <c r="A29" s="660"/>
      <c r="B29" s="657" t="s">
        <v>568</v>
      </c>
      <c r="C29" s="658">
        <f t="shared" si="1"/>
        <v>212</v>
      </c>
      <c r="D29" s="219">
        <v>203</v>
      </c>
      <c r="E29" s="102">
        <v>1</v>
      </c>
      <c r="F29" s="659">
        <v>8</v>
      </c>
      <c r="G29" s="658">
        <f t="shared" si="2"/>
        <v>196</v>
      </c>
      <c r="H29" s="219">
        <v>185</v>
      </c>
      <c r="I29" s="102">
        <v>2</v>
      </c>
      <c r="J29" s="659">
        <v>9</v>
      </c>
    </row>
    <row r="30" spans="1:10" s="2" customFormat="1" ht="17.100000000000001" customHeight="1">
      <c r="A30" s="660"/>
      <c r="B30" s="657" t="s">
        <v>569</v>
      </c>
      <c r="C30" s="658">
        <f t="shared" si="1"/>
        <v>450</v>
      </c>
      <c r="D30" s="219">
        <v>436</v>
      </c>
      <c r="E30" s="105">
        <v>1</v>
      </c>
      <c r="F30" s="659">
        <v>13</v>
      </c>
      <c r="G30" s="658">
        <f t="shared" si="2"/>
        <v>418</v>
      </c>
      <c r="H30" s="219">
        <v>412</v>
      </c>
      <c r="I30" s="105">
        <v>0</v>
      </c>
      <c r="J30" s="659">
        <v>6</v>
      </c>
    </row>
    <row r="31" spans="1:10" s="2" customFormat="1" ht="17.100000000000001" customHeight="1">
      <c r="A31" s="660"/>
      <c r="B31" s="657" t="s">
        <v>570</v>
      </c>
      <c r="C31" s="658">
        <f t="shared" si="1"/>
        <v>323</v>
      </c>
      <c r="D31" s="219">
        <v>311</v>
      </c>
      <c r="E31" s="102">
        <v>1</v>
      </c>
      <c r="F31" s="659">
        <v>11</v>
      </c>
      <c r="G31" s="658">
        <f t="shared" si="2"/>
        <v>293</v>
      </c>
      <c r="H31" s="219">
        <v>281</v>
      </c>
      <c r="I31" s="102">
        <v>3</v>
      </c>
      <c r="J31" s="659">
        <v>9</v>
      </c>
    </row>
    <row r="32" spans="1:10" s="2" customFormat="1" ht="17.100000000000001" customHeight="1">
      <c r="A32" s="660"/>
      <c r="B32" s="657" t="s">
        <v>571</v>
      </c>
      <c r="C32" s="658">
        <f t="shared" si="1"/>
        <v>289</v>
      </c>
      <c r="D32" s="219">
        <v>283</v>
      </c>
      <c r="E32" s="102">
        <v>1</v>
      </c>
      <c r="F32" s="659">
        <v>5</v>
      </c>
      <c r="G32" s="658">
        <f t="shared" si="2"/>
        <v>284</v>
      </c>
      <c r="H32" s="219">
        <v>272</v>
      </c>
      <c r="I32" s="102">
        <v>2</v>
      </c>
      <c r="J32" s="659">
        <v>10</v>
      </c>
    </row>
    <row r="33" spans="1:11" s="2" customFormat="1" ht="17.100000000000001" customHeight="1">
      <c r="A33" s="660"/>
      <c r="B33" s="657" t="s">
        <v>572</v>
      </c>
      <c r="C33" s="658">
        <f t="shared" si="1"/>
        <v>158</v>
      </c>
      <c r="D33" s="219">
        <v>154</v>
      </c>
      <c r="E33" s="105">
        <v>0</v>
      </c>
      <c r="F33" s="659">
        <v>4</v>
      </c>
      <c r="G33" s="658">
        <f t="shared" si="2"/>
        <v>153</v>
      </c>
      <c r="H33" s="219">
        <v>147</v>
      </c>
      <c r="I33" s="105">
        <v>2</v>
      </c>
      <c r="J33" s="659">
        <v>4</v>
      </c>
    </row>
    <row r="34" spans="1:11" s="2" customFormat="1" ht="17.100000000000001" customHeight="1">
      <c r="A34" s="660"/>
      <c r="B34" s="657" t="s">
        <v>573</v>
      </c>
      <c r="C34" s="658">
        <f t="shared" si="1"/>
        <v>250</v>
      </c>
      <c r="D34" s="219">
        <v>218</v>
      </c>
      <c r="E34" s="102">
        <v>16</v>
      </c>
      <c r="F34" s="659">
        <v>16</v>
      </c>
      <c r="G34" s="658">
        <f>H34+I34+J34</f>
        <v>233</v>
      </c>
      <c r="H34" s="219">
        <v>214</v>
      </c>
      <c r="I34" s="102">
        <v>8</v>
      </c>
      <c r="J34" s="659">
        <v>11</v>
      </c>
    </row>
    <row r="35" spans="1:11" s="2" customFormat="1" ht="17.100000000000001" customHeight="1">
      <c r="A35" s="660"/>
      <c r="B35" s="657" t="s">
        <v>574</v>
      </c>
      <c r="C35" s="658">
        <f t="shared" si="1"/>
        <v>182</v>
      </c>
      <c r="D35" s="219">
        <v>149</v>
      </c>
      <c r="E35" s="102">
        <v>20</v>
      </c>
      <c r="F35" s="659">
        <v>13</v>
      </c>
      <c r="G35" s="658">
        <f t="shared" si="2"/>
        <v>173</v>
      </c>
      <c r="H35" s="219">
        <v>150</v>
      </c>
      <c r="I35" s="102">
        <v>10</v>
      </c>
      <c r="J35" s="659">
        <v>13</v>
      </c>
    </row>
    <row r="36" spans="1:11" s="2" customFormat="1" ht="17.100000000000001" customHeight="1">
      <c r="A36" s="660"/>
      <c r="B36" s="657" t="s">
        <v>575</v>
      </c>
      <c r="C36" s="658">
        <f t="shared" si="1"/>
        <v>218</v>
      </c>
      <c r="D36" s="219">
        <v>200</v>
      </c>
      <c r="E36" s="102">
        <v>11</v>
      </c>
      <c r="F36" s="659">
        <v>7</v>
      </c>
      <c r="G36" s="658">
        <f t="shared" si="2"/>
        <v>193</v>
      </c>
      <c r="H36" s="219">
        <v>180</v>
      </c>
      <c r="I36" s="102">
        <v>3</v>
      </c>
      <c r="J36" s="659">
        <v>10</v>
      </c>
    </row>
    <row r="37" spans="1:11" s="2" customFormat="1" ht="17.100000000000001" customHeight="1" thickBot="1">
      <c r="A37" s="663"/>
      <c r="B37" s="664" t="s">
        <v>576</v>
      </c>
      <c r="C37" s="665">
        <f t="shared" si="1"/>
        <v>251</v>
      </c>
      <c r="D37" s="223">
        <v>231</v>
      </c>
      <c r="E37" s="116">
        <v>11</v>
      </c>
      <c r="F37" s="666">
        <v>9</v>
      </c>
      <c r="G37" s="665">
        <f>H37+I37+J37</f>
        <v>249</v>
      </c>
      <c r="H37" s="223">
        <v>233</v>
      </c>
      <c r="I37" s="116">
        <v>4</v>
      </c>
      <c r="J37" s="666">
        <v>12</v>
      </c>
    </row>
    <row r="38" spans="1:11" s="2" customFormat="1" ht="13.5" customHeight="1">
      <c r="A38" s="8" t="s">
        <v>577</v>
      </c>
      <c r="B38" s="6"/>
      <c r="C38" s="6"/>
      <c r="D38" s="6"/>
      <c r="E38" s="6"/>
      <c r="F38" s="6"/>
      <c r="G38" s="6"/>
      <c r="H38" s="6"/>
      <c r="I38" s="354"/>
      <c r="J38" s="296"/>
    </row>
    <row r="39" spans="1:11" ht="13.5" customHeight="1">
      <c r="A39" s="12"/>
      <c r="B39" s="412"/>
      <c r="C39" s="412"/>
      <c r="D39" s="412"/>
      <c r="E39" s="412"/>
      <c r="F39" s="412"/>
      <c r="G39" s="412"/>
      <c r="H39" s="412"/>
      <c r="I39" s="260"/>
      <c r="J39" s="414"/>
    </row>
    <row r="40" spans="1:11" s="2" customFormat="1" ht="18" customHeight="1">
      <c r="A40" s="355" t="s">
        <v>578</v>
      </c>
      <c r="B40" s="6"/>
      <c r="C40" s="6"/>
      <c r="D40" s="6"/>
      <c r="E40" s="6"/>
      <c r="F40" s="6"/>
      <c r="G40" s="6"/>
      <c r="H40" s="1147" t="s">
        <v>579</v>
      </c>
      <c r="I40" s="1147"/>
      <c r="J40" s="1147"/>
    </row>
    <row r="41" spans="1:11" ht="9" customHeight="1" thickBot="1">
      <c r="A41" s="1"/>
      <c r="C41" s="412"/>
      <c r="D41" s="412"/>
      <c r="E41" s="412"/>
      <c r="F41" s="412"/>
      <c r="G41" s="412"/>
      <c r="H41" s="1148"/>
      <c r="I41" s="1148"/>
      <c r="J41" s="1148"/>
    </row>
    <row r="42" spans="1:11" s="2" customFormat="1" ht="18" customHeight="1">
      <c r="A42" s="743" t="s">
        <v>230</v>
      </c>
      <c r="B42" s="1153"/>
      <c r="C42" s="388" t="s">
        <v>580</v>
      </c>
      <c r="D42" s="388" t="s">
        <v>581</v>
      </c>
      <c r="E42" s="388" t="s">
        <v>582</v>
      </c>
      <c r="F42" s="388" t="s">
        <v>583</v>
      </c>
      <c r="G42" s="342" t="s">
        <v>584</v>
      </c>
      <c r="H42" s="388" t="s">
        <v>585</v>
      </c>
      <c r="I42" s="388" t="s">
        <v>586</v>
      </c>
      <c r="J42" s="388" t="s">
        <v>405</v>
      </c>
    </row>
    <row r="43" spans="1:11" s="2" customFormat="1" ht="18" customHeight="1">
      <c r="A43" s="1154" t="s">
        <v>587</v>
      </c>
      <c r="B43" s="1155"/>
      <c r="C43" s="691">
        <v>0.7</v>
      </c>
      <c r="D43" s="691">
        <v>5.6</v>
      </c>
      <c r="E43" s="691">
        <v>15.4</v>
      </c>
      <c r="F43" s="691">
        <v>13.8</v>
      </c>
      <c r="G43" s="692">
        <v>7.3</v>
      </c>
      <c r="H43" s="691">
        <v>1.6</v>
      </c>
      <c r="I43" s="693">
        <v>0</v>
      </c>
      <c r="J43" s="693">
        <f>SUM(C43:I43)</f>
        <v>44.4</v>
      </c>
      <c r="K43" s="694"/>
    </row>
    <row r="44" spans="1:11" s="2" customFormat="1" ht="18" customHeight="1">
      <c r="A44" s="724" t="s">
        <v>588</v>
      </c>
      <c r="B44" s="754"/>
      <c r="C44" s="691">
        <v>0</v>
      </c>
      <c r="D44" s="691">
        <v>2.9</v>
      </c>
      <c r="E44" s="691">
        <v>10.7</v>
      </c>
      <c r="F44" s="691">
        <v>25.9</v>
      </c>
      <c r="G44" s="692">
        <v>13.5</v>
      </c>
      <c r="H44" s="691">
        <v>2.6</v>
      </c>
      <c r="I44" s="695">
        <v>0</v>
      </c>
      <c r="J44" s="693">
        <f>SUM(C44:I44)</f>
        <v>55.6</v>
      </c>
      <c r="K44" s="694"/>
    </row>
    <row r="45" spans="1:11" s="2" customFormat="1" ht="18" customHeight="1">
      <c r="A45" s="730" t="s">
        <v>589</v>
      </c>
      <c r="B45" s="1149"/>
      <c r="C45" s="691">
        <v>0</v>
      </c>
      <c r="D45" s="691">
        <v>0</v>
      </c>
      <c r="E45" s="691">
        <v>0</v>
      </c>
      <c r="F45" s="691">
        <v>0</v>
      </c>
      <c r="G45" s="692">
        <v>0</v>
      </c>
      <c r="H45" s="691">
        <v>0</v>
      </c>
      <c r="I45" s="693">
        <v>0</v>
      </c>
      <c r="J45" s="693">
        <f>SUM(C45:I45)</f>
        <v>0</v>
      </c>
      <c r="K45" s="694"/>
    </row>
    <row r="46" spans="1:11" s="2" customFormat="1" ht="18" customHeight="1" thickBot="1">
      <c r="A46" s="1013" t="s">
        <v>590</v>
      </c>
      <c r="B46" s="1150"/>
      <c r="C46" s="696">
        <f>SUM(C43:C45)</f>
        <v>0.7</v>
      </c>
      <c r="D46" s="696">
        <f t="shared" ref="D46:J46" si="3">SUM(D43:D45)</f>
        <v>8.5</v>
      </c>
      <c r="E46" s="696">
        <f t="shared" si="3"/>
        <v>26.1</v>
      </c>
      <c r="F46" s="696">
        <f t="shared" si="3"/>
        <v>39.700000000000003</v>
      </c>
      <c r="G46" s="696">
        <f t="shared" si="3"/>
        <v>20.8</v>
      </c>
      <c r="H46" s="696">
        <f t="shared" si="3"/>
        <v>4.2</v>
      </c>
      <c r="I46" s="696">
        <f t="shared" si="3"/>
        <v>0</v>
      </c>
      <c r="J46" s="697">
        <f t="shared" si="3"/>
        <v>100</v>
      </c>
      <c r="K46" s="261"/>
    </row>
    <row r="47" spans="1:11" ht="15" customHeight="1">
      <c r="A47" s="65" t="s">
        <v>577</v>
      </c>
      <c r="B47" s="10"/>
      <c r="C47" s="412"/>
      <c r="D47" s="412"/>
      <c r="E47" s="412"/>
      <c r="F47" s="412"/>
      <c r="G47" s="412"/>
      <c r="H47" s="11"/>
      <c r="I47" s="412"/>
      <c r="J47" s="11"/>
    </row>
  </sheetData>
  <customSheetViews>
    <customSheetView guid="{D533129D-736A-498B-A442-92C714A2889C}" showPageBreaks="1" fitToPage="1" printArea="1" view="pageBreakPreview" topLeftCell="A31">
      <selection activeCell="G3" sqref="G3:J3"/>
      <pageMargins left="0.78740157480314965" right="0.78740157480314965" top="0.78740157480314965" bottom="0.78740157480314965" header="0" footer="0"/>
      <pageSetup paperSize="9" scale="94" firstPageNumber="155" pageOrder="overThenDown" orientation="portrait" useFirstPageNumber="1" r:id="rId1"/>
      <headerFooter alignWithMargins="0"/>
    </customSheetView>
    <customSheetView guid="{90A86BFC-5A29-47A1-B16B-2C88BEE8AA08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5" firstPageNumber="155" pageOrder="overThenDown" orientation="portrait" useFirstPageNumber="1" r:id="rId2"/>
      <headerFooter alignWithMargins="0"/>
    </customSheetView>
    <customSheetView guid="{3EB8CC3E-9A82-4E16-A97F-626541589659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3"/>
      <headerFooter alignWithMargins="0"/>
    </customSheetView>
    <customSheetView guid="{36BB60DB-041E-4283-9C5E-6CB41743C82C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4" firstPageNumber="155" pageOrder="overThenDown" orientation="portrait" useFirstPageNumber="1" r:id="rId4"/>
      <headerFooter alignWithMargins="0"/>
    </customSheetView>
    <customSheetView guid="{BF4B2B80-652C-4497-A8CD-0B9D15218EEA}" showPageBreaks="1" fitToPage="1" printArea="1" view="pageBreakPreview"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5"/>
      <headerFooter alignWithMargins="0"/>
    </customSheetView>
    <customSheetView guid="{E915AD50-E2BA-4B87-8EFB-8C8783D74250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6"/>
      <headerFooter alignWithMargins="0"/>
    </customSheetView>
    <customSheetView guid="{3A745724-A3E9-4CE2-9AF5-16042FA6772E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7"/>
      <headerFooter alignWithMargins="0"/>
    </customSheetView>
    <customSheetView guid="{C0D1F2EE-D3C8-4F38-B430-B11033DBCA91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8"/>
      <headerFooter alignWithMargins="0"/>
    </customSheetView>
    <customSheetView guid="{6380E969-9150-4DC9-BD07-C27618D1043B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4" firstPageNumber="155" pageOrder="overThenDown" orientation="portrait" useFirstPageNumber="1" r:id="rId9"/>
      <headerFooter alignWithMargins="0"/>
    </customSheetView>
    <customSheetView guid="{38C25886-CB6F-4791-A7C3-87C355F1046F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5" firstPageNumber="155" pageOrder="overThenDown" orientation="portrait" useFirstPageNumber="1" r:id="rId10"/>
      <headerFooter alignWithMargins="0"/>
    </customSheetView>
    <customSheetView guid="{4ED3DD2F-8CAA-4A09-878B-C46395F0A843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11"/>
      <headerFooter alignWithMargins="0"/>
    </customSheetView>
    <customSheetView guid="{A19DCD98-7108-4C1C-AB15-215177A88340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12"/>
      <headerFooter alignWithMargins="0"/>
    </customSheetView>
    <customSheetView guid="{C9DA7DD4-8D8F-46CB-8ADE-6A720D9EA476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4" firstPageNumber="155" pageOrder="overThenDown" orientation="portrait" useFirstPageNumber="1" r:id="rId13"/>
      <headerFooter alignWithMargins="0"/>
    </customSheetView>
    <customSheetView guid="{71F5222F-F46C-4BE2-8A3D-CE83EDF671DC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5" firstPageNumber="155" pageOrder="overThenDown" orientation="portrait" useFirstPageNumber="1" r:id="rId14"/>
      <headerFooter alignWithMargins="0"/>
    </customSheetView>
    <customSheetView guid="{971791CA-EC65-441D-904E-2D910B41BB6F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firstPageNumber="155" pageOrder="overThenDown" orientation="portrait" useFirstPageNumber="1" r:id="rId15"/>
      <headerFooter alignWithMargins="0"/>
    </customSheetView>
    <customSheetView guid="{20AE4CA4-61C1-4B1C-9914-391FCF28BAB4}" showPageBreaks="1" fitToPage="1" printArea="1" view="pageBreakPreview">
      <selection activeCell="G3" sqref="G3:J3"/>
      <pageMargins left="0.78740157480314965" right="0.78740157480314965" top="0.78740157480314965" bottom="0.78740157480314965" header="0" footer="0"/>
      <pageSetup paperSize="9" scale="95" firstPageNumber="155" pageOrder="overThenDown" orientation="portrait" useFirstPageNumber="1" r:id="rId16"/>
      <headerFooter alignWithMargins="0"/>
    </customSheetView>
  </customSheetViews>
  <mergeCells count="11">
    <mergeCell ref="I1:J2"/>
    <mergeCell ref="H40:J41"/>
    <mergeCell ref="A44:B44"/>
    <mergeCell ref="A45:B45"/>
    <mergeCell ref="A46:B46"/>
    <mergeCell ref="C3:F3"/>
    <mergeCell ref="G3:J3"/>
    <mergeCell ref="A5:B5"/>
    <mergeCell ref="A42:B42"/>
    <mergeCell ref="A43:B43"/>
    <mergeCell ref="A3:B4"/>
  </mergeCells>
  <phoneticPr fontId="3"/>
  <printOptions gridLinesSet="0"/>
  <pageMargins left="0.78740157480314965" right="0.78740157480314965" top="0.78740157480314965" bottom="0.78740157480314965" header="0" footer="0"/>
  <pageSetup paperSize="9" scale="95" firstPageNumber="155" pageOrder="overThenDown" orientation="portrait" useFirstPageNumber="1" r:id="rId17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0"/>
  <sheetViews>
    <sheetView view="pageBreakPreview" zoomScaleNormal="100" zoomScaleSheetLayoutView="100" workbookViewId="0"/>
  </sheetViews>
  <sheetFormatPr defaultColWidth="10.375" defaultRowHeight="10.5" customHeight="1"/>
  <cols>
    <col min="1" max="1" width="11.875" style="413" customWidth="1"/>
    <col min="2" max="11" width="5.625" style="413" customWidth="1"/>
    <col min="12" max="14" width="5.25" style="413" customWidth="1"/>
    <col min="15" max="40" width="3.375" style="413" customWidth="1"/>
    <col min="41" max="256" width="10.375" style="413"/>
    <col min="257" max="257" width="11.875" style="413" customWidth="1"/>
    <col min="258" max="267" width="5.625" style="413" customWidth="1"/>
    <col min="268" max="270" width="5.25" style="413" customWidth="1"/>
    <col min="271" max="296" width="3.375" style="413" customWidth="1"/>
    <col min="297" max="512" width="10.375" style="413"/>
    <col min="513" max="513" width="11.875" style="413" customWidth="1"/>
    <col min="514" max="523" width="5.625" style="413" customWidth="1"/>
    <col min="524" max="526" width="5.25" style="413" customWidth="1"/>
    <col min="527" max="552" width="3.375" style="413" customWidth="1"/>
    <col min="553" max="768" width="10.375" style="413"/>
    <col min="769" max="769" width="11.875" style="413" customWidth="1"/>
    <col min="770" max="779" width="5.625" style="413" customWidth="1"/>
    <col min="780" max="782" width="5.25" style="413" customWidth="1"/>
    <col min="783" max="808" width="3.375" style="413" customWidth="1"/>
    <col min="809" max="1024" width="10.375" style="413"/>
    <col min="1025" max="1025" width="11.875" style="413" customWidth="1"/>
    <col min="1026" max="1035" width="5.625" style="413" customWidth="1"/>
    <col min="1036" max="1038" width="5.25" style="413" customWidth="1"/>
    <col min="1039" max="1064" width="3.375" style="413" customWidth="1"/>
    <col min="1065" max="1280" width="10.375" style="413"/>
    <col min="1281" max="1281" width="11.875" style="413" customWidth="1"/>
    <col min="1282" max="1291" width="5.625" style="413" customWidth="1"/>
    <col min="1292" max="1294" width="5.25" style="413" customWidth="1"/>
    <col min="1295" max="1320" width="3.375" style="413" customWidth="1"/>
    <col min="1321" max="1536" width="10.375" style="413"/>
    <col min="1537" max="1537" width="11.875" style="413" customWidth="1"/>
    <col min="1538" max="1547" width="5.625" style="413" customWidth="1"/>
    <col min="1548" max="1550" width="5.25" style="413" customWidth="1"/>
    <col min="1551" max="1576" width="3.375" style="413" customWidth="1"/>
    <col min="1577" max="1792" width="10.375" style="413"/>
    <col min="1793" max="1793" width="11.875" style="413" customWidth="1"/>
    <col min="1794" max="1803" width="5.625" style="413" customWidth="1"/>
    <col min="1804" max="1806" width="5.25" style="413" customWidth="1"/>
    <col min="1807" max="1832" width="3.375" style="413" customWidth="1"/>
    <col min="1833" max="2048" width="10.375" style="413"/>
    <col min="2049" max="2049" width="11.875" style="413" customWidth="1"/>
    <col min="2050" max="2059" width="5.625" style="413" customWidth="1"/>
    <col min="2060" max="2062" width="5.25" style="413" customWidth="1"/>
    <col min="2063" max="2088" width="3.375" style="413" customWidth="1"/>
    <col min="2089" max="2304" width="10.375" style="413"/>
    <col min="2305" max="2305" width="11.875" style="413" customWidth="1"/>
    <col min="2306" max="2315" width="5.625" style="413" customWidth="1"/>
    <col min="2316" max="2318" width="5.25" style="413" customWidth="1"/>
    <col min="2319" max="2344" width="3.375" style="413" customWidth="1"/>
    <col min="2345" max="2560" width="10.375" style="413"/>
    <col min="2561" max="2561" width="11.875" style="413" customWidth="1"/>
    <col min="2562" max="2571" width="5.625" style="413" customWidth="1"/>
    <col min="2572" max="2574" width="5.25" style="413" customWidth="1"/>
    <col min="2575" max="2600" width="3.375" style="413" customWidth="1"/>
    <col min="2601" max="2816" width="10.375" style="413"/>
    <col min="2817" max="2817" width="11.875" style="413" customWidth="1"/>
    <col min="2818" max="2827" width="5.625" style="413" customWidth="1"/>
    <col min="2828" max="2830" width="5.25" style="413" customWidth="1"/>
    <col min="2831" max="2856" width="3.375" style="413" customWidth="1"/>
    <col min="2857" max="3072" width="10.375" style="413"/>
    <col min="3073" max="3073" width="11.875" style="413" customWidth="1"/>
    <col min="3074" max="3083" width="5.625" style="413" customWidth="1"/>
    <col min="3084" max="3086" width="5.25" style="413" customWidth="1"/>
    <col min="3087" max="3112" width="3.375" style="413" customWidth="1"/>
    <col min="3113" max="3328" width="10.375" style="413"/>
    <col min="3329" max="3329" width="11.875" style="413" customWidth="1"/>
    <col min="3330" max="3339" width="5.625" style="413" customWidth="1"/>
    <col min="3340" max="3342" width="5.25" style="413" customWidth="1"/>
    <col min="3343" max="3368" width="3.375" style="413" customWidth="1"/>
    <col min="3369" max="3584" width="10.375" style="413"/>
    <col min="3585" max="3585" width="11.875" style="413" customWidth="1"/>
    <col min="3586" max="3595" width="5.625" style="413" customWidth="1"/>
    <col min="3596" max="3598" width="5.25" style="413" customWidth="1"/>
    <col min="3599" max="3624" width="3.375" style="413" customWidth="1"/>
    <col min="3625" max="3840" width="10.375" style="413"/>
    <col min="3841" max="3841" width="11.875" style="413" customWidth="1"/>
    <col min="3842" max="3851" width="5.625" style="413" customWidth="1"/>
    <col min="3852" max="3854" width="5.25" style="413" customWidth="1"/>
    <col min="3855" max="3880" width="3.375" style="413" customWidth="1"/>
    <col min="3881" max="4096" width="10.375" style="413"/>
    <col min="4097" max="4097" width="11.875" style="413" customWidth="1"/>
    <col min="4098" max="4107" width="5.625" style="413" customWidth="1"/>
    <col min="4108" max="4110" width="5.25" style="413" customWidth="1"/>
    <col min="4111" max="4136" width="3.375" style="413" customWidth="1"/>
    <col min="4137" max="4352" width="10.375" style="413"/>
    <col min="4353" max="4353" width="11.875" style="413" customWidth="1"/>
    <col min="4354" max="4363" width="5.625" style="413" customWidth="1"/>
    <col min="4364" max="4366" width="5.25" style="413" customWidth="1"/>
    <col min="4367" max="4392" width="3.375" style="413" customWidth="1"/>
    <col min="4393" max="4608" width="10.375" style="413"/>
    <col min="4609" max="4609" width="11.875" style="413" customWidth="1"/>
    <col min="4610" max="4619" width="5.625" style="413" customWidth="1"/>
    <col min="4620" max="4622" width="5.25" style="413" customWidth="1"/>
    <col min="4623" max="4648" width="3.375" style="413" customWidth="1"/>
    <col min="4649" max="4864" width="10.375" style="413"/>
    <col min="4865" max="4865" width="11.875" style="413" customWidth="1"/>
    <col min="4866" max="4875" width="5.625" style="413" customWidth="1"/>
    <col min="4876" max="4878" width="5.25" style="413" customWidth="1"/>
    <col min="4879" max="4904" width="3.375" style="413" customWidth="1"/>
    <col min="4905" max="5120" width="10.375" style="413"/>
    <col min="5121" max="5121" width="11.875" style="413" customWidth="1"/>
    <col min="5122" max="5131" width="5.625" style="413" customWidth="1"/>
    <col min="5132" max="5134" width="5.25" style="413" customWidth="1"/>
    <col min="5135" max="5160" width="3.375" style="413" customWidth="1"/>
    <col min="5161" max="5376" width="10.375" style="413"/>
    <col min="5377" max="5377" width="11.875" style="413" customWidth="1"/>
    <col min="5378" max="5387" width="5.625" style="413" customWidth="1"/>
    <col min="5388" max="5390" width="5.25" style="413" customWidth="1"/>
    <col min="5391" max="5416" width="3.375" style="413" customWidth="1"/>
    <col min="5417" max="5632" width="10.375" style="413"/>
    <col min="5633" max="5633" width="11.875" style="413" customWidth="1"/>
    <col min="5634" max="5643" width="5.625" style="413" customWidth="1"/>
    <col min="5644" max="5646" width="5.25" style="413" customWidth="1"/>
    <col min="5647" max="5672" width="3.375" style="413" customWidth="1"/>
    <col min="5673" max="5888" width="10.375" style="413"/>
    <col min="5889" max="5889" width="11.875" style="413" customWidth="1"/>
    <col min="5890" max="5899" width="5.625" style="413" customWidth="1"/>
    <col min="5900" max="5902" width="5.25" style="413" customWidth="1"/>
    <col min="5903" max="5928" width="3.375" style="413" customWidth="1"/>
    <col min="5929" max="6144" width="10.375" style="413"/>
    <col min="6145" max="6145" width="11.875" style="413" customWidth="1"/>
    <col min="6146" max="6155" width="5.625" style="413" customWidth="1"/>
    <col min="6156" max="6158" width="5.25" style="413" customWidth="1"/>
    <col min="6159" max="6184" width="3.375" style="413" customWidth="1"/>
    <col min="6185" max="6400" width="10.375" style="413"/>
    <col min="6401" max="6401" width="11.875" style="413" customWidth="1"/>
    <col min="6402" max="6411" width="5.625" style="413" customWidth="1"/>
    <col min="6412" max="6414" width="5.25" style="413" customWidth="1"/>
    <col min="6415" max="6440" width="3.375" style="413" customWidth="1"/>
    <col min="6441" max="6656" width="10.375" style="413"/>
    <col min="6657" max="6657" width="11.875" style="413" customWidth="1"/>
    <col min="6658" max="6667" width="5.625" style="413" customWidth="1"/>
    <col min="6668" max="6670" width="5.25" style="413" customWidth="1"/>
    <col min="6671" max="6696" width="3.375" style="413" customWidth="1"/>
    <col min="6697" max="6912" width="10.375" style="413"/>
    <col min="6913" max="6913" width="11.875" style="413" customWidth="1"/>
    <col min="6914" max="6923" width="5.625" style="413" customWidth="1"/>
    <col min="6924" max="6926" width="5.25" style="413" customWidth="1"/>
    <col min="6927" max="6952" width="3.375" style="413" customWidth="1"/>
    <col min="6953" max="7168" width="10.375" style="413"/>
    <col min="7169" max="7169" width="11.875" style="413" customWidth="1"/>
    <col min="7170" max="7179" width="5.625" style="413" customWidth="1"/>
    <col min="7180" max="7182" width="5.25" style="413" customWidth="1"/>
    <col min="7183" max="7208" width="3.375" style="413" customWidth="1"/>
    <col min="7209" max="7424" width="10.375" style="413"/>
    <col min="7425" max="7425" width="11.875" style="413" customWidth="1"/>
    <col min="7426" max="7435" width="5.625" style="413" customWidth="1"/>
    <col min="7436" max="7438" width="5.25" style="413" customWidth="1"/>
    <col min="7439" max="7464" width="3.375" style="413" customWidth="1"/>
    <col min="7465" max="7680" width="10.375" style="413"/>
    <col min="7681" max="7681" width="11.875" style="413" customWidth="1"/>
    <col min="7682" max="7691" width="5.625" style="413" customWidth="1"/>
    <col min="7692" max="7694" width="5.25" style="413" customWidth="1"/>
    <col min="7695" max="7720" width="3.375" style="413" customWidth="1"/>
    <col min="7721" max="7936" width="10.375" style="413"/>
    <col min="7937" max="7937" width="11.875" style="413" customWidth="1"/>
    <col min="7938" max="7947" width="5.625" style="413" customWidth="1"/>
    <col min="7948" max="7950" width="5.25" style="413" customWidth="1"/>
    <col min="7951" max="7976" width="3.375" style="413" customWidth="1"/>
    <col min="7977" max="8192" width="10.375" style="413"/>
    <col min="8193" max="8193" width="11.875" style="413" customWidth="1"/>
    <col min="8194" max="8203" width="5.625" style="413" customWidth="1"/>
    <col min="8204" max="8206" width="5.25" style="413" customWidth="1"/>
    <col min="8207" max="8232" width="3.375" style="413" customWidth="1"/>
    <col min="8233" max="8448" width="10.375" style="413"/>
    <col min="8449" max="8449" width="11.875" style="413" customWidth="1"/>
    <col min="8450" max="8459" width="5.625" style="413" customWidth="1"/>
    <col min="8460" max="8462" width="5.25" style="413" customWidth="1"/>
    <col min="8463" max="8488" width="3.375" style="413" customWidth="1"/>
    <col min="8489" max="8704" width="10.375" style="413"/>
    <col min="8705" max="8705" width="11.875" style="413" customWidth="1"/>
    <col min="8706" max="8715" width="5.625" style="413" customWidth="1"/>
    <col min="8716" max="8718" width="5.25" style="413" customWidth="1"/>
    <col min="8719" max="8744" width="3.375" style="413" customWidth="1"/>
    <col min="8745" max="8960" width="10.375" style="413"/>
    <col min="8961" max="8961" width="11.875" style="413" customWidth="1"/>
    <col min="8962" max="8971" width="5.625" style="413" customWidth="1"/>
    <col min="8972" max="8974" width="5.25" style="413" customWidth="1"/>
    <col min="8975" max="9000" width="3.375" style="413" customWidth="1"/>
    <col min="9001" max="9216" width="10.375" style="413"/>
    <col min="9217" max="9217" width="11.875" style="413" customWidth="1"/>
    <col min="9218" max="9227" width="5.625" style="413" customWidth="1"/>
    <col min="9228" max="9230" width="5.25" style="413" customWidth="1"/>
    <col min="9231" max="9256" width="3.375" style="413" customWidth="1"/>
    <col min="9257" max="9472" width="10.375" style="413"/>
    <col min="9473" max="9473" width="11.875" style="413" customWidth="1"/>
    <col min="9474" max="9483" width="5.625" style="413" customWidth="1"/>
    <col min="9484" max="9486" width="5.25" style="413" customWidth="1"/>
    <col min="9487" max="9512" width="3.375" style="413" customWidth="1"/>
    <col min="9513" max="9728" width="10.375" style="413"/>
    <col min="9729" max="9729" width="11.875" style="413" customWidth="1"/>
    <col min="9730" max="9739" width="5.625" style="413" customWidth="1"/>
    <col min="9740" max="9742" width="5.25" style="413" customWidth="1"/>
    <col min="9743" max="9768" width="3.375" style="413" customWidth="1"/>
    <col min="9769" max="9984" width="10.375" style="413"/>
    <col min="9985" max="9985" width="11.875" style="413" customWidth="1"/>
    <col min="9986" max="9995" width="5.625" style="413" customWidth="1"/>
    <col min="9996" max="9998" width="5.25" style="413" customWidth="1"/>
    <col min="9999" max="10024" width="3.375" style="413" customWidth="1"/>
    <col min="10025" max="10240" width="10.375" style="413"/>
    <col min="10241" max="10241" width="11.875" style="413" customWidth="1"/>
    <col min="10242" max="10251" width="5.625" style="413" customWidth="1"/>
    <col min="10252" max="10254" width="5.25" style="413" customWidth="1"/>
    <col min="10255" max="10280" width="3.375" style="413" customWidth="1"/>
    <col min="10281" max="10496" width="10.375" style="413"/>
    <col min="10497" max="10497" width="11.875" style="413" customWidth="1"/>
    <col min="10498" max="10507" width="5.625" style="413" customWidth="1"/>
    <col min="10508" max="10510" width="5.25" style="413" customWidth="1"/>
    <col min="10511" max="10536" width="3.375" style="413" customWidth="1"/>
    <col min="10537" max="10752" width="10.375" style="413"/>
    <col min="10753" max="10753" width="11.875" style="413" customWidth="1"/>
    <col min="10754" max="10763" width="5.625" style="413" customWidth="1"/>
    <col min="10764" max="10766" width="5.25" style="413" customWidth="1"/>
    <col min="10767" max="10792" width="3.375" style="413" customWidth="1"/>
    <col min="10793" max="11008" width="10.375" style="413"/>
    <col min="11009" max="11009" width="11.875" style="413" customWidth="1"/>
    <col min="11010" max="11019" width="5.625" style="413" customWidth="1"/>
    <col min="11020" max="11022" width="5.25" style="413" customWidth="1"/>
    <col min="11023" max="11048" width="3.375" style="413" customWidth="1"/>
    <col min="11049" max="11264" width="10.375" style="413"/>
    <col min="11265" max="11265" width="11.875" style="413" customWidth="1"/>
    <col min="11266" max="11275" width="5.625" style="413" customWidth="1"/>
    <col min="11276" max="11278" width="5.25" style="413" customWidth="1"/>
    <col min="11279" max="11304" width="3.375" style="413" customWidth="1"/>
    <col min="11305" max="11520" width="10.375" style="413"/>
    <col min="11521" max="11521" width="11.875" style="413" customWidth="1"/>
    <col min="11522" max="11531" width="5.625" style="413" customWidth="1"/>
    <col min="11532" max="11534" width="5.25" style="413" customWidth="1"/>
    <col min="11535" max="11560" width="3.375" style="413" customWidth="1"/>
    <col min="11561" max="11776" width="10.375" style="413"/>
    <col min="11777" max="11777" width="11.875" style="413" customWidth="1"/>
    <col min="11778" max="11787" width="5.625" style="413" customWidth="1"/>
    <col min="11788" max="11790" width="5.25" style="413" customWidth="1"/>
    <col min="11791" max="11816" width="3.375" style="413" customWidth="1"/>
    <col min="11817" max="12032" width="10.375" style="413"/>
    <col min="12033" max="12033" width="11.875" style="413" customWidth="1"/>
    <col min="12034" max="12043" width="5.625" style="413" customWidth="1"/>
    <col min="12044" max="12046" width="5.25" style="413" customWidth="1"/>
    <col min="12047" max="12072" width="3.375" style="413" customWidth="1"/>
    <col min="12073" max="12288" width="10.375" style="413"/>
    <col min="12289" max="12289" width="11.875" style="413" customWidth="1"/>
    <col min="12290" max="12299" width="5.625" style="413" customWidth="1"/>
    <col min="12300" max="12302" width="5.25" style="413" customWidth="1"/>
    <col min="12303" max="12328" width="3.375" style="413" customWidth="1"/>
    <col min="12329" max="12544" width="10.375" style="413"/>
    <col min="12545" max="12545" width="11.875" style="413" customWidth="1"/>
    <col min="12546" max="12555" width="5.625" style="413" customWidth="1"/>
    <col min="12556" max="12558" width="5.25" style="413" customWidth="1"/>
    <col min="12559" max="12584" width="3.375" style="413" customWidth="1"/>
    <col min="12585" max="12800" width="10.375" style="413"/>
    <col min="12801" max="12801" width="11.875" style="413" customWidth="1"/>
    <col min="12802" max="12811" width="5.625" style="413" customWidth="1"/>
    <col min="12812" max="12814" width="5.25" style="413" customWidth="1"/>
    <col min="12815" max="12840" width="3.375" style="413" customWidth="1"/>
    <col min="12841" max="13056" width="10.375" style="413"/>
    <col min="13057" max="13057" width="11.875" style="413" customWidth="1"/>
    <col min="13058" max="13067" width="5.625" style="413" customWidth="1"/>
    <col min="13068" max="13070" width="5.25" style="413" customWidth="1"/>
    <col min="13071" max="13096" width="3.375" style="413" customWidth="1"/>
    <col min="13097" max="13312" width="10.375" style="413"/>
    <col min="13313" max="13313" width="11.875" style="413" customWidth="1"/>
    <col min="13314" max="13323" width="5.625" style="413" customWidth="1"/>
    <col min="13324" max="13326" width="5.25" style="413" customWidth="1"/>
    <col min="13327" max="13352" width="3.375" style="413" customWidth="1"/>
    <col min="13353" max="13568" width="10.375" style="413"/>
    <col min="13569" max="13569" width="11.875" style="413" customWidth="1"/>
    <col min="13570" max="13579" width="5.625" style="413" customWidth="1"/>
    <col min="13580" max="13582" width="5.25" style="413" customWidth="1"/>
    <col min="13583" max="13608" width="3.375" style="413" customWidth="1"/>
    <col min="13609" max="13824" width="10.375" style="413"/>
    <col min="13825" max="13825" width="11.875" style="413" customWidth="1"/>
    <col min="13826" max="13835" width="5.625" style="413" customWidth="1"/>
    <col min="13836" max="13838" width="5.25" style="413" customWidth="1"/>
    <col min="13839" max="13864" width="3.375" style="413" customWidth="1"/>
    <col min="13865" max="14080" width="10.375" style="413"/>
    <col min="14081" max="14081" width="11.875" style="413" customWidth="1"/>
    <col min="14082" max="14091" width="5.625" style="413" customWidth="1"/>
    <col min="14092" max="14094" width="5.25" style="413" customWidth="1"/>
    <col min="14095" max="14120" width="3.375" style="413" customWidth="1"/>
    <col min="14121" max="14336" width="10.375" style="413"/>
    <col min="14337" max="14337" width="11.875" style="413" customWidth="1"/>
    <col min="14338" max="14347" width="5.625" style="413" customWidth="1"/>
    <col min="14348" max="14350" width="5.25" style="413" customWidth="1"/>
    <col min="14351" max="14376" width="3.375" style="413" customWidth="1"/>
    <col min="14377" max="14592" width="10.375" style="413"/>
    <col min="14593" max="14593" width="11.875" style="413" customWidth="1"/>
    <col min="14594" max="14603" width="5.625" style="413" customWidth="1"/>
    <col min="14604" max="14606" width="5.25" style="413" customWidth="1"/>
    <col min="14607" max="14632" width="3.375" style="413" customWidth="1"/>
    <col min="14633" max="14848" width="10.375" style="413"/>
    <col min="14849" max="14849" width="11.875" style="413" customWidth="1"/>
    <col min="14850" max="14859" width="5.625" style="413" customWidth="1"/>
    <col min="14860" max="14862" width="5.25" style="413" customWidth="1"/>
    <col min="14863" max="14888" width="3.375" style="413" customWidth="1"/>
    <col min="14889" max="15104" width="10.375" style="413"/>
    <col min="15105" max="15105" width="11.875" style="413" customWidth="1"/>
    <col min="15106" max="15115" width="5.625" style="413" customWidth="1"/>
    <col min="15116" max="15118" width="5.25" style="413" customWidth="1"/>
    <col min="15119" max="15144" width="3.375" style="413" customWidth="1"/>
    <col min="15145" max="15360" width="10.375" style="413"/>
    <col min="15361" max="15361" width="11.875" style="413" customWidth="1"/>
    <col min="15362" max="15371" width="5.625" style="413" customWidth="1"/>
    <col min="15372" max="15374" width="5.25" style="413" customWidth="1"/>
    <col min="15375" max="15400" width="3.375" style="413" customWidth="1"/>
    <col min="15401" max="15616" width="10.375" style="413"/>
    <col min="15617" max="15617" width="11.875" style="413" customWidth="1"/>
    <col min="15618" max="15627" width="5.625" style="413" customWidth="1"/>
    <col min="15628" max="15630" width="5.25" style="413" customWidth="1"/>
    <col min="15631" max="15656" width="3.375" style="413" customWidth="1"/>
    <col min="15657" max="15872" width="10.375" style="413"/>
    <col min="15873" max="15873" width="11.875" style="413" customWidth="1"/>
    <col min="15874" max="15883" width="5.625" style="413" customWidth="1"/>
    <col min="15884" max="15886" width="5.25" style="413" customWidth="1"/>
    <col min="15887" max="15912" width="3.375" style="413" customWidth="1"/>
    <col min="15913" max="16128" width="10.375" style="413"/>
    <col min="16129" max="16129" width="11.875" style="413" customWidth="1"/>
    <col min="16130" max="16139" width="5.625" style="413" customWidth="1"/>
    <col min="16140" max="16142" width="5.25" style="413" customWidth="1"/>
    <col min="16143" max="16168" width="3.375" style="413" customWidth="1"/>
    <col min="16169" max="16384" width="10.375" style="413"/>
  </cols>
  <sheetData>
    <row r="1" spans="1:42" s="2" customFormat="1" ht="21" customHeight="1">
      <c r="A1" s="108" t="s">
        <v>591</v>
      </c>
      <c r="J1" s="1178" t="s">
        <v>592</v>
      </c>
      <c r="K1" s="996"/>
      <c r="L1" s="1178"/>
      <c r="M1" s="996"/>
      <c r="T1" s="6"/>
      <c r="X1" s="6"/>
      <c r="Y1" s="6"/>
      <c r="Z1" s="6"/>
      <c r="AA1" s="6"/>
      <c r="AI1" s="8"/>
      <c r="AK1" s="8"/>
      <c r="AL1" s="8"/>
      <c r="AM1" s="8"/>
      <c r="AN1" s="8"/>
    </row>
    <row r="2" spans="1:42" s="2" customFormat="1" ht="7.5" customHeight="1" thickBot="1">
      <c r="A2" s="108"/>
      <c r="B2" s="3"/>
      <c r="C2" s="3"/>
      <c r="D2" s="3"/>
      <c r="E2" s="3"/>
      <c r="F2" s="3"/>
      <c r="G2" s="3"/>
      <c r="H2" s="3"/>
      <c r="I2" s="3"/>
      <c r="J2" s="1179"/>
      <c r="K2" s="1179"/>
      <c r="L2" s="988"/>
      <c r="M2" s="988"/>
      <c r="N2" s="6"/>
      <c r="O2" s="6"/>
      <c r="P2" s="6"/>
      <c r="Q2" s="393"/>
      <c r="R2" s="6"/>
      <c r="S2" s="6"/>
      <c r="T2" s="6"/>
      <c r="U2" s="393"/>
      <c r="V2" s="6"/>
      <c r="W2" s="6"/>
      <c r="X2" s="6"/>
      <c r="Y2" s="393"/>
      <c r="Z2" s="6"/>
      <c r="AA2" s="6"/>
      <c r="AB2" s="6"/>
      <c r="AC2" s="6"/>
      <c r="AD2" s="6"/>
      <c r="AE2" s="6"/>
      <c r="AF2" s="6"/>
      <c r="AG2" s="393"/>
      <c r="AH2" s="86"/>
      <c r="AI2" s="86"/>
      <c r="AJ2" s="86"/>
      <c r="AK2" s="86"/>
      <c r="AL2" s="86"/>
      <c r="AM2" s="86"/>
      <c r="AN2" s="86"/>
    </row>
    <row r="3" spans="1:42" s="2" customFormat="1" ht="18" customHeight="1">
      <c r="A3" s="421" t="s">
        <v>593</v>
      </c>
      <c r="B3" s="825" t="s">
        <v>594</v>
      </c>
      <c r="C3" s="793"/>
      <c r="D3" s="825" t="s">
        <v>164</v>
      </c>
      <c r="E3" s="793"/>
      <c r="F3" s="825" t="s">
        <v>165</v>
      </c>
      <c r="G3" s="793"/>
      <c r="H3" s="825" t="s">
        <v>166</v>
      </c>
      <c r="I3" s="791"/>
      <c r="J3" s="825" t="s">
        <v>167</v>
      </c>
      <c r="K3" s="79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2" s="2" customFormat="1" ht="15.75" customHeight="1">
      <c r="A4" s="112" t="s">
        <v>595</v>
      </c>
      <c r="B4" s="1180">
        <v>45</v>
      </c>
      <c r="C4" s="1180"/>
      <c r="D4" s="1180">
        <v>45.6</v>
      </c>
      <c r="E4" s="1180"/>
      <c r="F4" s="1180">
        <v>42.3</v>
      </c>
      <c r="G4" s="1180"/>
      <c r="H4" s="1180">
        <v>45</v>
      </c>
      <c r="I4" s="1180"/>
      <c r="J4" s="1180">
        <v>44.5</v>
      </c>
      <c r="K4" s="1180"/>
      <c r="L4" s="6"/>
      <c r="M4" s="261"/>
      <c r="N4" s="261"/>
      <c r="O4" s="261"/>
      <c r="P4" s="261"/>
      <c r="Q4" s="261"/>
      <c r="R4" s="6"/>
      <c r="S4" s="6"/>
      <c r="T4" s="6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</row>
    <row r="5" spans="1:42" s="2" customFormat="1" ht="15.75" customHeight="1">
      <c r="A5" s="381" t="s">
        <v>596</v>
      </c>
      <c r="B5" s="1176">
        <v>37.4</v>
      </c>
      <c r="C5" s="1176"/>
      <c r="D5" s="1176">
        <v>36.1</v>
      </c>
      <c r="E5" s="1176"/>
      <c r="F5" s="1176">
        <v>41</v>
      </c>
      <c r="G5" s="1176"/>
      <c r="H5" s="1176">
        <v>38.799999999999997</v>
      </c>
      <c r="I5" s="1176"/>
      <c r="J5" s="1176">
        <v>37.9</v>
      </c>
      <c r="K5" s="1176"/>
      <c r="L5" s="6"/>
      <c r="M5" s="261"/>
      <c r="N5" s="261"/>
      <c r="O5" s="261"/>
      <c r="P5" s="261"/>
      <c r="Q5" s="425"/>
      <c r="R5" s="6"/>
      <c r="S5" s="6"/>
      <c r="T5" s="6"/>
      <c r="U5" s="261"/>
      <c r="V5" s="261"/>
      <c r="W5" s="261"/>
      <c r="X5" s="261"/>
      <c r="Y5" s="425"/>
      <c r="Z5" s="425"/>
      <c r="AA5" s="261"/>
      <c r="AB5" s="261"/>
      <c r="AC5" s="261"/>
      <c r="AD5" s="261"/>
      <c r="AE5" s="261"/>
      <c r="AF5" s="261"/>
    </row>
    <row r="6" spans="1:42" s="2" customFormat="1" ht="15.75" customHeight="1">
      <c r="A6" s="381" t="s">
        <v>597</v>
      </c>
      <c r="B6" s="1176">
        <v>14.7</v>
      </c>
      <c r="C6" s="1176"/>
      <c r="D6" s="1176">
        <v>15.3</v>
      </c>
      <c r="E6" s="1176"/>
      <c r="F6" s="1176">
        <v>13.5</v>
      </c>
      <c r="G6" s="1176"/>
      <c r="H6" s="1176">
        <v>12.9</v>
      </c>
      <c r="I6" s="1176"/>
      <c r="J6" s="1176">
        <v>15</v>
      </c>
      <c r="K6" s="1176"/>
      <c r="L6" s="6"/>
      <c r="M6" s="261"/>
      <c r="N6" s="261"/>
      <c r="O6" s="261"/>
      <c r="P6" s="261"/>
      <c r="Q6" s="425"/>
      <c r="R6" s="6"/>
      <c r="S6" s="6"/>
      <c r="T6" s="6"/>
      <c r="U6" s="261"/>
      <c r="V6" s="261"/>
      <c r="W6" s="261"/>
      <c r="X6" s="261"/>
      <c r="Y6" s="425"/>
      <c r="Z6" s="425"/>
      <c r="AA6" s="261"/>
      <c r="AB6" s="261"/>
      <c r="AC6" s="261"/>
      <c r="AD6" s="261"/>
      <c r="AE6" s="261"/>
      <c r="AF6" s="261"/>
    </row>
    <row r="7" spans="1:42" s="2" customFormat="1" ht="15.75" customHeight="1">
      <c r="A7" s="381" t="s">
        <v>598</v>
      </c>
      <c r="B7" s="1176">
        <v>2.8</v>
      </c>
      <c r="C7" s="1176"/>
      <c r="D7" s="1176">
        <v>2.9</v>
      </c>
      <c r="E7" s="1176"/>
      <c r="F7" s="1176">
        <v>3.2</v>
      </c>
      <c r="G7" s="1176"/>
      <c r="H7" s="1176">
        <v>3.3</v>
      </c>
      <c r="I7" s="1176"/>
      <c r="J7" s="1176">
        <v>2.6</v>
      </c>
      <c r="K7" s="1176"/>
      <c r="L7" s="6"/>
      <c r="M7" s="261"/>
      <c r="N7" s="261"/>
      <c r="O7" s="261"/>
      <c r="P7" s="261"/>
      <c r="Q7" s="425"/>
      <c r="R7" s="6"/>
      <c r="S7" s="6"/>
      <c r="T7" s="6"/>
      <c r="U7" s="261"/>
      <c r="V7" s="261"/>
      <c r="W7" s="261"/>
      <c r="X7" s="261"/>
      <c r="Y7" s="425"/>
      <c r="Z7" s="425"/>
      <c r="AA7" s="261"/>
      <c r="AB7" s="261"/>
      <c r="AC7" s="261"/>
      <c r="AD7" s="261"/>
      <c r="AE7" s="261"/>
      <c r="AF7" s="261"/>
      <c r="AH7" s="6"/>
    </row>
    <row r="8" spans="1:42" s="2" customFormat="1" ht="15.75" customHeight="1" thickBot="1">
      <c r="A8" s="262" t="s">
        <v>599</v>
      </c>
      <c r="B8" s="1177">
        <v>0</v>
      </c>
      <c r="C8" s="1177"/>
      <c r="D8" s="1177">
        <v>0.1</v>
      </c>
      <c r="E8" s="1177"/>
      <c r="F8" s="1177">
        <v>0</v>
      </c>
      <c r="G8" s="1177"/>
      <c r="H8" s="1177">
        <v>0</v>
      </c>
      <c r="I8" s="1177"/>
      <c r="J8" s="1177">
        <v>0</v>
      </c>
      <c r="K8" s="1177"/>
      <c r="L8" s="6"/>
      <c r="M8" s="261"/>
      <c r="N8" s="261"/>
      <c r="O8" s="261"/>
      <c r="P8" s="261"/>
      <c r="Q8" s="261"/>
      <c r="R8" s="6"/>
      <c r="S8" s="6"/>
      <c r="T8" s="6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H8" s="6"/>
    </row>
    <row r="9" spans="1:42" s="2" customFormat="1" ht="16.5" customHeight="1">
      <c r="A9" s="8" t="s">
        <v>600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P9" s="6"/>
    </row>
    <row r="10" spans="1:42" s="2" customFormat="1" ht="43.5" customHeight="1">
      <c r="A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2" s="2" customFormat="1" ht="24.75" hidden="1" customHeight="1" thickBot="1">
      <c r="A11" s="263" t="s">
        <v>601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64" t="s">
        <v>602</v>
      </c>
      <c r="O11" s="6"/>
      <c r="P11" s="26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2" s="2" customFormat="1" ht="18" hidden="1" customHeight="1">
      <c r="A12" s="266" t="s">
        <v>603</v>
      </c>
      <c r="B12" s="424" t="s">
        <v>604</v>
      </c>
      <c r="C12" s="424" t="s">
        <v>605</v>
      </c>
      <c r="D12" s="267" t="s">
        <v>405</v>
      </c>
      <c r="E12" s="1174" t="s">
        <v>603</v>
      </c>
      <c r="F12" s="1175"/>
      <c r="G12" s="424" t="s">
        <v>604</v>
      </c>
      <c r="H12" s="424" t="s">
        <v>605</v>
      </c>
      <c r="I12" s="267" t="s">
        <v>405</v>
      </c>
      <c r="J12" s="1174" t="s">
        <v>603</v>
      </c>
      <c r="K12" s="1175"/>
      <c r="L12" s="424" t="s">
        <v>604</v>
      </c>
      <c r="M12" s="424" t="s">
        <v>605</v>
      </c>
      <c r="N12" s="267" t="s">
        <v>405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2" s="2" customFormat="1" ht="15.75" hidden="1" customHeight="1">
      <c r="A13" s="268" t="s">
        <v>606</v>
      </c>
      <c r="B13" s="269"/>
      <c r="C13" s="270"/>
      <c r="D13" s="271">
        <v>21</v>
      </c>
      <c r="E13" s="1172" t="s">
        <v>607</v>
      </c>
      <c r="F13" s="1173"/>
      <c r="G13" s="272"/>
      <c r="H13" s="270"/>
      <c r="I13" s="271">
        <v>2</v>
      </c>
      <c r="J13" s="1172" t="s">
        <v>608</v>
      </c>
      <c r="K13" s="1173"/>
      <c r="L13" s="269"/>
      <c r="M13" s="270"/>
      <c r="N13" s="271">
        <v>32</v>
      </c>
      <c r="O13" s="6"/>
      <c r="P13" s="6"/>
      <c r="Q13" s="24"/>
      <c r="R13" s="24"/>
      <c r="S13" s="6"/>
      <c r="T13" s="24"/>
      <c r="U13" s="24"/>
      <c r="V13" s="6"/>
      <c r="W13" s="24"/>
      <c r="X13" s="24"/>
      <c r="Y13" s="2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2" s="2" customFormat="1" ht="15.75" hidden="1" customHeight="1">
      <c r="A14" s="423" t="s">
        <v>609</v>
      </c>
      <c r="B14" s="273"/>
      <c r="C14" s="24"/>
      <c r="D14" s="274">
        <v>2</v>
      </c>
      <c r="E14" s="1163" t="s">
        <v>610</v>
      </c>
      <c r="F14" s="790"/>
      <c r="G14" s="273"/>
      <c r="H14" s="24"/>
      <c r="I14" s="274">
        <v>55</v>
      </c>
      <c r="J14" s="1163" t="s">
        <v>611</v>
      </c>
      <c r="K14" s="790"/>
      <c r="L14" s="273"/>
      <c r="M14" s="24"/>
      <c r="N14" s="274">
        <v>33</v>
      </c>
      <c r="O14" s="6"/>
      <c r="P14" s="6"/>
      <c r="Q14" s="24"/>
      <c r="R14" s="24"/>
      <c r="S14" s="6"/>
      <c r="T14" s="24"/>
      <c r="U14" s="24"/>
      <c r="V14" s="6"/>
      <c r="W14" s="24"/>
      <c r="X14" s="24"/>
      <c r="Y14" s="24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2" s="2" customFormat="1" ht="15.75" hidden="1" customHeight="1">
      <c r="A15" s="423" t="s">
        <v>612</v>
      </c>
      <c r="B15" s="273"/>
      <c r="C15" s="24"/>
      <c r="D15" s="274">
        <v>31</v>
      </c>
      <c r="E15" s="1163" t="s">
        <v>613</v>
      </c>
      <c r="F15" s="790"/>
      <c r="G15" s="273"/>
      <c r="H15" s="24"/>
      <c r="I15" s="274">
        <v>43</v>
      </c>
      <c r="J15" s="1163" t="s">
        <v>614</v>
      </c>
      <c r="K15" s="790"/>
      <c r="L15" s="273"/>
      <c r="M15" s="24"/>
      <c r="N15" s="274">
        <v>40</v>
      </c>
      <c r="O15" s="6"/>
      <c r="P15" s="6"/>
      <c r="Q15" s="24"/>
      <c r="R15" s="24"/>
      <c r="S15" s="6"/>
      <c r="T15" s="24"/>
      <c r="U15" s="24"/>
      <c r="V15" s="6"/>
      <c r="W15" s="24"/>
      <c r="X15" s="24"/>
      <c r="Y15" s="24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2" s="2" customFormat="1" ht="15.75" hidden="1" customHeight="1">
      <c r="A16" s="423" t="s">
        <v>615</v>
      </c>
      <c r="B16" s="273"/>
      <c r="C16" s="24"/>
      <c r="D16" s="274">
        <v>9</v>
      </c>
      <c r="E16" s="1163" t="s">
        <v>616</v>
      </c>
      <c r="F16" s="790"/>
      <c r="G16" s="273"/>
      <c r="H16" s="24"/>
      <c r="I16" s="274">
        <v>7</v>
      </c>
      <c r="J16" s="1163" t="s">
        <v>617</v>
      </c>
      <c r="K16" s="790"/>
      <c r="L16" s="273"/>
      <c r="M16" s="24"/>
      <c r="N16" s="274">
        <v>28</v>
      </c>
      <c r="O16" s="6"/>
      <c r="P16" s="6"/>
      <c r="Q16" s="24"/>
      <c r="R16" s="24"/>
      <c r="S16" s="6"/>
      <c r="T16" s="24"/>
      <c r="U16" s="24"/>
      <c r="V16" s="6"/>
      <c r="W16" s="24"/>
      <c r="X16" s="24"/>
      <c r="Y16" s="24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2" customFormat="1" ht="15.75" hidden="1" customHeight="1">
      <c r="A17" s="423" t="s">
        <v>618</v>
      </c>
      <c r="B17" s="273"/>
      <c r="C17" s="24"/>
      <c r="D17" s="274">
        <v>119</v>
      </c>
      <c r="E17" s="1163" t="s">
        <v>619</v>
      </c>
      <c r="F17" s="790"/>
      <c r="G17" s="273"/>
      <c r="H17" s="24"/>
      <c r="I17" s="274">
        <v>74</v>
      </c>
      <c r="J17" s="1163" t="s">
        <v>620</v>
      </c>
      <c r="K17" s="790"/>
      <c r="L17" s="273"/>
      <c r="M17" s="24"/>
      <c r="N17" s="274">
        <v>29</v>
      </c>
      <c r="O17" s="6"/>
      <c r="P17" s="6"/>
      <c r="Q17" s="24"/>
      <c r="R17" s="24"/>
      <c r="S17" s="6"/>
      <c r="T17" s="24"/>
      <c r="U17" s="24"/>
      <c r="V17" s="6"/>
      <c r="W17" s="24"/>
      <c r="X17" s="24"/>
      <c r="Y17" s="24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s="2" customFormat="1" ht="15.75" hidden="1" customHeight="1">
      <c r="A18" s="423" t="s">
        <v>621</v>
      </c>
      <c r="B18" s="273"/>
      <c r="C18" s="24"/>
      <c r="D18" s="274">
        <v>65</v>
      </c>
      <c r="E18" s="1163" t="s">
        <v>622</v>
      </c>
      <c r="F18" s="790"/>
      <c r="G18" s="273"/>
      <c r="H18" s="24"/>
      <c r="I18" s="274">
        <v>3</v>
      </c>
      <c r="J18" s="1163" t="s">
        <v>572</v>
      </c>
      <c r="K18" s="790"/>
      <c r="L18" s="273"/>
      <c r="M18" s="24"/>
      <c r="N18" s="274">
        <v>25</v>
      </c>
      <c r="O18" s="6"/>
      <c r="P18" s="6"/>
      <c r="Q18" s="24"/>
      <c r="R18" s="24"/>
      <c r="S18" s="6"/>
      <c r="T18" s="24"/>
      <c r="U18" s="24"/>
      <c r="V18" s="6"/>
      <c r="W18" s="24"/>
      <c r="X18" s="24"/>
      <c r="Y18" s="24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2" customFormat="1" ht="15.75" hidden="1" customHeight="1">
      <c r="A19" s="423" t="s">
        <v>623</v>
      </c>
      <c r="B19" s="273"/>
      <c r="C19" s="24"/>
      <c r="D19" s="274">
        <v>50</v>
      </c>
      <c r="E19" s="1163" t="s">
        <v>624</v>
      </c>
      <c r="F19" s="790"/>
      <c r="G19" s="275"/>
      <c r="H19" s="24"/>
      <c r="I19" s="274">
        <v>7</v>
      </c>
      <c r="J19" s="1163" t="s">
        <v>625</v>
      </c>
      <c r="K19" s="790"/>
      <c r="L19" s="273"/>
      <c r="M19" s="24"/>
      <c r="N19" s="274">
        <v>26</v>
      </c>
      <c r="O19" s="6"/>
      <c r="P19" s="6"/>
      <c r="Q19" s="24"/>
      <c r="R19" s="24"/>
      <c r="S19" s="6"/>
      <c r="T19" s="24"/>
      <c r="U19" s="24"/>
      <c r="V19" s="6"/>
      <c r="W19" s="24"/>
      <c r="X19" s="24"/>
      <c r="Y19" s="24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2" customFormat="1" ht="15.75" hidden="1" customHeight="1">
      <c r="A20" s="423" t="s">
        <v>626</v>
      </c>
      <c r="B20" s="273"/>
      <c r="C20" s="24"/>
      <c r="D20" s="274">
        <v>16</v>
      </c>
      <c r="E20" s="1163" t="s">
        <v>627</v>
      </c>
      <c r="F20" s="790"/>
      <c r="G20" s="273"/>
      <c r="H20" s="24"/>
      <c r="I20" s="274">
        <v>28</v>
      </c>
      <c r="J20" s="1163" t="s">
        <v>628</v>
      </c>
      <c r="K20" s="790"/>
      <c r="L20" s="273"/>
      <c r="M20" s="24"/>
      <c r="N20" s="274">
        <v>21</v>
      </c>
      <c r="O20" s="6"/>
      <c r="P20" s="6"/>
      <c r="Q20" s="24"/>
      <c r="R20" s="24"/>
      <c r="S20" s="6"/>
      <c r="T20" s="24"/>
      <c r="U20" s="24"/>
      <c r="V20" s="6"/>
      <c r="W20" s="24"/>
      <c r="X20" s="24"/>
      <c r="Y20" s="24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2" customFormat="1" ht="15.75" hidden="1" customHeight="1">
      <c r="A21" s="423" t="s">
        <v>629</v>
      </c>
      <c r="B21" s="273"/>
      <c r="C21" s="24"/>
      <c r="D21" s="274">
        <v>94</v>
      </c>
      <c r="E21" s="1163" t="s">
        <v>630</v>
      </c>
      <c r="F21" s="790"/>
      <c r="G21" s="273"/>
      <c r="H21" s="24"/>
      <c r="I21" s="274">
        <v>107</v>
      </c>
      <c r="J21" s="1163" t="s">
        <v>631</v>
      </c>
      <c r="K21" s="790"/>
      <c r="L21" s="273"/>
      <c r="M21" s="24"/>
      <c r="N21" s="274">
        <v>22</v>
      </c>
      <c r="O21" s="6"/>
      <c r="P21" s="6"/>
      <c r="Q21" s="24"/>
      <c r="R21" s="24"/>
      <c r="S21" s="6"/>
      <c r="T21" s="24"/>
      <c r="U21" s="24"/>
      <c r="V21" s="6"/>
      <c r="W21" s="24"/>
      <c r="X21" s="24"/>
      <c r="Y21" s="24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2" customFormat="1" ht="15.75" hidden="1" customHeight="1">
      <c r="A22" s="423" t="s">
        <v>632</v>
      </c>
      <c r="B22" s="273"/>
      <c r="C22" s="24"/>
      <c r="D22" s="274">
        <v>17</v>
      </c>
      <c r="E22" s="1163" t="s">
        <v>633</v>
      </c>
      <c r="F22" s="790"/>
      <c r="G22" s="273"/>
      <c r="H22" s="24"/>
      <c r="I22" s="274">
        <v>24</v>
      </c>
      <c r="J22" s="1163" t="s">
        <v>634</v>
      </c>
      <c r="K22" s="790"/>
      <c r="L22" s="273"/>
      <c r="M22" s="24"/>
      <c r="N22" s="274">
        <v>35</v>
      </c>
      <c r="O22" s="6"/>
      <c r="P22" s="6"/>
      <c r="Q22" s="24"/>
      <c r="R22" s="24"/>
      <c r="S22" s="6"/>
      <c r="T22" s="24"/>
      <c r="U22" s="24"/>
      <c r="V22" s="6"/>
      <c r="W22" s="24"/>
      <c r="X22" s="24"/>
      <c r="Y22" s="24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2" customFormat="1" ht="15.75" hidden="1" customHeight="1" thickBot="1">
      <c r="A23" s="276" t="s">
        <v>635</v>
      </c>
      <c r="B23" s="277"/>
      <c r="C23" s="278"/>
      <c r="D23" s="279">
        <v>15</v>
      </c>
      <c r="E23" s="1164" t="s">
        <v>636</v>
      </c>
      <c r="F23" s="1165"/>
      <c r="G23" s="277"/>
      <c r="H23" s="278"/>
      <c r="I23" s="279">
        <v>32</v>
      </c>
      <c r="J23" s="280"/>
      <c r="K23" s="281"/>
      <c r="L23" s="282"/>
      <c r="M23" s="283"/>
      <c r="N23" s="284"/>
      <c r="O23" s="6"/>
      <c r="P23" s="6"/>
      <c r="Q23" s="24"/>
      <c r="R23" s="24"/>
      <c r="S23" s="6"/>
      <c r="T23" s="24"/>
      <c r="U23" s="24"/>
      <c r="V23" s="6"/>
      <c r="W23" s="24"/>
      <c r="X23" s="24"/>
      <c r="Y23" s="24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2" customFormat="1" ht="18" hidden="1" customHeight="1">
      <c r="A24" s="8" t="s">
        <v>637</v>
      </c>
      <c r="B24" s="6"/>
      <c r="C24" s="6"/>
      <c r="D24" s="6"/>
      <c r="E24" s="6"/>
      <c r="F24" s="6"/>
      <c r="G24" s="6"/>
      <c r="H24" s="6"/>
      <c r="I24" s="6"/>
      <c r="J24" s="1166" t="s">
        <v>638</v>
      </c>
      <c r="K24" s="1167"/>
      <c r="L24" s="285"/>
      <c r="M24" s="286"/>
      <c r="N24" s="287">
        <f>SUM(D13:D23,I13:I23,N13:N22)</f>
        <v>1112</v>
      </c>
      <c r="O24" s="6"/>
      <c r="P24" s="6"/>
      <c r="Q24" s="24"/>
      <c r="R24" s="24"/>
      <c r="S24" s="6"/>
      <c r="T24" s="24"/>
      <c r="U24" s="24"/>
      <c r="V24" s="6"/>
      <c r="W24" s="24"/>
      <c r="X24" s="24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2" customFormat="1" ht="18" hidden="1" customHeight="1">
      <c r="A25" s="111" t="s">
        <v>639</v>
      </c>
      <c r="B25" s="6"/>
      <c r="C25" s="6"/>
      <c r="D25" s="6"/>
      <c r="E25" s="6"/>
      <c r="F25" s="6"/>
      <c r="G25" s="6"/>
      <c r="H25" s="6"/>
      <c r="I25" s="6"/>
      <c r="J25" s="1168" t="s">
        <v>599</v>
      </c>
      <c r="K25" s="1169"/>
      <c r="L25" s="288"/>
      <c r="M25" s="289">
        <v>0</v>
      </c>
      <c r="N25" s="289"/>
      <c r="O25" s="6"/>
      <c r="P25" s="6"/>
      <c r="Q25" s="290"/>
      <c r="R25" s="290"/>
      <c r="S25" s="6"/>
      <c r="T25" s="6"/>
      <c r="U25" s="6"/>
      <c r="V25" s="6"/>
      <c r="W25" s="409"/>
      <c r="X25" s="409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2" customFormat="1" ht="18" hidden="1" customHeight="1" thickBot="1">
      <c r="A26" s="8" t="s">
        <v>640</v>
      </c>
      <c r="B26" s="6"/>
      <c r="C26" s="6"/>
      <c r="D26" s="6"/>
      <c r="E26" s="6"/>
      <c r="F26" s="6"/>
      <c r="G26" s="6"/>
      <c r="H26" s="6"/>
      <c r="I26" s="6"/>
      <c r="J26" s="1170" t="s">
        <v>641</v>
      </c>
      <c r="K26" s="1171"/>
      <c r="L26" s="291"/>
      <c r="M26" s="292">
        <f>SUM(N24,M25)</f>
        <v>1112</v>
      </c>
      <c r="N26" s="293"/>
      <c r="O26" s="6"/>
      <c r="P26" s="6"/>
      <c r="Q26" s="24"/>
      <c r="R26" s="24"/>
      <c r="S26" s="6"/>
      <c r="T26" s="24"/>
      <c r="U26" s="24"/>
      <c r="V26" s="6"/>
      <c r="W26" s="374"/>
      <c r="X26" s="374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2" customFormat="1" ht="15.75" hidden="1" customHeight="1">
      <c r="A27" s="111" t="s">
        <v>642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2" customFormat="1" ht="18.75" customHeight="1">
      <c r="A28" s="108" t="s">
        <v>643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2" customFormat="1" ht="7.5" customHeight="1">
      <c r="A29" s="108"/>
    </row>
    <row r="30" spans="1:40" s="2" customFormat="1" ht="15.75" customHeight="1" thickBot="1">
      <c r="A30" s="294" t="s">
        <v>644</v>
      </c>
      <c r="B30" s="3"/>
      <c r="C30" s="3"/>
      <c r="D30" s="3"/>
      <c r="E30" s="3"/>
      <c r="F30" s="3"/>
      <c r="G30" s="3"/>
      <c r="H30" s="3"/>
      <c r="I30" s="3"/>
      <c r="J30" s="122" t="s">
        <v>645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0" s="2" customFormat="1" ht="16.5" customHeight="1">
      <c r="A31" s="373" t="s">
        <v>505</v>
      </c>
      <c r="B31" s="840" t="s">
        <v>646</v>
      </c>
      <c r="C31" s="791"/>
      <c r="D31" s="802"/>
      <c r="E31" s="840" t="s">
        <v>647</v>
      </c>
      <c r="F31" s="791"/>
      <c r="G31" s="802"/>
      <c r="H31" s="1159" t="s">
        <v>648</v>
      </c>
      <c r="I31" s="1160"/>
      <c r="J31" s="1160"/>
      <c r="K31" s="6"/>
      <c r="L31" s="6"/>
      <c r="M31" s="6"/>
      <c r="N31" s="6"/>
      <c r="O31" s="6"/>
      <c r="P31" s="6"/>
      <c r="Q31" s="6"/>
      <c r="R31" s="6"/>
      <c r="S31" s="8"/>
      <c r="T31" s="8"/>
      <c r="U31" s="8"/>
      <c r="V31" s="6"/>
    </row>
    <row r="32" spans="1:40" s="2" customFormat="1" ht="16.5" customHeight="1">
      <c r="A32" s="374" t="s">
        <v>649</v>
      </c>
      <c r="B32" s="1134">
        <v>1040</v>
      </c>
      <c r="C32" s="1161"/>
      <c r="D32" s="1161"/>
      <c r="E32" s="1161">
        <v>991</v>
      </c>
      <c r="F32" s="1161"/>
      <c r="G32" s="1161"/>
      <c r="H32" s="1162">
        <v>95.3</v>
      </c>
      <c r="I32" s="1162"/>
      <c r="J32" s="1162"/>
      <c r="K32" s="6"/>
      <c r="L32" s="57"/>
      <c r="M32" s="57"/>
      <c r="N32" s="57"/>
      <c r="O32" s="57"/>
      <c r="P32" s="6"/>
      <c r="Q32" s="6"/>
      <c r="R32" s="6"/>
      <c r="S32" s="252"/>
      <c r="T32" s="252"/>
      <c r="U32" s="252"/>
      <c r="V32" s="6"/>
    </row>
    <row r="33" spans="1:22" s="2" customFormat="1" ht="16.5" customHeight="1" thickBot="1">
      <c r="A33" s="416" t="s">
        <v>650</v>
      </c>
      <c r="B33" s="1156">
        <v>968</v>
      </c>
      <c r="C33" s="1157"/>
      <c r="D33" s="1157"/>
      <c r="E33" s="1157">
        <v>937</v>
      </c>
      <c r="F33" s="1157"/>
      <c r="G33" s="1157"/>
      <c r="H33" s="1158">
        <v>96.8</v>
      </c>
      <c r="I33" s="1158"/>
      <c r="J33" s="1158"/>
      <c r="K33" s="6"/>
      <c r="L33" s="57"/>
      <c r="M33" s="57"/>
      <c r="N33" s="57"/>
      <c r="O33" s="57"/>
      <c r="P33" s="6"/>
      <c r="Q33" s="6"/>
      <c r="R33" s="6"/>
      <c r="S33" s="252"/>
      <c r="T33" s="252"/>
      <c r="U33" s="252"/>
      <c r="V33" s="6"/>
    </row>
    <row r="34" spans="1:22" s="2" customFormat="1" ht="16.5" customHeight="1">
      <c r="A34" s="57"/>
      <c r="B34" s="57"/>
      <c r="H34" s="5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s="2" customFormat="1" ht="15.75" customHeight="1" thickBot="1">
      <c r="A35" s="294" t="s">
        <v>651</v>
      </c>
      <c r="B35" s="3"/>
      <c r="C35" s="3"/>
      <c r="D35" s="3"/>
      <c r="E35" s="3"/>
      <c r="F35" s="3"/>
      <c r="G35" s="3"/>
      <c r="H35" s="3"/>
      <c r="I35" s="3"/>
      <c r="J35" s="122" t="s">
        <v>652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s="2" customFormat="1" ht="16.5" customHeight="1">
      <c r="A36" s="373" t="s">
        <v>505</v>
      </c>
      <c r="B36" s="840" t="s">
        <v>646</v>
      </c>
      <c r="C36" s="791"/>
      <c r="D36" s="802"/>
      <c r="E36" s="840" t="s">
        <v>647</v>
      </c>
      <c r="F36" s="791"/>
      <c r="G36" s="802"/>
      <c r="H36" s="1159" t="s">
        <v>648</v>
      </c>
      <c r="I36" s="1160"/>
      <c r="J36" s="1160"/>
      <c r="K36" s="6"/>
      <c r="L36" s="6"/>
      <c r="M36" s="6"/>
      <c r="N36" s="6"/>
      <c r="O36" s="6"/>
      <c r="P36" s="6"/>
      <c r="Q36" s="6"/>
      <c r="R36" s="6"/>
      <c r="S36" s="8"/>
      <c r="T36" s="8"/>
      <c r="U36" s="8"/>
      <c r="V36" s="6"/>
    </row>
    <row r="37" spans="1:22" s="2" customFormat="1" ht="16.5" customHeight="1">
      <c r="A37" s="374" t="s">
        <v>649</v>
      </c>
      <c r="B37" s="1134">
        <v>1018</v>
      </c>
      <c r="C37" s="1161"/>
      <c r="D37" s="1161"/>
      <c r="E37" s="1161">
        <v>934</v>
      </c>
      <c r="F37" s="1161"/>
      <c r="G37" s="1161"/>
      <c r="H37" s="1162">
        <v>91.7</v>
      </c>
      <c r="I37" s="1162"/>
      <c r="J37" s="1162"/>
      <c r="K37" s="6"/>
      <c r="L37" s="6"/>
      <c r="M37" s="57"/>
      <c r="N37" s="57"/>
      <c r="O37" s="57"/>
      <c r="P37" s="6"/>
      <c r="Q37" s="6"/>
      <c r="R37" s="6"/>
      <c r="S37" s="252"/>
      <c r="T37" s="252"/>
      <c r="U37" s="252"/>
      <c r="V37" s="6"/>
    </row>
    <row r="38" spans="1:22" s="2" customFormat="1" ht="16.5" customHeight="1" thickBot="1">
      <c r="A38" s="416" t="s">
        <v>650</v>
      </c>
      <c r="B38" s="1156">
        <v>987</v>
      </c>
      <c r="C38" s="1157"/>
      <c r="D38" s="1157"/>
      <c r="E38" s="1157">
        <v>929</v>
      </c>
      <c r="F38" s="1157"/>
      <c r="G38" s="1157"/>
      <c r="H38" s="1158">
        <v>94.1</v>
      </c>
      <c r="I38" s="1158"/>
      <c r="J38" s="1158"/>
      <c r="K38" s="6"/>
      <c r="L38" s="6"/>
      <c r="M38" s="57"/>
      <c r="N38" s="57"/>
      <c r="O38" s="57"/>
      <c r="P38" s="6"/>
      <c r="Q38" s="6"/>
      <c r="R38" s="6"/>
      <c r="S38" s="252"/>
      <c r="T38" s="252"/>
      <c r="U38" s="252"/>
      <c r="V38" s="6"/>
    </row>
    <row r="39" spans="1:22" s="2" customFormat="1" ht="16.5" customHeight="1">
      <c r="A39" s="10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s="2" customFormat="1" ht="15.75" customHeight="1" thickBot="1">
      <c r="A40" s="294" t="s">
        <v>653</v>
      </c>
      <c r="B40" s="3"/>
      <c r="C40" s="3"/>
      <c r="D40" s="3"/>
      <c r="E40" s="3"/>
      <c r="F40" s="3"/>
      <c r="G40" s="3"/>
      <c r="H40" s="3"/>
      <c r="I40" s="3"/>
      <c r="J40" s="122" t="s">
        <v>645</v>
      </c>
      <c r="K40" s="6"/>
      <c r="L40" s="6"/>
      <c r="M40" s="6"/>
      <c r="N40" s="6"/>
      <c r="O40" s="6"/>
      <c r="P40" s="6"/>
      <c r="Q40" s="6"/>
      <c r="R40" s="9"/>
      <c r="S40" s="9"/>
      <c r="T40" s="6"/>
      <c r="U40" s="6"/>
      <c r="V40" s="6"/>
    </row>
    <row r="41" spans="1:22" s="2" customFormat="1" ht="16.5" customHeight="1">
      <c r="A41" s="373" t="s">
        <v>505</v>
      </c>
      <c r="B41" s="840" t="s">
        <v>654</v>
      </c>
      <c r="C41" s="791"/>
      <c r="D41" s="802"/>
      <c r="E41" s="840" t="s">
        <v>647</v>
      </c>
      <c r="F41" s="791"/>
      <c r="G41" s="802"/>
      <c r="H41" s="1159" t="s">
        <v>648</v>
      </c>
      <c r="I41" s="1160"/>
      <c r="J41" s="1160"/>
      <c r="K41" s="6"/>
      <c r="L41" s="6"/>
      <c r="M41" s="6"/>
      <c r="N41" s="6"/>
      <c r="O41" s="6"/>
      <c r="P41" s="6"/>
      <c r="Q41" s="8"/>
      <c r="R41" s="8"/>
      <c r="S41" s="8"/>
      <c r="T41" s="6"/>
      <c r="U41" s="6"/>
      <c r="V41" s="6"/>
    </row>
    <row r="42" spans="1:22" s="2" customFormat="1" ht="16.5" customHeight="1">
      <c r="A42" s="374" t="s">
        <v>649</v>
      </c>
      <c r="B42" s="1134">
        <v>1012</v>
      </c>
      <c r="C42" s="1161"/>
      <c r="D42" s="1161"/>
      <c r="E42" s="1161">
        <v>1010</v>
      </c>
      <c r="F42" s="1161"/>
      <c r="G42" s="1161"/>
      <c r="H42" s="1162">
        <v>99.8</v>
      </c>
      <c r="I42" s="1162"/>
      <c r="J42" s="1162"/>
      <c r="K42" s="57"/>
      <c r="L42" s="57"/>
      <c r="M42" s="57"/>
      <c r="N42" s="6"/>
      <c r="O42" s="6"/>
      <c r="P42" s="6"/>
      <c r="Q42" s="251"/>
      <c r="R42" s="251"/>
      <c r="S42" s="251"/>
      <c r="T42" s="6"/>
      <c r="U42" s="6"/>
      <c r="V42" s="6"/>
    </row>
    <row r="43" spans="1:22" s="2" customFormat="1" ht="16.5" customHeight="1" thickBot="1">
      <c r="A43" s="416" t="s">
        <v>655</v>
      </c>
      <c r="B43" s="1156">
        <v>1039</v>
      </c>
      <c r="C43" s="1157"/>
      <c r="D43" s="1157"/>
      <c r="E43" s="1157">
        <v>1031</v>
      </c>
      <c r="F43" s="1157"/>
      <c r="G43" s="1157"/>
      <c r="H43" s="1158">
        <v>99.2</v>
      </c>
      <c r="I43" s="1158"/>
      <c r="J43" s="1158"/>
      <c r="K43" s="57"/>
      <c r="L43" s="57"/>
      <c r="M43" s="57"/>
      <c r="N43" s="6"/>
      <c r="O43" s="6"/>
      <c r="P43" s="6"/>
      <c r="Q43" s="251"/>
      <c r="R43" s="251"/>
      <c r="S43" s="251"/>
      <c r="T43" s="6"/>
      <c r="U43" s="6"/>
      <c r="V43" s="6"/>
    </row>
    <row r="44" spans="1:22" s="2" customFormat="1" ht="16.5" customHeight="1">
      <c r="A44" s="389"/>
      <c r="B44" s="295"/>
      <c r="C44" s="296"/>
      <c r="D44" s="296"/>
      <c r="E44" s="296"/>
      <c r="F44" s="296"/>
      <c r="G44" s="296"/>
      <c r="H44" s="297"/>
      <c r="I44" s="296"/>
      <c r="J44" s="296"/>
      <c r="K44" s="6"/>
      <c r="L44" s="6"/>
      <c r="M44" s="6"/>
      <c r="N44" s="57"/>
      <c r="O44" s="6"/>
      <c r="P44" s="6"/>
      <c r="Q44" s="6"/>
      <c r="R44" s="6"/>
      <c r="S44" s="6"/>
      <c r="T44" s="6"/>
      <c r="U44" s="6"/>
      <c r="V44" s="6"/>
    </row>
    <row r="45" spans="1:22" s="2" customFormat="1" ht="15.75" customHeight="1" thickBot="1">
      <c r="A45" s="294" t="s">
        <v>656</v>
      </c>
      <c r="B45" s="3"/>
      <c r="C45" s="3"/>
      <c r="D45" s="3"/>
      <c r="E45" s="3"/>
      <c r="F45" s="3"/>
      <c r="G45" s="3"/>
      <c r="H45" s="3"/>
      <c r="I45" s="3"/>
      <c r="J45" s="122" t="s">
        <v>652</v>
      </c>
      <c r="K45" s="6"/>
      <c r="L45" s="6"/>
      <c r="M45" s="6"/>
      <c r="N45" s="6"/>
      <c r="O45" s="6"/>
      <c r="P45" s="6"/>
      <c r="Q45" s="6"/>
      <c r="R45" s="6"/>
      <c r="S45" s="9"/>
      <c r="T45" s="6"/>
      <c r="U45" s="6"/>
      <c r="V45" s="6"/>
    </row>
    <row r="46" spans="1:22" s="2" customFormat="1" ht="16.5" customHeight="1">
      <c r="A46" s="373" t="s">
        <v>505</v>
      </c>
      <c r="B46" s="840" t="s">
        <v>654</v>
      </c>
      <c r="C46" s="791"/>
      <c r="D46" s="802"/>
      <c r="E46" s="840" t="s">
        <v>647</v>
      </c>
      <c r="F46" s="791"/>
      <c r="G46" s="802"/>
      <c r="H46" s="1159" t="s">
        <v>648</v>
      </c>
      <c r="I46" s="1160"/>
      <c r="J46" s="1160"/>
      <c r="K46" s="6"/>
      <c r="L46" s="6"/>
      <c r="M46" s="6"/>
      <c r="N46" s="6"/>
      <c r="O46" s="6"/>
      <c r="P46" s="6"/>
      <c r="Q46" s="8"/>
      <c r="R46" s="8"/>
      <c r="S46" s="8"/>
      <c r="T46" s="6"/>
      <c r="U46" s="6"/>
      <c r="V46" s="6"/>
    </row>
    <row r="47" spans="1:22" s="2" customFormat="1" ht="16.5" customHeight="1">
      <c r="A47" s="374" t="s">
        <v>649</v>
      </c>
      <c r="B47" s="1134">
        <v>1064</v>
      </c>
      <c r="C47" s="1161"/>
      <c r="D47" s="1161"/>
      <c r="E47" s="1161">
        <v>1054</v>
      </c>
      <c r="F47" s="1161"/>
      <c r="G47" s="1161"/>
      <c r="H47" s="1162">
        <v>99.1</v>
      </c>
      <c r="I47" s="1162"/>
      <c r="J47" s="1162"/>
      <c r="K47" s="57"/>
      <c r="L47" s="57"/>
      <c r="M47" s="57"/>
      <c r="N47" s="6"/>
      <c r="O47" s="6"/>
      <c r="P47" s="6"/>
      <c r="Q47" s="251"/>
      <c r="R47" s="251"/>
      <c r="S47" s="251"/>
      <c r="T47" s="6"/>
      <c r="U47" s="6"/>
      <c r="V47" s="6"/>
    </row>
    <row r="48" spans="1:22" s="2" customFormat="1" ht="16.5" customHeight="1" thickBot="1">
      <c r="A48" s="416" t="s">
        <v>655</v>
      </c>
      <c r="B48" s="1156">
        <v>974</v>
      </c>
      <c r="C48" s="1157"/>
      <c r="D48" s="1157"/>
      <c r="E48" s="1157">
        <v>986</v>
      </c>
      <c r="F48" s="1157"/>
      <c r="G48" s="1157"/>
      <c r="H48" s="1158">
        <v>101.2</v>
      </c>
      <c r="I48" s="1158"/>
      <c r="J48" s="1158"/>
      <c r="K48" s="57"/>
      <c r="L48" s="57"/>
      <c r="M48" s="57"/>
      <c r="N48" s="6"/>
      <c r="O48" s="6"/>
      <c r="P48" s="6"/>
      <c r="Q48" s="251"/>
      <c r="R48" s="251"/>
      <c r="S48" s="251"/>
      <c r="T48" s="6"/>
      <c r="U48" s="6"/>
      <c r="V48" s="6"/>
    </row>
    <row r="49" spans="1:22" s="2" customFormat="1" ht="16.5" customHeight="1">
      <c r="A49" s="12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s="2" customFormat="1" ht="15.75" customHeight="1" thickBot="1">
      <c r="A50" s="294" t="s">
        <v>657</v>
      </c>
      <c r="B50" s="3"/>
      <c r="C50" s="3"/>
      <c r="D50" s="3"/>
      <c r="E50" s="3"/>
      <c r="F50" s="3"/>
      <c r="G50" s="3"/>
      <c r="H50" s="3"/>
      <c r="I50" s="3"/>
      <c r="J50" s="122" t="s">
        <v>645</v>
      </c>
      <c r="K50" s="6"/>
      <c r="L50" s="6"/>
      <c r="M50" s="6"/>
      <c r="N50" s="6"/>
      <c r="O50" s="6"/>
      <c r="P50" s="6"/>
      <c r="Q50" s="6"/>
      <c r="R50" s="6"/>
      <c r="S50" s="9"/>
      <c r="T50" s="6"/>
      <c r="U50" s="6"/>
      <c r="V50" s="6"/>
    </row>
    <row r="51" spans="1:22" s="2" customFormat="1" ht="16.5" customHeight="1">
      <c r="A51" s="373" t="s">
        <v>505</v>
      </c>
      <c r="B51" s="840" t="s">
        <v>654</v>
      </c>
      <c r="C51" s="791"/>
      <c r="D51" s="802"/>
      <c r="E51" s="840" t="s">
        <v>647</v>
      </c>
      <c r="F51" s="791"/>
      <c r="G51" s="802"/>
      <c r="H51" s="1159" t="s">
        <v>648</v>
      </c>
      <c r="I51" s="1160"/>
      <c r="J51" s="1160"/>
      <c r="K51" s="6"/>
      <c r="L51" s="6"/>
      <c r="M51" s="6"/>
      <c r="N51" s="6"/>
      <c r="O51" s="6"/>
      <c r="P51" s="6"/>
      <c r="Q51" s="8"/>
      <c r="R51" s="8"/>
      <c r="S51" s="8"/>
      <c r="T51" s="6"/>
      <c r="U51" s="6"/>
      <c r="V51" s="6"/>
    </row>
    <row r="52" spans="1:22" s="2" customFormat="1" ht="16.5" customHeight="1">
      <c r="A52" s="374" t="s">
        <v>649</v>
      </c>
      <c r="B52" s="1134">
        <v>1128</v>
      </c>
      <c r="C52" s="1161"/>
      <c r="D52" s="1161"/>
      <c r="E52" s="1161">
        <v>1122</v>
      </c>
      <c r="F52" s="1161"/>
      <c r="G52" s="1161"/>
      <c r="H52" s="1162">
        <v>99.5</v>
      </c>
      <c r="I52" s="1162"/>
      <c r="J52" s="1162"/>
      <c r="K52" s="57"/>
      <c r="L52" s="57"/>
      <c r="M52" s="57"/>
      <c r="N52" s="6"/>
      <c r="O52" s="6"/>
      <c r="P52" s="6"/>
      <c r="Q52" s="251"/>
      <c r="R52" s="251"/>
      <c r="S52" s="251"/>
      <c r="T52" s="6"/>
      <c r="U52" s="6"/>
      <c r="V52" s="6"/>
    </row>
    <row r="53" spans="1:22" s="2" customFormat="1" ht="16.5" customHeight="1" thickBot="1">
      <c r="A53" s="416" t="s">
        <v>650</v>
      </c>
      <c r="B53" s="1156">
        <v>1047</v>
      </c>
      <c r="C53" s="1157"/>
      <c r="D53" s="1157"/>
      <c r="E53" s="1157">
        <v>1037</v>
      </c>
      <c r="F53" s="1157"/>
      <c r="G53" s="1157"/>
      <c r="H53" s="1158">
        <v>99</v>
      </c>
      <c r="I53" s="1158"/>
      <c r="J53" s="1158"/>
      <c r="L53" s="57"/>
      <c r="M53" s="57"/>
      <c r="N53" s="6"/>
      <c r="O53" s="6"/>
      <c r="P53" s="6"/>
      <c r="Q53" s="251"/>
      <c r="R53" s="251"/>
      <c r="S53" s="251"/>
      <c r="T53" s="6"/>
      <c r="U53" s="6"/>
      <c r="V53" s="6"/>
    </row>
    <row r="54" spans="1:22" s="2" customFormat="1" ht="16.5" customHeight="1">
      <c r="A54" s="298" t="s">
        <v>658</v>
      </c>
      <c r="B54" s="57"/>
      <c r="H54" s="57"/>
      <c r="K54" s="6"/>
      <c r="L54" s="6"/>
      <c r="M54" s="6"/>
      <c r="N54" s="234"/>
      <c r="O54" s="6"/>
      <c r="P54" s="6"/>
      <c r="Q54" s="6"/>
      <c r="R54" s="6"/>
      <c r="S54" s="6"/>
      <c r="T54" s="6"/>
      <c r="U54" s="6"/>
      <c r="V54" s="6"/>
    </row>
    <row r="55" spans="1:22" ht="16.5" customHeight="1"/>
    <row r="56" spans="1:22" ht="16.5" customHeight="1"/>
    <row r="57" spans="1:22" ht="16.5" customHeight="1"/>
    <row r="58" spans="1:22" ht="16.5" customHeight="1"/>
    <row r="59" spans="1:22" ht="16.5" customHeight="1"/>
    <row r="60" spans="1:22" ht="16.5" customHeight="1"/>
  </sheetData>
  <customSheetViews>
    <customSheetView guid="{D533129D-736A-498B-A442-92C714A2889C}" showPageBreaks="1" printArea="1" hiddenRows="1" view="pageBreakPreview">
      <selection activeCell="H6" sqref="H6:I6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"/>
      <headerFooter alignWithMargins="0"/>
    </customSheetView>
    <customSheetView guid="{90A86BFC-5A29-47A1-B16B-2C88BEE8AA08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2"/>
      <headerFooter alignWithMargins="0"/>
    </customSheetView>
    <customSheetView guid="{3EB8CC3E-9A82-4E16-A97F-626541589659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3"/>
      <headerFooter alignWithMargins="0"/>
    </customSheetView>
    <customSheetView guid="{36BB60DB-041E-4283-9C5E-6CB41743C82C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4"/>
      <headerFooter alignWithMargins="0"/>
    </customSheetView>
    <customSheetView guid="{BF4B2B80-652C-4497-A8CD-0B9D15218EEA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5"/>
      <headerFooter alignWithMargins="0"/>
    </customSheetView>
    <customSheetView guid="{E915AD50-E2BA-4B87-8EFB-8C8783D74250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6"/>
      <headerFooter alignWithMargins="0"/>
    </customSheetView>
    <customSheetView guid="{3A745724-A3E9-4CE2-9AF5-16042FA6772E}" showPageBreaks="1" printArea="1" hiddenRows="1" view="pageBreakPreview" topLeftCell="A34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7"/>
      <headerFooter alignWithMargins="0"/>
    </customSheetView>
    <customSheetView guid="{C0D1F2EE-D3C8-4F38-B430-B11033DBCA91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8"/>
      <headerFooter alignWithMargins="0"/>
    </customSheetView>
    <customSheetView guid="{6380E969-9150-4DC9-BD07-C27618D1043B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9"/>
      <headerFooter alignWithMargins="0"/>
    </customSheetView>
    <customSheetView guid="{38C25886-CB6F-4791-A7C3-87C355F1046F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0"/>
      <headerFooter alignWithMargins="0"/>
    </customSheetView>
    <customSheetView guid="{4ED3DD2F-8CAA-4A09-878B-C46395F0A843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1"/>
      <headerFooter alignWithMargins="0"/>
    </customSheetView>
    <customSheetView guid="{A19DCD98-7108-4C1C-AB15-215177A88340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2"/>
      <headerFooter alignWithMargins="0"/>
    </customSheetView>
    <customSheetView guid="{C9DA7DD4-8D8F-46CB-8ADE-6A720D9EA476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3"/>
      <headerFooter alignWithMargins="0"/>
    </customSheetView>
    <customSheetView guid="{71F5222F-F46C-4BE2-8A3D-CE83EDF671DC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4"/>
      <headerFooter alignWithMargins="0"/>
    </customSheetView>
    <customSheetView guid="{971791CA-EC65-441D-904E-2D910B41BB6F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5"/>
      <headerFooter alignWithMargins="0"/>
    </customSheetView>
    <customSheetView guid="{20AE4CA4-61C1-4B1C-9914-391FCF28BAB4}" showPageBreaks="1" printArea="1" hiddenRows="1" view="pageBreakPreview" topLeftCell="A40">
      <selection activeCell="A40" sqref="A40:XFD40"/>
      <pageMargins left="0.78740157480314965" right="0.78740157480314965" top="0.78740157480314965" bottom="0.78740157480314965" header="0" footer="0"/>
      <pageSetup paperSize="9" scale="99" firstPageNumber="155" pageOrder="overThenDown" orientation="portrait" useFirstPageNumber="1" r:id="rId16"/>
      <headerFooter alignWithMargins="0"/>
    </customSheetView>
  </customSheetViews>
  <mergeCells count="103">
    <mergeCell ref="J1:K2"/>
    <mergeCell ref="L1:M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8:C8"/>
    <mergeCell ref="D8:E8"/>
    <mergeCell ref="F8:G8"/>
    <mergeCell ref="H8:I8"/>
    <mergeCell ref="J8:K8"/>
    <mergeCell ref="E12:F12"/>
    <mergeCell ref="J12:K12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E16:F16"/>
    <mergeCell ref="J16:K16"/>
    <mergeCell ref="E17:F17"/>
    <mergeCell ref="J17:K17"/>
    <mergeCell ref="E18:F18"/>
    <mergeCell ref="J18:K18"/>
    <mergeCell ref="E13:F13"/>
    <mergeCell ref="J13:K13"/>
    <mergeCell ref="E14:F14"/>
    <mergeCell ref="J14:K14"/>
    <mergeCell ref="E15:F15"/>
    <mergeCell ref="J15:K15"/>
    <mergeCell ref="E22:F22"/>
    <mergeCell ref="J22:K22"/>
    <mergeCell ref="E23:F23"/>
    <mergeCell ref="J24:K24"/>
    <mergeCell ref="J25:K25"/>
    <mergeCell ref="J26:K26"/>
    <mergeCell ref="E19:F19"/>
    <mergeCell ref="J19:K19"/>
    <mergeCell ref="E20:F20"/>
    <mergeCell ref="J20:K20"/>
    <mergeCell ref="E21:F21"/>
    <mergeCell ref="J21:K21"/>
    <mergeCell ref="B33:D33"/>
    <mergeCell ref="E33:G33"/>
    <mergeCell ref="H33:J33"/>
    <mergeCell ref="B36:D36"/>
    <mergeCell ref="E36:G36"/>
    <mergeCell ref="H36:J36"/>
    <mergeCell ref="B31:D31"/>
    <mergeCell ref="E31:G31"/>
    <mergeCell ref="H31:J31"/>
    <mergeCell ref="B32:D32"/>
    <mergeCell ref="E32:G32"/>
    <mergeCell ref="H32:J32"/>
    <mergeCell ref="B41:D41"/>
    <mergeCell ref="E41:G41"/>
    <mergeCell ref="H41:J41"/>
    <mergeCell ref="B42:D42"/>
    <mergeCell ref="E42:G42"/>
    <mergeCell ref="H42:J42"/>
    <mergeCell ref="B37:D37"/>
    <mergeCell ref="E37:G37"/>
    <mergeCell ref="H37:J37"/>
    <mergeCell ref="B38:D38"/>
    <mergeCell ref="E38:G38"/>
    <mergeCell ref="H38:J38"/>
    <mergeCell ref="B47:D47"/>
    <mergeCell ref="E47:G47"/>
    <mergeCell ref="H47:J47"/>
    <mergeCell ref="B48:D48"/>
    <mergeCell ref="E48:G48"/>
    <mergeCell ref="H48:J48"/>
    <mergeCell ref="B43:D43"/>
    <mergeCell ref="E43:G43"/>
    <mergeCell ref="H43:J43"/>
    <mergeCell ref="B46:D46"/>
    <mergeCell ref="E46:G46"/>
    <mergeCell ref="H46:J46"/>
    <mergeCell ref="B53:D53"/>
    <mergeCell ref="E53:G53"/>
    <mergeCell ref="H53:J53"/>
    <mergeCell ref="B51:D51"/>
    <mergeCell ref="E51:G51"/>
    <mergeCell ref="H51:J51"/>
    <mergeCell ref="B52:D52"/>
    <mergeCell ref="E52:G52"/>
    <mergeCell ref="H52:J52"/>
  </mergeCells>
  <phoneticPr fontId="3"/>
  <printOptions gridLinesSet="0"/>
  <pageMargins left="0.78740157480314965" right="0.78740157480314965" top="0.78740157480314965" bottom="0.78740157480314965" header="0" footer="0"/>
  <pageSetup paperSize="9" scale="99" firstPageNumber="155" pageOrder="overThenDown" orientation="portrait" useFirstPageNumber="1" r:id="rId17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view="pageBreakPreview" zoomScaleNormal="100" zoomScaleSheetLayoutView="100" workbookViewId="0">
      <selection activeCell="B1" sqref="B1"/>
    </sheetView>
  </sheetViews>
  <sheetFormatPr defaultColWidth="10.375" defaultRowHeight="14.45" customHeight="1"/>
  <cols>
    <col min="1" max="1" width="1.75" style="413" customWidth="1"/>
    <col min="2" max="2" width="11.125" style="413" customWidth="1"/>
    <col min="3" max="5" width="9.375" style="413" customWidth="1"/>
    <col min="6" max="6" width="2.875" style="413" customWidth="1"/>
    <col min="7" max="7" width="11.125" style="413" customWidth="1"/>
    <col min="8" max="15" width="9.375" style="413" customWidth="1"/>
    <col min="16" max="256" width="10.375" style="413"/>
    <col min="257" max="257" width="1.75" style="413" customWidth="1"/>
    <col min="258" max="258" width="11.125" style="413" customWidth="1"/>
    <col min="259" max="261" width="9.375" style="413" customWidth="1"/>
    <col min="262" max="262" width="2.875" style="413" customWidth="1"/>
    <col min="263" max="263" width="11.125" style="413" customWidth="1"/>
    <col min="264" max="271" width="9.375" style="413" customWidth="1"/>
    <col min="272" max="512" width="10.375" style="413"/>
    <col min="513" max="513" width="1.75" style="413" customWidth="1"/>
    <col min="514" max="514" width="11.125" style="413" customWidth="1"/>
    <col min="515" max="517" width="9.375" style="413" customWidth="1"/>
    <col min="518" max="518" width="2.875" style="413" customWidth="1"/>
    <col min="519" max="519" width="11.125" style="413" customWidth="1"/>
    <col min="520" max="527" width="9.375" style="413" customWidth="1"/>
    <col min="528" max="768" width="10.375" style="413"/>
    <col min="769" max="769" width="1.75" style="413" customWidth="1"/>
    <col min="770" max="770" width="11.125" style="413" customWidth="1"/>
    <col min="771" max="773" width="9.375" style="413" customWidth="1"/>
    <col min="774" max="774" width="2.875" style="413" customWidth="1"/>
    <col min="775" max="775" width="11.125" style="413" customWidth="1"/>
    <col min="776" max="783" width="9.375" style="413" customWidth="1"/>
    <col min="784" max="1024" width="10.375" style="413"/>
    <col min="1025" max="1025" width="1.75" style="413" customWidth="1"/>
    <col min="1026" max="1026" width="11.125" style="413" customWidth="1"/>
    <col min="1027" max="1029" width="9.375" style="413" customWidth="1"/>
    <col min="1030" max="1030" width="2.875" style="413" customWidth="1"/>
    <col min="1031" max="1031" width="11.125" style="413" customWidth="1"/>
    <col min="1032" max="1039" width="9.375" style="413" customWidth="1"/>
    <col min="1040" max="1280" width="10.375" style="413"/>
    <col min="1281" max="1281" width="1.75" style="413" customWidth="1"/>
    <col min="1282" max="1282" width="11.125" style="413" customWidth="1"/>
    <col min="1283" max="1285" width="9.375" style="413" customWidth="1"/>
    <col min="1286" max="1286" width="2.875" style="413" customWidth="1"/>
    <col min="1287" max="1287" width="11.125" style="413" customWidth="1"/>
    <col min="1288" max="1295" width="9.375" style="413" customWidth="1"/>
    <col min="1296" max="1536" width="10.375" style="413"/>
    <col min="1537" max="1537" width="1.75" style="413" customWidth="1"/>
    <col min="1538" max="1538" width="11.125" style="413" customWidth="1"/>
    <col min="1539" max="1541" width="9.375" style="413" customWidth="1"/>
    <col min="1542" max="1542" width="2.875" style="413" customWidth="1"/>
    <col min="1543" max="1543" width="11.125" style="413" customWidth="1"/>
    <col min="1544" max="1551" width="9.375" style="413" customWidth="1"/>
    <col min="1552" max="1792" width="10.375" style="413"/>
    <col min="1793" max="1793" width="1.75" style="413" customWidth="1"/>
    <col min="1794" max="1794" width="11.125" style="413" customWidth="1"/>
    <col min="1795" max="1797" width="9.375" style="413" customWidth="1"/>
    <col min="1798" max="1798" width="2.875" style="413" customWidth="1"/>
    <col min="1799" max="1799" width="11.125" style="413" customWidth="1"/>
    <col min="1800" max="1807" width="9.375" style="413" customWidth="1"/>
    <col min="1808" max="2048" width="10.375" style="413"/>
    <col min="2049" max="2049" width="1.75" style="413" customWidth="1"/>
    <col min="2050" max="2050" width="11.125" style="413" customWidth="1"/>
    <col min="2051" max="2053" width="9.375" style="413" customWidth="1"/>
    <col min="2054" max="2054" width="2.875" style="413" customWidth="1"/>
    <col min="2055" max="2055" width="11.125" style="413" customWidth="1"/>
    <col min="2056" max="2063" width="9.375" style="413" customWidth="1"/>
    <col min="2064" max="2304" width="10.375" style="413"/>
    <col min="2305" max="2305" width="1.75" style="413" customWidth="1"/>
    <col min="2306" max="2306" width="11.125" style="413" customWidth="1"/>
    <col min="2307" max="2309" width="9.375" style="413" customWidth="1"/>
    <col min="2310" max="2310" width="2.875" style="413" customWidth="1"/>
    <col min="2311" max="2311" width="11.125" style="413" customWidth="1"/>
    <col min="2312" max="2319" width="9.375" style="413" customWidth="1"/>
    <col min="2320" max="2560" width="10.375" style="413"/>
    <col min="2561" max="2561" width="1.75" style="413" customWidth="1"/>
    <col min="2562" max="2562" width="11.125" style="413" customWidth="1"/>
    <col min="2563" max="2565" width="9.375" style="413" customWidth="1"/>
    <col min="2566" max="2566" width="2.875" style="413" customWidth="1"/>
    <col min="2567" max="2567" width="11.125" style="413" customWidth="1"/>
    <col min="2568" max="2575" width="9.375" style="413" customWidth="1"/>
    <col min="2576" max="2816" width="10.375" style="413"/>
    <col min="2817" max="2817" width="1.75" style="413" customWidth="1"/>
    <col min="2818" max="2818" width="11.125" style="413" customWidth="1"/>
    <col min="2819" max="2821" width="9.375" style="413" customWidth="1"/>
    <col min="2822" max="2822" width="2.875" style="413" customWidth="1"/>
    <col min="2823" max="2823" width="11.125" style="413" customWidth="1"/>
    <col min="2824" max="2831" width="9.375" style="413" customWidth="1"/>
    <col min="2832" max="3072" width="10.375" style="413"/>
    <col min="3073" max="3073" width="1.75" style="413" customWidth="1"/>
    <col min="3074" max="3074" width="11.125" style="413" customWidth="1"/>
    <col min="3075" max="3077" width="9.375" style="413" customWidth="1"/>
    <col min="3078" max="3078" width="2.875" style="413" customWidth="1"/>
    <col min="3079" max="3079" width="11.125" style="413" customWidth="1"/>
    <col min="3080" max="3087" width="9.375" style="413" customWidth="1"/>
    <col min="3088" max="3328" width="10.375" style="413"/>
    <col min="3329" max="3329" width="1.75" style="413" customWidth="1"/>
    <col min="3330" max="3330" width="11.125" style="413" customWidth="1"/>
    <col min="3331" max="3333" width="9.375" style="413" customWidth="1"/>
    <col min="3334" max="3334" width="2.875" style="413" customWidth="1"/>
    <col min="3335" max="3335" width="11.125" style="413" customWidth="1"/>
    <col min="3336" max="3343" width="9.375" style="413" customWidth="1"/>
    <col min="3344" max="3584" width="10.375" style="413"/>
    <col min="3585" max="3585" width="1.75" style="413" customWidth="1"/>
    <col min="3586" max="3586" width="11.125" style="413" customWidth="1"/>
    <col min="3587" max="3589" width="9.375" style="413" customWidth="1"/>
    <col min="3590" max="3590" width="2.875" style="413" customWidth="1"/>
    <col min="3591" max="3591" width="11.125" style="413" customWidth="1"/>
    <col min="3592" max="3599" width="9.375" style="413" customWidth="1"/>
    <col min="3600" max="3840" width="10.375" style="413"/>
    <col min="3841" max="3841" width="1.75" style="413" customWidth="1"/>
    <col min="3842" max="3842" width="11.125" style="413" customWidth="1"/>
    <col min="3843" max="3845" width="9.375" style="413" customWidth="1"/>
    <col min="3846" max="3846" width="2.875" style="413" customWidth="1"/>
    <col min="3847" max="3847" width="11.125" style="413" customWidth="1"/>
    <col min="3848" max="3855" width="9.375" style="413" customWidth="1"/>
    <col min="3856" max="4096" width="10.375" style="413"/>
    <col min="4097" max="4097" width="1.75" style="413" customWidth="1"/>
    <col min="4098" max="4098" width="11.125" style="413" customWidth="1"/>
    <col min="4099" max="4101" width="9.375" style="413" customWidth="1"/>
    <col min="4102" max="4102" width="2.875" style="413" customWidth="1"/>
    <col min="4103" max="4103" width="11.125" style="413" customWidth="1"/>
    <col min="4104" max="4111" width="9.375" style="413" customWidth="1"/>
    <col min="4112" max="4352" width="10.375" style="413"/>
    <col min="4353" max="4353" width="1.75" style="413" customWidth="1"/>
    <col min="4354" max="4354" width="11.125" style="413" customWidth="1"/>
    <col min="4355" max="4357" width="9.375" style="413" customWidth="1"/>
    <col min="4358" max="4358" width="2.875" style="413" customWidth="1"/>
    <col min="4359" max="4359" width="11.125" style="413" customWidth="1"/>
    <col min="4360" max="4367" width="9.375" style="413" customWidth="1"/>
    <col min="4368" max="4608" width="10.375" style="413"/>
    <col min="4609" max="4609" width="1.75" style="413" customWidth="1"/>
    <col min="4610" max="4610" width="11.125" style="413" customWidth="1"/>
    <col min="4611" max="4613" width="9.375" style="413" customWidth="1"/>
    <col min="4614" max="4614" width="2.875" style="413" customWidth="1"/>
    <col min="4615" max="4615" width="11.125" style="413" customWidth="1"/>
    <col min="4616" max="4623" width="9.375" style="413" customWidth="1"/>
    <col min="4624" max="4864" width="10.375" style="413"/>
    <col min="4865" max="4865" width="1.75" style="413" customWidth="1"/>
    <col min="4866" max="4866" width="11.125" style="413" customWidth="1"/>
    <col min="4867" max="4869" width="9.375" style="413" customWidth="1"/>
    <col min="4870" max="4870" width="2.875" style="413" customWidth="1"/>
    <col min="4871" max="4871" width="11.125" style="413" customWidth="1"/>
    <col min="4872" max="4879" width="9.375" style="413" customWidth="1"/>
    <col min="4880" max="5120" width="10.375" style="413"/>
    <col min="5121" max="5121" width="1.75" style="413" customWidth="1"/>
    <col min="5122" max="5122" width="11.125" style="413" customWidth="1"/>
    <col min="5123" max="5125" width="9.375" style="413" customWidth="1"/>
    <col min="5126" max="5126" width="2.875" style="413" customWidth="1"/>
    <col min="5127" max="5127" width="11.125" style="413" customWidth="1"/>
    <col min="5128" max="5135" width="9.375" style="413" customWidth="1"/>
    <col min="5136" max="5376" width="10.375" style="413"/>
    <col min="5377" max="5377" width="1.75" style="413" customWidth="1"/>
    <col min="5378" max="5378" width="11.125" style="413" customWidth="1"/>
    <col min="5379" max="5381" width="9.375" style="413" customWidth="1"/>
    <col min="5382" max="5382" width="2.875" style="413" customWidth="1"/>
    <col min="5383" max="5383" width="11.125" style="413" customWidth="1"/>
    <col min="5384" max="5391" width="9.375" style="413" customWidth="1"/>
    <col min="5392" max="5632" width="10.375" style="413"/>
    <col min="5633" max="5633" width="1.75" style="413" customWidth="1"/>
    <col min="5634" max="5634" width="11.125" style="413" customWidth="1"/>
    <col min="5635" max="5637" width="9.375" style="413" customWidth="1"/>
    <col min="5638" max="5638" width="2.875" style="413" customWidth="1"/>
    <col min="5639" max="5639" width="11.125" style="413" customWidth="1"/>
    <col min="5640" max="5647" width="9.375" style="413" customWidth="1"/>
    <col min="5648" max="5888" width="10.375" style="413"/>
    <col min="5889" max="5889" width="1.75" style="413" customWidth="1"/>
    <col min="5890" max="5890" width="11.125" style="413" customWidth="1"/>
    <col min="5891" max="5893" width="9.375" style="413" customWidth="1"/>
    <col min="5894" max="5894" width="2.875" style="413" customWidth="1"/>
    <col min="5895" max="5895" width="11.125" style="413" customWidth="1"/>
    <col min="5896" max="5903" width="9.375" style="413" customWidth="1"/>
    <col min="5904" max="6144" width="10.375" style="413"/>
    <col min="6145" max="6145" width="1.75" style="413" customWidth="1"/>
    <col min="6146" max="6146" width="11.125" style="413" customWidth="1"/>
    <col min="6147" max="6149" width="9.375" style="413" customWidth="1"/>
    <col min="6150" max="6150" width="2.875" style="413" customWidth="1"/>
    <col min="6151" max="6151" width="11.125" style="413" customWidth="1"/>
    <col min="6152" max="6159" width="9.375" style="413" customWidth="1"/>
    <col min="6160" max="6400" width="10.375" style="413"/>
    <col min="6401" max="6401" width="1.75" style="413" customWidth="1"/>
    <col min="6402" max="6402" width="11.125" style="413" customWidth="1"/>
    <col min="6403" max="6405" width="9.375" style="413" customWidth="1"/>
    <col min="6406" max="6406" width="2.875" style="413" customWidth="1"/>
    <col min="6407" max="6407" width="11.125" style="413" customWidth="1"/>
    <col min="6408" max="6415" width="9.375" style="413" customWidth="1"/>
    <col min="6416" max="6656" width="10.375" style="413"/>
    <col min="6657" max="6657" width="1.75" style="413" customWidth="1"/>
    <col min="6658" max="6658" width="11.125" style="413" customWidth="1"/>
    <col min="6659" max="6661" width="9.375" style="413" customWidth="1"/>
    <col min="6662" max="6662" width="2.875" style="413" customWidth="1"/>
    <col min="6663" max="6663" width="11.125" style="413" customWidth="1"/>
    <col min="6664" max="6671" width="9.375" style="413" customWidth="1"/>
    <col min="6672" max="6912" width="10.375" style="413"/>
    <col min="6913" max="6913" width="1.75" style="413" customWidth="1"/>
    <col min="6914" max="6914" width="11.125" style="413" customWidth="1"/>
    <col min="6915" max="6917" width="9.375" style="413" customWidth="1"/>
    <col min="6918" max="6918" width="2.875" style="413" customWidth="1"/>
    <col min="6919" max="6919" width="11.125" style="413" customWidth="1"/>
    <col min="6920" max="6927" width="9.375" style="413" customWidth="1"/>
    <col min="6928" max="7168" width="10.375" style="413"/>
    <col min="7169" max="7169" width="1.75" style="413" customWidth="1"/>
    <col min="7170" max="7170" width="11.125" style="413" customWidth="1"/>
    <col min="7171" max="7173" width="9.375" style="413" customWidth="1"/>
    <col min="7174" max="7174" width="2.875" style="413" customWidth="1"/>
    <col min="7175" max="7175" width="11.125" style="413" customWidth="1"/>
    <col min="7176" max="7183" width="9.375" style="413" customWidth="1"/>
    <col min="7184" max="7424" width="10.375" style="413"/>
    <col min="7425" max="7425" width="1.75" style="413" customWidth="1"/>
    <col min="7426" max="7426" width="11.125" style="413" customWidth="1"/>
    <col min="7427" max="7429" width="9.375" style="413" customWidth="1"/>
    <col min="7430" max="7430" width="2.875" style="413" customWidth="1"/>
    <col min="7431" max="7431" width="11.125" style="413" customWidth="1"/>
    <col min="7432" max="7439" width="9.375" style="413" customWidth="1"/>
    <col min="7440" max="7680" width="10.375" style="413"/>
    <col min="7681" max="7681" width="1.75" style="413" customWidth="1"/>
    <col min="7682" max="7682" width="11.125" style="413" customWidth="1"/>
    <col min="7683" max="7685" width="9.375" style="413" customWidth="1"/>
    <col min="7686" max="7686" width="2.875" style="413" customWidth="1"/>
    <col min="7687" max="7687" width="11.125" style="413" customWidth="1"/>
    <col min="7688" max="7695" width="9.375" style="413" customWidth="1"/>
    <col min="7696" max="7936" width="10.375" style="413"/>
    <col min="7937" max="7937" width="1.75" style="413" customWidth="1"/>
    <col min="7938" max="7938" width="11.125" style="413" customWidth="1"/>
    <col min="7939" max="7941" width="9.375" style="413" customWidth="1"/>
    <col min="7942" max="7942" width="2.875" style="413" customWidth="1"/>
    <col min="7943" max="7943" width="11.125" style="413" customWidth="1"/>
    <col min="7944" max="7951" width="9.375" style="413" customWidth="1"/>
    <col min="7952" max="8192" width="10.375" style="413"/>
    <col min="8193" max="8193" width="1.75" style="413" customWidth="1"/>
    <col min="8194" max="8194" width="11.125" style="413" customWidth="1"/>
    <col min="8195" max="8197" width="9.375" style="413" customWidth="1"/>
    <col min="8198" max="8198" width="2.875" style="413" customWidth="1"/>
    <col min="8199" max="8199" width="11.125" style="413" customWidth="1"/>
    <col min="8200" max="8207" width="9.375" style="413" customWidth="1"/>
    <col min="8208" max="8448" width="10.375" style="413"/>
    <col min="8449" max="8449" width="1.75" style="413" customWidth="1"/>
    <col min="8450" max="8450" width="11.125" style="413" customWidth="1"/>
    <col min="8451" max="8453" width="9.375" style="413" customWidth="1"/>
    <col min="8454" max="8454" width="2.875" style="413" customWidth="1"/>
    <col min="8455" max="8455" width="11.125" style="413" customWidth="1"/>
    <col min="8456" max="8463" width="9.375" style="413" customWidth="1"/>
    <col min="8464" max="8704" width="10.375" style="413"/>
    <col min="8705" max="8705" width="1.75" style="413" customWidth="1"/>
    <col min="8706" max="8706" width="11.125" style="413" customWidth="1"/>
    <col min="8707" max="8709" width="9.375" style="413" customWidth="1"/>
    <col min="8710" max="8710" width="2.875" style="413" customWidth="1"/>
    <col min="8711" max="8711" width="11.125" style="413" customWidth="1"/>
    <col min="8712" max="8719" width="9.375" style="413" customWidth="1"/>
    <col min="8720" max="8960" width="10.375" style="413"/>
    <col min="8961" max="8961" width="1.75" style="413" customWidth="1"/>
    <col min="8962" max="8962" width="11.125" style="413" customWidth="1"/>
    <col min="8963" max="8965" width="9.375" style="413" customWidth="1"/>
    <col min="8966" max="8966" width="2.875" style="413" customWidth="1"/>
    <col min="8967" max="8967" width="11.125" style="413" customWidth="1"/>
    <col min="8968" max="8975" width="9.375" style="413" customWidth="1"/>
    <col min="8976" max="9216" width="10.375" style="413"/>
    <col min="9217" max="9217" width="1.75" style="413" customWidth="1"/>
    <col min="9218" max="9218" width="11.125" style="413" customWidth="1"/>
    <col min="9219" max="9221" width="9.375" style="413" customWidth="1"/>
    <col min="9222" max="9222" width="2.875" style="413" customWidth="1"/>
    <col min="9223" max="9223" width="11.125" style="413" customWidth="1"/>
    <col min="9224" max="9231" width="9.375" style="413" customWidth="1"/>
    <col min="9232" max="9472" width="10.375" style="413"/>
    <col min="9473" max="9473" width="1.75" style="413" customWidth="1"/>
    <col min="9474" max="9474" width="11.125" style="413" customWidth="1"/>
    <col min="9475" max="9477" width="9.375" style="413" customWidth="1"/>
    <col min="9478" max="9478" width="2.875" style="413" customWidth="1"/>
    <col min="9479" max="9479" width="11.125" style="413" customWidth="1"/>
    <col min="9480" max="9487" width="9.375" style="413" customWidth="1"/>
    <col min="9488" max="9728" width="10.375" style="413"/>
    <col min="9729" max="9729" width="1.75" style="413" customWidth="1"/>
    <col min="9730" max="9730" width="11.125" style="413" customWidth="1"/>
    <col min="9731" max="9733" width="9.375" style="413" customWidth="1"/>
    <col min="9734" max="9734" width="2.875" style="413" customWidth="1"/>
    <col min="9735" max="9735" width="11.125" style="413" customWidth="1"/>
    <col min="9736" max="9743" width="9.375" style="413" customWidth="1"/>
    <col min="9744" max="9984" width="10.375" style="413"/>
    <col min="9985" max="9985" width="1.75" style="413" customWidth="1"/>
    <col min="9986" max="9986" width="11.125" style="413" customWidth="1"/>
    <col min="9987" max="9989" width="9.375" style="413" customWidth="1"/>
    <col min="9990" max="9990" width="2.875" style="413" customWidth="1"/>
    <col min="9991" max="9991" width="11.125" style="413" customWidth="1"/>
    <col min="9992" max="9999" width="9.375" style="413" customWidth="1"/>
    <col min="10000" max="10240" width="10.375" style="413"/>
    <col min="10241" max="10241" width="1.75" style="413" customWidth="1"/>
    <col min="10242" max="10242" width="11.125" style="413" customWidth="1"/>
    <col min="10243" max="10245" width="9.375" style="413" customWidth="1"/>
    <col min="10246" max="10246" width="2.875" style="413" customWidth="1"/>
    <col min="10247" max="10247" width="11.125" style="413" customWidth="1"/>
    <col min="10248" max="10255" width="9.375" style="413" customWidth="1"/>
    <col min="10256" max="10496" width="10.375" style="413"/>
    <col min="10497" max="10497" width="1.75" style="413" customWidth="1"/>
    <col min="10498" max="10498" width="11.125" style="413" customWidth="1"/>
    <col min="10499" max="10501" width="9.375" style="413" customWidth="1"/>
    <col min="10502" max="10502" width="2.875" style="413" customWidth="1"/>
    <col min="10503" max="10503" width="11.125" style="413" customWidth="1"/>
    <col min="10504" max="10511" width="9.375" style="413" customWidth="1"/>
    <col min="10512" max="10752" width="10.375" style="413"/>
    <col min="10753" max="10753" width="1.75" style="413" customWidth="1"/>
    <col min="10754" max="10754" width="11.125" style="413" customWidth="1"/>
    <col min="10755" max="10757" width="9.375" style="413" customWidth="1"/>
    <col min="10758" max="10758" width="2.875" style="413" customWidth="1"/>
    <col min="10759" max="10759" width="11.125" style="413" customWidth="1"/>
    <col min="10760" max="10767" width="9.375" style="413" customWidth="1"/>
    <col min="10768" max="11008" width="10.375" style="413"/>
    <col min="11009" max="11009" width="1.75" style="413" customWidth="1"/>
    <col min="11010" max="11010" width="11.125" style="413" customWidth="1"/>
    <col min="11011" max="11013" width="9.375" style="413" customWidth="1"/>
    <col min="11014" max="11014" width="2.875" style="413" customWidth="1"/>
    <col min="11015" max="11015" width="11.125" style="413" customWidth="1"/>
    <col min="11016" max="11023" width="9.375" style="413" customWidth="1"/>
    <col min="11024" max="11264" width="10.375" style="413"/>
    <col min="11265" max="11265" width="1.75" style="413" customWidth="1"/>
    <col min="11266" max="11266" width="11.125" style="413" customWidth="1"/>
    <col min="11267" max="11269" width="9.375" style="413" customWidth="1"/>
    <col min="11270" max="11270" width="2.875" style="413" customWidth="1"/>
    <col min="11271" max="11271" width="11.125" style="413" customWidth="1"/>
    <col min="11272" max="11279" width="9.375" style="413" customWidth="1"/>
    <col min="11280" max="11520" width="10.375" style="413"/>
    <col min="11521" max="11521" width="1.75" style="413" customWidth="1"/>
    <col min="11522" max="11522" width="11.125" style="413" customWidth="1"/>
    <col min="11523" max="11525" width="9.375" style="413" customWidth="1"/>
    <col min="11526" max="11526" width="2.875" style="413" customWidth="1"/>
    <col min="11527" max="11527" width="11.125" style="413" customWidth="1"/>
    <col min="11528" max="11535" width="9.375" style="413" customWidth="1"/>
    <col min="11536" max="11776" width="10.375" style="413"/>
    <col min="11777" max="11777" width="1.75" style="413" customWidth="1"/>
    <col min="11778" max="11778" width="11.125" style="413" customWidth="1"/>
    <col min="11779" max="11781" width="9.375" style="413" customWidth="1"/>
    <col min="11782" max="11782" width="2.875" style="413" customWidth="1"/>
    <col min="11783" max="11783" width="11.125" style="413" customWidth="1"/>
    <col min="11784" max="11791" width="9.375" style="413" customWidth="1"/>
    <col min="11792" max="12032" width="10.375" style="413"/>
    <col min="12033" max="12033" width="1.75" style="413" customWidth="1"/>
    <col min="12034" max="12034" width="11.125" style="413" customWidth="1"/>
    <col min="12035" max="12037" width="9.375" style="413" customWidth="1"/>
    <col min="12038" max="12038" width="2.875" style="413" customWidth="1"/>
    <col min="12039" max="12039" width="11.125" style="413" customWidth="1"/>
    <col min="12040" max="12047" width="9.375" style="413" customWidth="1"/>
    <col min="12048" max="12288" width="10.375" style="413"/>
    <col min="12289" max="12289" width="1.75" style="413" customWidth="1"/>
    <col min="12290" max="12290" width="11.125" style="413" customWidth="1"/>
    <col min="12291" max="12293" width="9.375" style="413" customWidth="1"/>
    <col min="12294" max="12294" width="2.875" style="413" customWidth="1"/>
    <col min="12295" max="12295" width="11.125" style="413" customWidth="1"/>
    <col min="12296" max="12303" width="9.375" style="413" customWidth="1"/>
    <col min="12304" max="12544" width="10.375" style="413"/>
    <col min="12545" max="12545" width="1.75" style="413" customWidth="1"/>
    <col min="12546" max="12546" width="11.125" style="413" customWidth="1"/>
    <col min="12547" max="12549" width="9.375" style="413" customWidth="1"/>
    <col min="12550" max="12550" width="2.875" style="413" customWidth="1"/>
    <col min="12551" max="12551" width="11.125" style="413" customWidth="1"/>
    <col min="12552" max="12559" width="9.375" style="413" customWidth="1"/>
    <col min="12560" max="12800" width="10.375" style="413"/>
    <col min="12801" max="12801" width="1.75" style="413" customWidth="1"/>
    <col min="12802" max="12802" width="11.125" style="413" customWidth="1"/>
    <col min="12803" max="12805" width="9.375" style="413" customWidth="1"/>
    <col min="12806" max="12806" width="2.875" style="413" customWidth="1"/>
    <col min="12807" max="12807" width="11.125" style="413" customWidth="1"/>
    <col min="12808" max="12815" width="9.375" style="413" customWidth="1"/>
    <col min="12816" max="13056" width="10.375" style="413"/>
    <col min="13057" max="13057" width="1.75" style="413" customWidth="1"/>
    <col min="13058" max="13058" width="11.125" style="413" customWidth="1"/>
    <col min="13059" max="13061" width="9.375" style="413" customWidth="1"/>
    <col min="13062" max="13062" width="2.875" style="413" customWidth="1"/>
    <col min="13063" max="13063" width="11.125" style="413" customWidth="1"/>
    <col min="13064" max="13071" width="9.375" style="413" customWidth="1"/>
    <col min="13072" max="13312" width="10.375" style="413"/>
    <col min="13313" max="13313" width="1.75" style="413" customWidth="1"/>
    <col min="13314" max="13314" width="11.125" style="413" customWidth="1"/>
    <col min="13315" max="13317" width="9.375" style="413" customWidth="1"/>
    <col min="13318" max="13318" width="2.875" style="413" customWidth="1"/>
    <col min="13319" max="13319" width="11.125" style="413" customWidth="1"/>
    <col min="13320" max="13327" width="9.375" style="413" customWidth="1"/>
    <col min="13328" max="13568" width="10.375" style="413"/>
    <col min="13569" max="13569" width="1.75" style="413" customWidth="1"/>
    <col min="13570" max="13570" width="11.125" style="413" customWidth="1"/>
    <col min="13571" max="13573" width="9.375" style="413" customWidth="1"/>
    <col min="13574" max="13574" width="2.875" style="413" customWidth="1"/>
    <col min="13575" max="13575" width="11.125" style="413" customWidth="1"/>
    <col min="13576" max="13583" width="9.375" style="413" customWidth="1"/>
    <col min="13584" max="13824" width="10.375" style="413"/>
    <col min="13825" max="13825" width="1.75" style="413" customWidth="1"/>
    <col min="13826" max="13826" width="11.125" style="413" customWidth="1"/>
    <col min="13827" max="13829" width="9.375" style="413" customWidth="1"/>
    <col min="13830" max="13830" width="2.875" style="413" customWidth="1"/>
    <col min="13831" max="13831" width="11.125" style="413" customWidth="1"/>
    <col min="13832" max="13839" width="9.375" style="413" customWidth="1"/>
    <col min="13840" max="14080" width="10.375" style="413"/>
    <col min="14081" max="14081" width="1.75" style="413" customWidth="1"/>
    <col min="14082" max="14082" width="11.125" style="413" customWidth="1"/>
    <col min="14083" max="14085" width="9.375" style="413" customWidth="1"/>
    <col min="14086" max="14086" width="2.875" style="413" customWidth="1"/>
    <col min="14087" max="14087" width="11.125" style="413" customWidth="1"/>
    <col min="14088" max="14095" width="9.375" style="413" customWidth="1"/>
    <col min="14096" max="14336" width="10.375" style="413"/>
    <col min="14337" max="14337" width="1.75" style="413" customWidth="1"/>
    <col min="14338" max="14338" width="11.125" style="413" customWidth="1"/>
    <col min="14339" max="14341" width="9.375" style="413" customWidth="1"/>
    <col min="14342" max="14342" width="2.875" style="413" customWidth="1"/>
    <col min="14343" max="14343" width="11.125" style="413" customWidth="1"/>
    <col min="14344" max="14351" width="9.375" style="413" customWidth="1"/>
    <col min="14352" max="14592" width="10.375" style="413"/>
    <col min="14593" max="14593" width="1.75" style="413" customWidth="1"/>
    <col min="14594" max="14594" width="11.125" style="413" customWidth="1"/>
    <col min="14595" max="14597" width="9.375" style="413" customWidth="1"/>
    <col min="14598" max="14598" width="2.875" style="413" customWidth="1"/>
    <col min="14599" max="14599" width="11.125" style="413" customWidth="1"/>
    <col min="14600" max="14607" width="9.375" style="413" customWidth="1"/>
    <col min="14608" max="14848" width="10.375" style="413"/>
    <col min="14849" max="14849" width="1.75" style="413" customWidth="1"/>
    <col min="14850" max="14850" width="11.125" style="413" customWidth="1"/>
    <col min="14851" max="14853" width="9.375" style="413" customWidth="1"/>
    <col min="14854" max="14854" width="2.875" style="413" customWidth="1"/>
    <col min="14855" max="14855" width="11.125" style="413" customWidth="1"/>
    <col min="14856" max="14863" width="9.375" style="413" customWidth="1"/>
    <col min="14864" max="15104" width="10.375" style="413"/>
    <col min="15105" max="15105" width="1.75" style="413" customWidth="1"/>
    <col min="15106" max="15106" width="11.125" style="413" customWidth="1"/>
    <col min="15107" max="15109" width="9.375" style="413" customWidth="1"/>
    <col min="15110" max="15110" width="2.875" style="413" customWidth="1"/>
    <col min="15111" max="15111" width="11.125" style="413" customWidth="1"/>
    <col min="15112" max="15119" width="9.375" style="413" customWidth="1"/>
    <col min="15120" max="15360" width="10.375" style="413"/>
    <col min="15361" max="15361" width="1.75" style="413" customWidth="1"/>
    <col min="15362" max="15362" width="11.125" style="413" customWidth="1"/>
    <col min="15363" max="15365" width="9.375" style="413" customWidth="1"/>
    <col min="15366" max="15366" width="2.875" style="413" customWidth="1"/>
    <col min="15367" max="15367" width="11.125" style="413" customWidth="1"/>
    <col min="15368" max="15375" width="9.375" style="413" customWidth="1"/>
    <col min="15376" max="15616" width="10.375" style="413"/>
    <col min="15617" max="15617" width="1.75" style="413" customWidth="1"/>
    <col min="15618" max="15618" width="11.125" style="413" customWidth="1"/>
    <col min="15619" max="15621" width="9.375" style="413" customWidth="1"/>
    <col min="15622" max="15622" width="2.875" style="413" customWidth="1"/>
    <col min="15623" max="15623" width="11.125" style="413" customWidth="1"/>
    <col min="15624" max="15631" width="9.375" style="413" customWidth="1"/>
    <col min="15632" max="15872" width="10.375" style="413"/>
    <col min="15873" max="15873" width="1.75" style="413" customWidth="1"/>
    <col min="15874" max="15874" width="11.125" style="413" customWidth="1"/>
    <col min="15875" max="15877" width="9.375" style="413" customWidth="1"/>
    <col min="15878" max="15878" width="2.875" style="413" customWidth="1"/>
    <col min="15879" max="15879" width="11.125" style="413" customWidth="1"/>
    <col min="15880" max="15887" width="9.375" style="413" customWidth="1"/>
    <col min="15888" max="16128" width="10.375" style="413"/>
    <col min="16129" max="16129" width="1.75" style="413" customWidth="1"/>
    <col min="16130" max="16130" width="11.125" style="413" customWidth="1"/>
    <col min="16131" max="16133" width="9.375" style="413" customWidth="1"/>
    <col min="16134" max="16134" width="2.875" style="413" customWidth="1"/>
    <col min="16135" max="16135" width="11.125" style="413" customWidth="1"/>
    <col min="16136" max="16143" width="9.375" style="413" customWidth="1"/>
    <col min="16144" max="16384" width="10.375" style="413"/>
  </cols>
  <sheetData>
    <row r="1" spans="2:10" s="2" customFormat="1" ht="19.5" customHeight="1">
      <c r="B1" s="108" t="s">
        <v>659</v>
      </c>
    </row>
    <row r="2" spans="2:10" s="300" customFormat="1" ht="10.5" customHeight="1">
      <c r="B2" s="299"/>
    </row>
    <row r="3" spans="2:10" s="300" customFormat="1" ht="20.25" customHeight="1">
      <c r="B3" s="300" t="s">
        <v>660</v>
      </c>
    </row>
    <row r="4" spans="2:10" s="300" customFormat="1" ht="20.25" customHeight="1" thickBot="1">
      <c r="B4" s="299" t="s">
        <v>661</v>
      </c>
      <c r="E4" s="301" t="s">
        <v>645</v>
      </c>
      <c r="G4" s="299" t="s">
        <v>662</v>
      </c>
      <c r="J4" s="301" t="s">
        <v>645</v>
      </c>
    </row>
    <row r="5" spans="2:10" s="300" customFormat="1" ht="20.25" customHeight="1">
      <c r="B5" s="302" t="s">
        <v>505</v>
      </c>
      <c r="C5" s="303" t="s">
        <v>654</v>
      </c>
      <c r="D5" s="303" t="s">
        <v>663</v>
      </c>
      <c r="E5" s="303" t="s">
        <v>664</v>
      </c>
      <c r="G5" s="304" t="s">
        <v>505</v>
      </c>
      <c r="H5" s="303" t="s">
        <v>654</v>
      </c>
      <c r="I5" s="303" t="s">
        <v>663</v>
      </c>
      <c r="J5" s="303" t="s">
        <v>664</v>
      </c>
    </row>
    <row r="6" spans="2:10" s="300" customFormat="1" ht="20.25" customHeight="1">
      <c r="B6" s="374" t="s">
        <v>649</v>
      </c>
      <c r="C6" s="305">
        <v>37</v>
      </c>
      <c r="D6" s="306">
        <v>32</v>
      </c>
      <c r="E6" s="307">
        <v>88.9</v>
      </c>
      <c r="G6" s="374" t="s">
        <v>649</v>
      </c>
      <c r="H6" s="305">
        <v>1081</v>
      </c>
      <c r="I6" s="306">
        <v>979</v>
      </c>
      <c r="J6" s="308">
        <v>90.6</v>
      </c>
    </row>
    <row r="7" spans="2:10" s="300" customFormat="1" ht="20.25" customHeight="1" thickBot="1">
      <c r="B7" s="416" t="s">
        <v>655</v>
      </c>
      <c r="C7" s="525">
        <v>25</v>
      </c>
      <c r="D7" s="526">
        <v>20</v>
      </c>
      <c r="E7" s="527">
        <v>75.599999999999994</v>
      </c>
      <c r="F7" s="24"/>
      <c r="G7" s="416" t="s">
        <v>650</v>
      </c>
      <c r="H7" s="525">
        <v>1073</v>
      </c>
      <c r="I7" s="526">
        <v>961</v>
      </c>
      <c r="J7" s="528">
        <v>89.6</v>
      </c>
    </row>
    <row r="8" spans="2:10" s="300" customFormat="1" ht="20.25" customHeight="1">
      <c r="B8" s="28"/>
      <c r="C8" s="306"/>
      <c r="D8" s="309"/>
      <c r="E8" s="306"/>
      <c r="F8" s="306"/>
      <c r="G8" s="28"/>
      <c r="H8" s="306"/>
      <c r="I8" s="306"/>
      <c r="J8" s="309"/>
    </row>
    <row r="9" spans="2:10" s="300" customFormat="1" ht="20.25" customHeight="1" thickBot="1">
      <c r="B9" s="299" t="s">
        <v>665</v>
      </c>
      <c r="E9" s="301" t="s">
        <v>666</v>
      </c>
      <c r="G9" s="299" t="s">
        <v>830</v>
      </c>
      <c r="J9" s="301" t="s">
        <v>667</v>
      </c>
    </row>
    <row r="10" spans="2:10" s="300" customFormat="1" ht="20.25" customHeight="1">
      <c r="B10" s="302" t="s">
        <v>505</v>
      </c>
      <c r="C10" s="303" t="s">
        <v>654</v>
      </c>
      <c r="D10" s="303" t="s">
        <v>663</v>
      </c>
      <c r="E10" s="303" t="s">
        <v>664</v>
      </c>
      <c r="G10" s="304" t="s">
        <v>505</v>
      </c>
      <c r="H10" s="303" t="s">
        <v>654</v>
      </c>
      <c r="I10" s="303" t="s">
        <v>663</v>
      </c>
      <c r="J10" s="303" t="s">
        <v>664</v>
      </c>
    </row>
    <row r="11" spans="2:10" s="300" customFormat="1" ht="20.25" customHeight="1">
      <c r="B11" s="374" t="s">
        <v>649</v>
      </c>
      <c r="C11" s="305">
        <v>979</v>
      </c>
      <c r="D11" s="306">
        <v>978</v>
      </c>
      <c r="E11" s="308">
        <v>99.9</v>
      </c>
      <c r="G11" s="374" t="s">
        <v>649</v>
      </c>
      <c r="H11" s="305">
        <v>2051</v>
      </c>
      <c r="I11" s="306">
        <v>1676</v>
      </c>
      <c r="J11" s="308">
        <v>76.5</v>
      </c>
    </row>
    <row r="12" spans="2:10" s="300" customFormat="1" ht="20.25" customHeight="1" thickBot="1">
      <c r="B12" s="416" t="s">
        <v>650</v>
      </c>
      <c r="C12" s="525">
        <v>1048</v>
      </c>
      <c r="D12" s="526">
        <v>1042</v>
      </c>
      <c r="E12" s="528">
        <v>99.4</v>
      </c>
      <c r="F12" s="24"/>
      <c r="G12" s="416" t="s">
        <v>650</v>
      </c>
      <c r="H12" s="525">
        <v>3054</v>
      </c>
      <c r="I12" s="526">
        <v>2998</v>
      </c>
      <c r="J12" s="528">
        <v>98.1</v>
      </c>
    </row>
    <row r="13" spans="2:10" s="300" customFormat="1" ht="20.25" customHeight="1">
      <c r="B13" s="299"/>
      <c r="G13" s="28"/>
      <c r="H13" s="306"/>
      <c r="I13" s="306"/>
      <c r="J13" s="310"/>
    </row>
    <row r="14" spans="2:10" s="300" customFormat="1" ht="20.25" customHeight="1" thickBot="1">
      <c r="B14" s="299" t="s">
        <v>668</v>
      </c>
      <c r="E14" s="301" t="s">
        <v>652</v>
      </c>
      <c r="G14" s="299" t="s">
        <v>669</v>
      </c>
      <c r="J14" s="301" t="s">
        <v>645</v>
      </c>
    </row>
    <row r="15" spans="2:10" s="300" customFormat="1" ht="20.25" customHeight="1">
      <c r="B15" s="304" t="s">
        <v>505</v>
      </c>
      <c r="C15" s="303" t="s">
        <v>654</v>
      </c>
      <c r="D15" s="303" t="s">
        <v>663</v>
      </c>
      <c r="E15" s="303" t="s">
        <v>664</v>
      </c>
      <c r="G15" s="304" t="s">
        <v>505</v>
      </c>
      <c r="H15" s="303" t="s">
        <v>654</v>
      </c>
      <c r="I15" s="303" t="s">
        <v>663</v>
      </c>
      <c r="J15" s="303" t="s">
        <v>664</v>
      </c>
    </row>
    <row r="16" spans="2:10" s="300" customFormat="1" ht="20.25" customHeight="1">
      <c r="B16" s="374" t="s">
        <v>649</v>
      </c>
      <c r="C16" s="305">
        <v>1114</v>
      </c>
      <c r="D16" s="306">
        <v>1064</v>
      </c>
      <c r="E16" s="308">
        <v>95.5</v>
      </c>
      <c r="F16" s="24"/>
      <c r="G16" s="374" t="s">
        <v>649</v>
      </c>
      <c r="H16" s="305">
        <v>4163</v>
      </c>
      <c r="I16" s="306">
        <v>4075</v>
      </c>
      <c r="J16" s="308">
        <v>97.9</v>
      </c>
    </row>
    <row r="17" spans="2:10" s="300" customFormat="1" ht="20.25" customHeight="1" thickBot="1">
      <c r="B17" s="416" t="s">
        <v>650</v>
      </c>
      <c r="C17" s="525">
        <v>1094</v>
      </c>
      <c r="D17" s="526">
        <v>1033</v>
      </c>
      <c r="E17" s="528">
        <v>94.4</v>
      </c>
      <c r="G17" s="416" t="s">
        <v>670</v>
      </c>
      <c r="H17" s="525">
        <v>4163</v>
      </c>
      <c r="I17" s="526">
        <v>3919</v>
      </c>
      <c r="J17" s="528">
        <v>99</v>
      </c>
    </row>
    <row r="18" spans="2:10" s="300" customFormat="1" ht="20.25" customHeight="1">
      <c r="B18" s="24"/>
      <c r="C18" s="306"/>
      <c r="D18" s="306"/>
      <c r="E18" s="311"/>
      <c r="G18" s="28"/>
      <c r="H18" s="306"/>
      <c r="I18" s="306"/>
      <c r="J18" s="309"/>
    </row>
    <row r="19" spans="2:10" s="300" customFormat="1" ht="20.25" customHeight="1" thickBot="1">
      <c r="B19" s="299" t="s">
        <v>671</v>
      </c>
      <c r="E19" s="301" t="s">
        <v>666</v>
      </c>
      <c r="G19" s="299" t="s">
        <v>672</v>
      </c>
      <c r="J19" s="301" t="s">
        <v>667</v>
      </c>
    </row>
    <row r="20" spans="2:10" s="300" customFormat="1" ht="20.25" customHeight="1">
      <c r="B20" s="304" t="s">
        <v>505</v>
      </c>
      <c r="C20" s="303" t="s">
        <v>654</v>
      </c>
      <c r="D20" s="303" t="s">
        <v>663</v>
      </c>
      <c r="E20" s="303" t="s">
        <v>664</v>
      </c>
      <c r="G20" s="304" t="s">
        <v>505</v>
      </c>
      <c r="H20" s="303" t="s">
        <v>654</v>
      </c>
      <c r="I20" s="303" t="s">
        <v>663</v>
      </c>
      <c r="J20" s="303" t="s">
        <v>664</v>
      </c>
    </row>
    <row r="21" spans="2:10" s="300" customFormat="1" ht="20.25" customHeight="1">
      <c r="B21" s="374" t="s">
        <v>649</v>
      </c>
      <c r="C21" s="305">
        <v>1033</v>
      </c>
      <c r="D21" s="306">
        <v>1000</v>
      </c>
      <c r="E21" s="308">
        <v>96.8</v>
      </c>
      <c r="F21" s="24"/>
      <c r="G21" s="374" t="s">
        <v>649</v>
      </c>
      <c r="H21" s="305">
        <v>2108</v>
      </c>
      <c r="I21" s="306">
        <v>1975</v>
      </c>
      <c r="J21" s="308">
        <v>93.7</v>
      </c>
    </row>
    <row r="22" spans="2:10" s="300" customFormat="1" ht="20.25" customHeight="1" thickBot="1">
      <c r="B22" s="416" t="s">
        <v>673</v>
      </c>
      <c r="C22" s="525">
        <v>1000</v>
      </c>
      <c r="D22" s="526">
        <v>967</v>
      </c>
      <c r="E22" s="528">
        <v>96.7</v>
      </c>
      <c r="G22" s="416" t="s">
        <v>650</v>
      </c>
      <c r="H22" s="525">
        <v>2102</v>
      </c>
      <c r="I22" s="526">
        <v>1980</v>
      </c>
      <c r="J22" s="528">
        <v>94.1</v>
      </c>
    </row>
    <row r="23" spans="2:10" s="300" customFormat="1" ht="20.25" customHeight="1"/>
    <row r="24" spans="2:10" s="300" customFormat="1" ht="20.25" customHeight="1" thickBot="1">
      <c r="B24" s="299" t="s">
        <v>674</v>
      </c>
      <c r="E24" s="301" t="s">
        <v>666</v>
      </c>
      <c r="G24" s="299" t="s">
        <v>675</v>
      </c>
      <c r="J24" s="301" t="s">
        <v>666</v>
      </c>
    </row>
    <row r="25" spans="2:10" s="300" customFormat="1" ht="20.25" customHeight="1">
      <c r="B25" s="304" t="s">
        <v>505</v>
      </c>
      <c r="C25" s="303" t="s">
        <v>654</v>
      </c>
      <c r="D25" s="303" t="s">
        <v>663</v>
      </c>
      <c r="E25" s="303" t="s">
        <v>664</v>
      </c>
      <c r="G25" s="304" t="s">
        <v>505</v>
      </c>
      <c r="H25" s="303" t="s">
        <v>654</v>
      </c>
      <c r="I25" s="303" t="s">
        <v>663</v>
      </c>
      <c r="J25" s="303" t="s">
        <v>664</v>
      </c>
    </row>
    <row r="26" spans="2:10" s="300" customFormat="1" ht="20.25" customHeight="1">
      <c r="B26" s="374" t="s">
        <v>649</v>
      </c>
      <c r="C26" s="305">
        <v>4233</v>
      </c>
      <c r="D26" s="306">
        <v>4040</v>
      </c>
      <c r="E26" s="308">
        <v>95.4</v>
      </c>
      <c r="F26" s="24"/>
      <c r="G26" s="374" t="s">
        <v>649</v>
      </c>
      <c r="H26" s="305">
        <v>4320</v>
      </c>
      <c r="I26" s="306">
        <v>4050</v>
      </c>
      <c r="J26" s="308">
        <v>93.8</v>
      </c>
    </row>
    <row r="27" spans="2:10" s="300" customFormat="1" ht="20.25" customHeight="1" thickBot="1">
      <c r="B27" s="416" t="s">
        <v>650</v>
      </c>
      <c r="C27" s="525">
        <v>4024</v>
      </c>
      <c r="D27" s="526">
        <v>3884</v>
      </c>
      <c r="E27" s="528">
        <v>96.5</v>
      </c>
      <c r="G27" s="416" t="s">
        <v>650</v>
      </c>
      <c r="H27" s="525">
        <v>4074</v>
      </c>
      <c r="I27" s="526">
        <v>3889</v>
      </c>
      <c r="J27" s="528">
        <v>95.5</v>
      </c>
    </row>
    <row r="28" spans="2:10" s="300" customFormat="1" ht="20.25" customHeight="1"/>
    <row r="29" spans="2:10" s="300" customFormat="1" ht="20.25" customHeight="1">
      <c r="F29" s="306"/>
      <c r="G29" s="290" t="s">
        <v>676</v>
      </c>
      <c r="H29" s="306"/>
      <c r="I29" s="306"/>
      <c r="J29" s="312"/>
    </row>
    <row r="30" spans="2:10" s="300" customFormat="1" ht="20.25" customHeight="1" thickBot="1">
      <c r="B30" s="299" t="s">
        <v>677</v>
      </c>
      <c r="E30" s="301" t="s">
        <v>652</v>
      </c>
      <c r="G30" s="299" t="s">
        <v>678</v>
      </c>
      <c r="J30" s="301" t="s">
        <v>679</v>
      </c>
    </row>
    <row r="31" spans="2:10" s="300" customFormat="1" ht="20.25" customHeight="1">
      <c r="B31" s="302" t="s">
        <v>505</v>
      </c>
      <c r="C31" s="303" t="s">
        <v>654</v>
      </c>
      <c r="D31" s="303" t="s">
        <v>663</v>
      </c>
      <c r="E31" s="303" t="s">
        <v>664</v>
      </c>
      <c r="F31" s="24"/>
      <c r="G31" s="302" t="s">
        <v>505</v>
      </c>
      <c r="H31" s="303" t="s">
        <v>654</v>
      </c>
      <c r="I31" s="303" t="s">
        <v>663</v>
      </c>
      <c r="J31" s="303" t="s">
        <v>664</v>
      </c>
    </row>
    <row r="32" spans="2:10" s="300" customFormat="1" ht="20.25" customHeight="1">
      <c r="B32" s="374" t="s">
        <v>649</v>
      </c>
      <c r="C32" s="305">
        <v>3696</v>
      </c>
      <c r="D32" s="306">
        <v>3373</v>
      </c>
      <c r="E32" s="307">
        <v>91.3</v>
      </c>
      <c r="G32" s="374" t="s">
        <v>649</v>
      </c>
      <c r="H32" s="305">
        <v>29919</v>
      </c>
      <c r="I32" s="306">
        <v>15671</v>
      </c>
      <c r="J32" s="308">
        <v>52.4</v>
      </c>
    </row>
    <row r="33" spans="2:10" s="300" customFormat="1" ht="20.25" customHeight="1" thickBot="1">
      <c r="B33" s="416" t="s">
        <v>670</v>
      </c>
      <c r="C33" s="525">
        <v>3394</v>
      </c>
      <c r="D33" s="526">
        <v>3251</v>
      </c>
      <c r="E33" s="527">
        <v>95.8</v>
      </c>
      <c r="G33" s="416" t="s">
        <v>655</v>
      </c>
      <c r="H33" s="525">
        <v>30687</v>
      </c>
      <c r="I33" s="526">
        <v>15280</v>
      </c>
      <c r="J33" s="528">
        <v>49.8</v>
      </c>
    </row>
    <row r="34" spans="2:10" s="300" customFormat="1" ht="20.25" customHeight="1">
      <c r="B34" s="28"/>
      <c r="C34" s="306"/>
      <c r="D34" s="306"/>
      <c r="E34" s="309"/>
      <c r="G34" s="290"/>
      <c r="H34" s="306"/>
      <c r="I34" s="306"/>
      <c r="J34" s="312"/>
    </row>
    <row r="35" spans="2:10" s="300" customFormat="1" ht="20.25" customHeight="1" thickBot="1">
      <c r="B35" s="299" t="s">
        <v>680</v>
      </c>
      <c r="E35" s="301" t="s">
        <v>667</v>
      </c>
      <c r="G35" s="299" t="s">
        <v>681</v>
      </c>
      <c r="J35" s="301" t="s">
        <v>645</v>
      </c>
    </row>
    <row r="36" spans="2:10" s="300" customFormat="1" ht="20.25" customHeight="1">
      <c r="B36" s="302" t="s">
        <v>505</v>
      </c>
      <c r="C36" s="303" t="s">
        <v>654</v>
      </c>
      <c r="D36" s="303" t="s">
        <v>663</v>
      </c>
      <c r="E36" s="303" t="s">
        <v>664</v>
      </c>
      <c r="G36" s="302" t="s">
        <v>505</v>
      </c>
      <c r="H36" s="303" t="s">
        <v>654</v>
      </c>
      <c r="I36" s="303" t="s">
        <v>663</v>
      </c>
      <c r="J36" s="303" t="s">
        <v>664</v>
      </c>
    </row>
    <row r="37" spans="2:10" s="300" customFormat="1" ht="20.25" customHeight="1">
      <c r="B37" s="374" t="s">
        <v>649</v>
      </c>
      <c r="C37" s="313">
        <v>1093</v>
      </c>
      <c r="D37" s="306">
        <v>721</v>
      </c>
      <c r="E37" s="314">
        <v>66</v>
      </c>
      <c r="G37" s="374" t="s">
        <v>649</v>
      </c>
      <c r="H37" s="305">
        <v>6957</v>
      </c>
      <c r="I37" s="306">
        <v>2954</v>
      </c>
      <c r="J37" s="308">
        <v>42.5</v>
      </c>
    </row>
    <row r="38" spans="2:10" s="300" customFormat="1" ht="20.25" customHeight="1" thickBot="1">
      <c r="B38" s="416" t="s">
        <v>670</v>
      </c>
      <c r="C38" s="529">
        <v>2225</v>
      </c>
      <c r="D38" s="526">
        <v>1183</v>
      </c>
      <c r="E38" s="530">
        <v>53.2</v>
      </c>
      <c r="G38" s="416" t="s">
        <v>682</v>
      </c>
      <c r="H38" s="525">
        <v>6322</v>
      </c>
      <c r="I38" s="526">
        <v>3021</v>
      </c>
      <c r="J38" s="528">
        <v>47.8</v>
      </c>
    </row>
    <row r="39" spans="2:10" s="300" customFormat="1" ht="14.45" customHeight="1"/>
    <row r="40" spans="2:10" s="300" customFormat="1" ht="14.45" customHeight="1"/>
    <row r="41" spans="2:10" s="300" customFormat="1" ht="14.45" customHeight="1"/>
    <row r="42" spans="2:10" s="300" customFormat="1" ht="14.45" customHeight="1"/>
    <row r="43" spans="2:10" s="300" customFormat="1" ht="14.45" customHeight="1"/>
    <row r="44" spans="2:10" s="300" customFormat="1" ht="14.45" customHeight="1"/>
    <row r="45" spans="2:10" s="300" customFormat="1" ht="14.45" customHeight="1"/>
    <row r="46" spans="2:10" s="300" customFormat="1" ht="14.45" customHeight="1"/>
    <row r="47" spans="2:10" s="300" customFormat="1" ht="14.45" customHeight="1"/>
    <row r="48" spans="2:10" s="300" customFormat="1" ht="14.45" customHeight="1"/>
    <row r="49" s="300" customFormat="1" ht="14.45" customHeight="1"/>
    <row r="50" s="300" customFormat="1" ht="14.45" customHeight="1"/>
    <row r="51" s="300" customFormat="1" ht="14.45" customHeight="1"/>
    <row r="52" s="300" customFormat="1" ht="14.45" customHeight="1"/>
    <row r="53" s="300" customFormat="1" ht="14.45" customHeight="1"/>
    <row r="54" s="300" customFormat="1" ht="14.45" customHeight="1"/>
    <row r="55" s="300" customFormat="1" ht="14.45" customHeight="1"/>
    <row r="56" s="300" customFormat="1" ht="14.45" customHeight="1"/>
    <row r="57" s="300" customFormat="1" ht="14.45" customHeight="1"/>
    <row r="58" s="300" customFormat="1" ht="14.45" customHeight="1"/>
    <row r="59" s="300" customFormat="1" ht="14.45" customHeight="1"/>
  </sheetData>
  <customSheetViews>
    <customSheetView guid="{D533129D-736A-498B-A442-92C714A2889C}" showPageBreaks="1" printArea="1" view="pageBreakPreview">
      <selection activeCell="C34" sqref="C34"/>
      <pageMargins left="0.7" right="0.7" top="0.75" bottom="0.75" header="0.3" footer="0.3"/>
      <pageSetup paperSize="9" scale="96" firstPageNumber="154" pageOrder="overThenDown" orientation="portrait" useFirstPageNumber="1" r:id="rId1"/>
      <headerFooter alignWithMargins="0"/>
    </customSheetView>
    <customSheetView guid="{90A86BFC-5A29-47A1-B16B-2C88BEE8AA08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2"/>
      <headerFooter alignWithMargins="0"/>
    </customSheetView>
    <customSheetView guid="{3EB8CC3E-9A82-4E16-A97F-626541589659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3"/>
      <headerFooter alignWithMargins="0"/>
    </customSheetView>
    <customSheetView guid="{36BB60DB-041E-4283-9C5E-6CB41743C82C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4"/>
      <headerFooter alignWithMargins="0"/>
    </customSheetView>
    <customSheetView guid="{BF4B2B80-652C-4497-A8CD-0B9D15218EEA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5"/>
      <headerFooter alignWithMargins="0"/>
    </customSheetView>
    <customSheetView guid="{E915AD50-E2BA-4B87-8EFB-8C8783D74250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6"/>
      <headerFooter alignWithMargins="0"/>
    </customSheetView>
    <customSheetView guid="{3A745724-A3E9-4CE2-9AF5-16042FA6772E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7"/>
      <headerFooter alignWithMargins="0"/>
    </customSheetView>
    <customSheetView guid="{C0D1F2EE-D3C8-4F38-B430-B11033DBCA91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8"/>
      <headerFooter alignWithMargins="0"/>
    </customSheetView>
    <customSheetView guid="{6380E969-9150-4DC9-BD07-C27618D1043B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9"/>
      <headerFooter alignWithMargins="0"/>
    </customSheetView>
    <customSheetView guid="{38C25886-CB6F-4791-A7C3-87C355F1046F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0"/>
      <headerFooter alignWithMargins="0"/>
    </customSheetView>
    <customSheetView guid="{4ED3DD2F-8CAA-4A09-878B-C46395F0A843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1"/>
      <headerFooter alignWithMargins="0"/>
    </customSheetView>
    <customSheetView guid="{A19DCD98-7108-4C1C-AB15-215177A88340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2"/>
      <headerFooter alignWithMargins="0"/>
    </customSheetView>
    <customSheetView guid="{C9DA7DD4-8D8F-46CB-8ADE-6A720D9EA476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3"/>
      <headerFooter alignWithMargins="0"/>
    </customSheetView>
    <customSheetView guid="{71F5222F-F46C-4BE2-8A3D-CE83EDF671DC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4"/>
      <headerFooter alignWithMargins="0"/>
    </customSheetView>
    <customSheetView guid="{971791CA-EC65-441D-904E-2D910B41BB6F}" showPageBreaks="1" printArea="1" view="pageBreakPreview">
      <selection activeCell="J39" sqref="J39"/>
      <pageMargins left="0.7" right="0.7" top="0.75" bottom="0.75" header="0.3" footer="0.3"/>
      <pageSetup paperSize="9" scale="96" firstPageNumber="154" pageOrder="overThenDown" orientation="portrait" useFirstPageNumber="1" r:id="rId15"/>
      <headerFooter alignWithMargins="0"/>
    </customSheetView>
    <customSheetView guid="{20AE4CA4-61C1-4B1C-9914-391FCF28BAB4}" showPageBreaks="1" printArea="1" view="pageBreakPreview" topLeftCell="A16">
      <selection activeCell="G41" sqref="G41"/>
      <pageMargins left="0.7" right="0.7" top="0.75" bottom="0.75" header="0.3" footer="0.3"/>
      <pageSetup paperSize="9" scale="96" firstPageNumber="154" pageOrder="overThenDown" orientation="portrait" useFirstPageNumber="1" r:id="rId16"/>
      <headerFooter alignWithMargins="0"/>
    </customSheetView>
  </customSheetViews>
  <phoneticPr fontId="3"/>
  <printOptions gridLinesSet="0"/>
  <pageMargins left="0.7" right="0.7" top="0.75" bottom="0.75" header="0.3" footer="0.3"/>
  <pageSetup paperSize="9" scale="96" firstPageNumber="154" pageOrder="overThenDown" orientation="portrait" useFirstPageNumber="1" r:id="rId17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3"/>
  <sheetViews>
    <sheetView view="pageBreakPreview" zoomScaleNormal="100" zoomScaleSheetLayoutView="100" workbookViewId="0"/>
  </sheetViews>
  <sheetFormatPr defaultColWidth="10.375" defaultRowHeight="12.6" customHeight="1"/>
  <cols>
    <col min="1" max="1" width="12" style="413" customWidth="1"/>
    <col min="2" max="10" width="8.125" style="413" customWidth="1"/>
    <col min="11" max="16384" width="10.375" style="413"/>
  </cols>
  <sheetData>
    <row r="1" spans="1:14" ht="19.5" customHeight="1">
      <c r="A1" s="1" t="s">
        <v>683</v>
      </c>
    </row>
    <row r="2" spans="1:14" ht="9" customHeight="1">
      <c r="A2" s="1"/>
    </row>
    <row r="3" spans="1:14" s="533" customFormat="1" ht="39" customHeight="1">
      <c r="A3" s="1252" t="s">
        <v>684</v>
      </c>
      <c r="B3" s="1252"/>
      <c r="C3" s="1252"/>
      <c r="D3" s="1252"/>
      <c r="E3" s="1252"/>
      <c r="F3" s="1252"/>
      <c r="G3" s="1252"/>
      <c r="H3" s="1252"/>
      <c r="I3" s="1252"/>
      <c r="J3" s="1252"/>
      <c r="K3" s="531"/>
      <c r="L3" s="532"/>
      <c r="M3" s="532"/>
      <c r="N3" s="532"/>
    </row>
    <row r="4" spans="1:14" s="533" customFormat="1" ht="9.75" customHeight="1">
      <c r="A4" s="534"/>
      <c r="B4" s="534"/>
      <c r="C4" s="534"/>
      <c r="D4" s="534"/>
      <c r="E4" s="534"/>
      <c r="F4" s="534"/>
      <c r="G4" s="534"/>
      <c r="H4" s="534"/>
      <c r="I4" s="534"/>
      <c r="J4" s="534"/>
      <c r="K4" s="532"/>
      <c r="L4" s="532"/>
      <c r="M4" s="532"/>
      <c r="N4" s="532"/>
    </row>
    <row r="5" spans="1:14" s="2" customFormat="1" ht="21" customHeight="1" thickBot="1">
      <c r="A5" s="121" t="s">
        <v>685</v>
      </c>
      <c r="H5" s="844" t="s">
        <v>686</v>
      </c>
      <c r="I5" s="844"/>
      <c r="K5" s="349"/>
      <c r="L5" s="349"/>
      <c r="M5" s="349"/>
      <c r="N5" s="349"/>
    </row>
    <row r="6" spans="1:14" ht="7.5" customHeight="1">
      <c r="A6" s="1253" t="s">
        <v>309</v>
      </c>
      <c r="B6" s="835" t="s">
        <v>687</v>
      </c>
      <c r="C6" s="839"/>
      <c r="D6" s="535"/>
      <c r="E6" s="835" t="s">
        <v>688</v>
      </c>
      <c r="F6" s="839"/>
      <c r="G6" s="536"/>
      <c r="H6" s="839" t="s">
        <v>689</v>
      </c>
      <c r="I6" s="839"/>
      <c r="K6" s="532"/>
      <c r="L6" s="532"/>
      <c r="M6" s="532"/>
      <c r="N6" s="532"/>
    </row>
    <row r="7" spans="1:14" ht="22.5" customHeight="1">
      <c r="A7" s="1254"/>
      <c r="B7" s="837"/>
      <c r="C7" s="757"/>
      <c r="D7" s="537" t="s">
        <v>690</v>
      </c>
      <c r="E7" s="837"/>
      <c r="F7" s="757"/>
      <c r="G7" s="537" t="s">
        <v>690</v>
      </c>
      <c r="H7" s="757"/>
      <c r="I7" s="757"/>
      <c r="K7" s="532"/>
      <c r="L7" s="532"/>
      <c r="M7" s="532"/>
      <c r="N7" s="532"/>
    </row>
    <row r="8" spans="1:14" ht="13.5" customHeight="1">
      <c r="A8" s="538" t="s">
        <v>691</v>
      </c>
      <c r="B8" s="1243">
        <v>28033</v>
      </c>
      <c r="C8" s="1250"/>
      <c r="D8" s="539" t="s">
        <v>18</v>
      </c>
      <c r="E8" s="1243">
        <v>4893</v>
      </c>
      <c r="F8" s="1250"/>
      <c r="G8" s="539" t="s">
        <v>18</v>
      </c>
      <c r="H8" s="1245">
        <f>E8/B8</f>
        <v>0.17454428709021511</v>
      </c>
      <c r="I8" s="1251"/>
      <c r="K8" s="540"/>
      <c r="L8" s="540"/>
    </row>
    <row r="9" spans="1:14" ht="13.5" customHeight="1">
      <c r="A9" s="538" t="s">
        <v>692</v>
      </c>
      <c r="B9" s="1243">
        <v>27736</v>
      </c>
      <c r="C9" s="1250"/>
      <c r="D9" s="541">
        <f>(B9/B8-1)*100</f>
        <v>-1.0594656297934546</v>
      </c>
      <c r="E9" s="1243">
        <v>5154</v>
      </c>
      <c r="F9" s="1250"/>
      <c r="G9" s="542">
        <v>1.2</v>
      </c>
      <c r="H9" s="1245">
        <f>E9/B9</f>
        <v>0.18582347851168157</v>
      </c>
      <c r="I9" s="1251"/>
      <c r="K9" s="540"/>
      <c r="L9" s="540"/>
    </row>
    <row r="10" spans="1:14" ht="13.5" customHeight="1">
      <c r="A10" s="538" t="s">
        <v>693</v>
      </c>
      <c r="B10" s="1243">
        <v>28298</v>
      </c>
      <c r="C10" s="1250"/>
      <c r="D10" s="541">
        <f t="shared" ref="D10:D11" si="0">(B10/B9-1)*100</f>
        <v>2.0262474762042126</v>
      </c>
      <c r="E10" s="1243">
        <v>5306</v>
      </c>
      <c r="F10" s="1250"/>
      <c r="G10" s="542">
        <v>5.3</v>
      </c>
      <c r="H10" s="1245">
        <f>E10/B10</f>
        <v>0.18750441727330552</v>
      </c>
      <c r="I10" s="1251"/>
      <c r="K10" s="540"/>
      <c r="L10" s="540"/>
    </row>
    <row r="11" spans="1:14" ht="13.5" customHeight="1">
      <c r="A11" s="538" t="s">
        <v>694</v>
      </c>
      <c r="B11" s="1242">
        <v>27550</v>
      </c>
      <c r="C11" s="1243"/>
      <c r="D11" s="541">
        <f t="shared" si="0"/>
        <v>-2.6432963460315206</v>
      </c>
      <c r="E11" s="1242">
        <v>5322</v>
      </c>
      <c r="F11" s="1243"/>
      <c r="G11" s="542">
        <f>(E11/E10-1)*100</f>
        <v>0.30154542027893694</v>
      </c>
      <c r="H11" s="1244">
        <f>E11/B11</f>
        <v>0.19317604355716878</v>
      </c>
      <c r="I11" s="1245"/>
      <c r="K11" s="540"/>
      <c r="L11" s="540"/>
    </row>
    <row r="12" spans="1:14" ht="13.5" customHeight="1" thickBot="1">
      <c r="A12" s="543" t="s">
        <v>167</v>
      </c>
      <c r="B12" s="1246">
        <v>27415</v>
      </c>
      <c r="C12" s="1247"/>
      <c r="D12" s="541">
        <f>(B12/B11-1)*100</f>
        <v>-0.49001814882032591</v>
      </c>
      <c r="E12" s="1246">
        <v>5325</v>
      </c>
      <c r="F12" s="1247"/>
      <c r="G12" s="542">
        <f>(E12/E11-1)*100</f>
        <v>5.6369785794818661E-2</v>
      </c>
      <c r="H12" s="1248">
        <f>E12/B12</f>
        <v>0.19423673171621375</v>
      </c>
      <c r="I12" s="1249"/>
      <c r="K12" s="540"/>
      <c r="L12" s="540"/>
    </row>
    <row r="13" spans="1:14" ht="13.5" customHeight="1">
      <c r="A13" s="544"/>
      <c r="B13" s="545"/>
      <c r="C13" s="545"/>
      <c r="D13" s="546"/>
      <c r="E13" s="547"/>
      <c r="F13" s="547"/>
      <c r="G13" s="546"/>
      <c r="H13" s="548"/>
      <c r="I13" s="548"/>
      <c r="K13" s="540"/>
      <c r="L13" s="540"/>
    </row>
    <row r="14" spans="1:14" s="2" customFormat="1" ht="21" customHeight="1" thickBot="1">
      <c r="A14" s="128" t="s">
        <v>695</v>
      </c>
      <c r="F14" s="111"/>
      <c r="H14" s="844" t="s">
        <v>696</v>
      </c>
      <c r="I14" s="844"/>
      <c r="K14" s="427"/>
      <c r="L14" s="427"/>
    </row>
    <row r="15" spans="1:14" ht="12.75">
      <c r="A15" s="1221" t="s">
        <v>309</v>
      </c>
      <c r="B15" s="1234" t="s">
        <v>697</v>
      </c>
      <c r="C15" s="1236" t="s">
        <v>698</v>
      </c>
      <c r="D15" s="1225" t="s">
        <v>699</v>
      </c>
      <c r="E15" s="825" t="s">
        <v>700</v>
      </c>
      <c r="F15" s="1240" t="s">
        <v>420</v>
      </c>
      <c r="G15" s="549"/>
      <c r="H15" s="1219" t="s">
        <v>701</v>
      </c>
      <c r="I15" s="550"/>
    </row>
    <row r="16" spans="1:14" ht="23.25" customHeight="1">
      <c r="A16" s="1233"/>
      <c r="B16" s="1235"/>
      <c r="C16" s="1237"/>
      <c r="D16" s="1238"/>
      <c r="E16" s="1239"/>
      <c r="F16" s="1241"/>
      <c r="G16" s="537" t="s">
        <v>690</v>
      </c>
      <c r="H16" s="1220"/>
      <c r="I16" s="551" t="s">
        <v>690</v>
      </c>
    </row>
    <row r="17" spans="1:10" ht="13.5" customHeight="1">
      <c r="A17" s="538" t="s">
        <v>691</v>
      </c>
      <c r="B17" s="552">
        <v>23122</v>
      </c>
      <c r="C17" s="180">
        <v>424</v>
      </c>
      <c r="D17" s="180">
        <v>4175</v>
      </c>
      <c r="E17" s="553">
        <v>312</v>
      </c>
      <c r="F17" s="552">
        <f t="shared" ref="F17:F19" si="1">SUM(B17:E17)</f>
        <v>28033</v>
      </c>
      <c r="G17" s="539" t="s">
        <v>702</v>
      </c>
      <c r="H17" s="554">
        <v>118188</v>
      </c>
      <c r="I17" s="555" t="s">
        <v>18</v>
      </c>
      <c r="J17" s="556"/>
    </row>
    <row r="18" spans="1:10" ht="13.5" customHeight="1">
      <c r="A18" s="538" t="s">
        <v>692</v>
      </c>
      <c r="B18" s="552">
        <v>22836</v>
      </c>
      <c r="C18" s="180">
        <v>481</v>
      </c>
      <c r="D18" s="180">
        <v>4165</v>
      </c>
      <c r="E18" s="553">
        <v>254</v>
      </c>
      <c r="F18" s="552">
        <f t="shared" si="1"/>
        <v>27736</v>
      </c>
      <c r="G18" s="542">
        <f>(F18/F17-1)*100</f>
        <v>-1.0594656297934546</v>
      </c>
      <c r="H18" s="554">
        <v>117781</v>
      </c>
      <c r="I18" s="557">
        <f>(H18/H17-1)*100</f>
        <v>-0.34436660236233374</v>
      </c>
      <c r="J18" s="556"/>
    </row>
    <row r="19" spans="1:10" ht="13.5" customHeight="1">
      <c r="A19" s="538" t="s">
        <v>693</v>
      </c>
      <c r="B19" s="552">
        <v>23477</v>
      </c>
      <c r="C19" s="180">
        <v>431</v>
      </c>
      <c r="D19" s="180">
        <v>4226</v>
      </c>
      <c r="E19" s="553">
        <v>164</v>
      </c>
      <c r="F19" s="552">
        <f t="shared" si="1"/>
        <v>28298</v>
      </c>
      <c r="G19" s="542">
        <f>(F19/F18-1)*100</f>
        <v>2.0262474762042126</v>
      </c>
      <c r="H19" s="554">
        <v>117505</v>
      </c>
      <c r="I19" s="557">
        <f>(H19/H18-1)*100</f>
        <v>-0.23433321163854881</v>
      </c>
      <c r="J19" s="556"/>
    </row>
    <row r="20" spans="1:10" ht="13.5" customHeight="1">
      <c r="A20" s="538" t="s">
        <v>694</v>
      </c>
      <c r="B20" s="552">
        <v>22832</v>
      </c>
      <c r="C20" s="180">
        <v>353</v>
      </c>
      <c r="D20" s="180">
        <v>4236</v>
      </c>
      <c r="E20" s="553">
        <v>129</v>
      </c>
      <c r="F20" s="552">
        <f>SUM(B20:E20)</f>
        <v>27550</v>
      </c>
      <c r="G20" s="542">
        <f>(F20/F19-1)*100</f>
        <v>-2.6432963460315206</v>
      </c>
      <c r="H20" s="554">
        <v>117721</v>
      </c>
      <c r="I20" s="557">
        <f>(H20/H19-1)*100</f>
        <v>0.18382196502275683</v>
      </c>
      <c r="J20" s="556"/>
    </row>
    <row r="21" spans="1:10" ht="13.5" customHeight="1" thickBot="1">
      <c r="A21" s="543" t="s">
        <v>167</v>
      </c>
      <c r="B21" s="558">
        <v>22838</v>
      </c>
      <c r="C21" s="559">
        <v>309</v>
      </c>
      <c r="D21" s="559">
        <v>4161</v>
      </c>
      <c r="E21" s="560">
        <v>106</v>
      </c>
      <c r="F21" s="558">
        <f>SUM(B21:E21)</f>
        <v>27414</v>
      </c>
      <c r="G21" s="561">
        <f>(F21/F20-1)*100</f>
        <v>-0.49364791288566412</v>
      </c>
      <c r="H21" s="562">
        <v>117878</v>
      </c>
      <c r="I21" s="563">
        <f>(H21/H20-1)*100</f>
        <v>0.1333661793562646</v>
      </c>
      <c r="J21" s="556"/>
    </row>
    <row r="22" spans="1:10" ht="13.5" customHeight="1">
      <c r="A22" s="564" t="s">
        <v>703</v>
      </c>
      <c r="B22" s="181"/>
      <c r="C22" s="181"/>
      <c r="D22" s="181"/>
      <c r="E22" s="181"/>
      <c r="F22" s="181"/>
      <c r="G22" s="180"/>
      <c r="H22" s="565"/>
      <c r="I22" s="566"/>
      <c r="J22" s="556"/>
    </row>
    <row r="23" spans="1:10" ht="13.5" customHeight="1">
      <c r="A23" s="564"/>
      <c r="B23" s="181"/>
      <c r="C23" s="181"/>
      <c r="D23" s="181"/>
      <c r="E23" s="181"/>
      <c r="F23" s="181"/>
      <c r="G23" s="180"/>
      <c r="H23" s="565"/>
      <c r="I23" s="566"/>
      <c r="J23" s="556"/>
    </row>
    <row r="24" spans="1:10" s="2" customFormat="1" ht="21" customHeight="1" thickBot="1">
      <c r="A24" s="121" t="s">
        <v>704</v>
      </c>
      <c r="E24" s="111"/>
      <c r="H24" s="8"/>
      <c r="I24" s="844" t="s">
        <v>705</v>
      </c>
      <c r="J24" s="844"/>
    </row>
    <row r="25" spans="1:10" ht="12.75">
      <c r="A25" s="1221" t="s">
        <v>309</v>
      </c>
      <c r="B25" s="1223" t="s">
        <v>706</v>
      </c>
      <c r="C25" s="1225" t="s">
        <v>707</v>
      </c>
      <c r="D25" s="1221" t="s">
        <v>708</v>
      </c>
      <c r="E25" s="1227"/>
      <c r="F25" s="567" t="s">
        <v>709</v>
      </c>
      <c r="G25" s="568" t="s">
        <v>710</v>
      </c>
      <c r="H25" s="1229" t="s">
        <v>711</v>
      </c>
      <c r="I25" s="1230"/>
      <c r="J25" s="1230"/>
    </row>
    <row r="26" spans="1:10" ht="12.75">
      <c r="A26" s="1222"/>
      <c r="B26" s="1224"/>
      <c r="C26" s="1226"/>
      <c r="D26" s="1222"/>
      <c r="E26" s="1228"/>
      <c r="F26" s="569" t="s">
        <v>712</v>
      </c>
      <c r="G26" s="570" t="s">
        <v>713</v>
      </c>
      <c r="H26" s="1231" t="s">
        <v>714</v>
      </c>
      <c r="I26" s="1232"/>
      <c r="J26" s="1232"/>
    </row>
    <row r="27" spans="1:10" ht="13.5" customHeight="1">
      <c r="A27" s="538" t="s">
        <v>691</v>
      </c>
      <c r="B27" s="552">
        <v>16581</v>
      </c>
      <c r="C27" s="553">
        <v>6541</v>
      </c>
      <c r="D27" s="1211">
        <f>SUM(B27:C27)</f>
        <v>23122</v>
      </c>
      <c r="E27" s="1212"/>
      <c r="F27" s="571" t="s">
        <v>18</v>
      </c>
      <c r="G27" s="572">
        <f>D27/365</f>
        <v>63.347945205479455</v>
      </c>
      <c r="H27" s="573"/>
      <c r="I27" s="574">
        <f>G27/H17*1000000</f>
        <v>535.99303825667118</v>
      </c>
      <c r="J27" s="575"/>
    </row>
    <row r="28" spans="1:10" ht="12.75" customHeight="1">
      <c r="A28" s="538" t="s">
        <v>692</v>
      </c>
      <c r="B28" s="552">
        <v>16476</v>
      </c>
      <c r="C28" s="553">
        <v>6360</v>
      </c>
      <c r="D28" s="1213">
        <f>SUM(B28:C28)</f>
        <v>22836</v>
      </c>
      <c r="E28" s="1214"/>
      <c r="F28" s="576">
        <f>(D28/D27-1)*100</f>
        <v>-1.2369172216936231</v>
      </c>
      <c r="G28" s="572">
        <f>D28/365</f>
        <v>62.564383561643837</v>
      </c>
      <c r="H28" s="573"/>
      <c r="I28" s="574">
        <f>G28/H18*1000000</f>
        <v>531.19249761543745</v>
      </c>
      <c r="J28" s="575"/>
    </row>
    <row r="29" spans="1:10" ht="13.5" customHeight="1">
      <c r="A29" s="538" t="s">
        <v>693</v>
      </c>
      <c r="B29" s="552">
        <v>16682</v>
      </c>
      <c r="C29" s="553">
        <v>6795</v>
      </c>
      <c r="D29" s="1213">
        <f>SUM(B29:C29)</f>
        <v>23477</v>
      </c>
      <c r="E29" s="1214"/>
      <c r="F29" s="576">
        <f t="shared" ref="F29:F31" si="2">(D29/D28-1)*100</f>
        <v>2.8069714485899455</v>
      </c>
      <c r="G29" s="572">
        <f>D29/365</f>
        <v>64.320547945205476</v>
      </c>
      <c r="H29" s="573"/>
      <c r="I29" s="574">
        <f>G29/H19*1000000</f>
        <v>547.38562567725182</v>
      </c>
      <c r="J29" s="575"/>
    </row>
    <row r="30" spans="1:10" ht="13.5" customHeight="1">
      <c r="A30" s="538" t="s">
        <v>694</v>
      </c>
      <c r="B30" s="552">
        <v>15852</v>
      </c>
      <c r="C30" s="553">
        <v>6980</v>
      </c>
      <c r="D30" s="1215">
        <f>SUM(B30:C30)</f>
        <v>22832</v>
      </c>
      <c r="E30" s="1216"/>
      <c r="F30" s="576">
        <f t="shared" si="2"/>
        <v>-2.7473697661541063</v>
      </c>
      <c r="G30" s="572">
        <f>22832/366</f>
        <v>62.382513661202189</v>
      </c>
      <c r="H30" s="573"/>
      <c r="I30" s="574">
        <f>G30/H20*1000000</f>
        <v>529.91831246083689</v>
      </c>
      <c r="J30" s="575"/>
    </row>
    <row r="31" spans="1:10" ht="13.5" customHeight="1" thickBot="1">
      <c r="A31" s="543" t="s">
        <v>167</v>
      </c>
      <c r="B31" s="558">
        <v>15729</v>
      </c>
      <c r="C31" s="560">
        <v>7109</v>
      </c>
      <c r="D31" s="1217">
        <f>SUM(B31:C31)</f>
        <v>22838</v>
      </c>
      <c r="E31" s="1218"/>
      <c r="F31" s="577">
        <f t="shared" si="2"/>
        <v>2.6278906797472246E-2</v>
      </c>
      <c r="G31" s="578">
        <f>D31/365</f>
        <v>62.56986301369863</v>
      </c>
      <c r="H31" s="579"/>
      <c r="I31" s="580">
        <f>G31/H21*1000000</f>
        <v>530.80187154260022</v>
      </c>
      <c r="J31" s="581"/>
    </row>
    <row r="32" spans="1:10" ht="13.5" customHeight="1">
      <c r="A32" s="412"/>
      <c r="B32" s="412"/>
      <c r="C32" s="412"/>
      <c r="D32" s="412"/>
      <c r="E32" s="412"/>
      <c r="F32" s="412"/>
      <c r="G32" s="412"/>
      <c r="H32" s="412"/>
      <c r="I32" s="412"/>
    </row>
    <row r="33" spans="1:10" s="2" customFormat="1" ht="21" customHeight="1" thickBot="1">
      <c r="A33" s="582" t="s">
        <v>715</v>
      </c>
      <c r="H33" s="6"/>
      <c r="I33" s="844" t="s">
        <v>705</v>
      </c>
      <c r="J33" s="844"/>
    </row>
    <row r="34" spans="1:10" s="2" customFormat="1" ht="15" customHeight="1">
      <c r="A34" s="583" t="s">
        <v>309</v>
      </c>
      <c r="B34" s="1195" t="s">
        <v>716</v>
      </c>
      <c r="C34" s="1196"/>
      <c r="D34" s="1195" t="s">
        <v>717</v>
      </c>
      <c r="E34" s="1196"/>
      <c r="F34" s="1195" t="s">
        <v>718</v>
      </c>
      <c r="G34" s="1210"/>
      <c r="H34" s="1207" t="s">
        <v>719</v>
      </c>
      <c r="I34" s="1199"/>
      <c r="J34" s="1199"/>
    </row>
    <row r="35" spans="1:10" ht="14.25" customHeight="1">
      <c r="A35" s="538" t="s">
        <v>691</v>
      </c>
      <c r="B35" s="1202" t="s">
        <v>720</v>
      </c>
      <c r="C35" s="1200"/>
      <c r="D35" s="1200" t="s">
        <v>13</v>
      </c>
      <c r="E35" s="1208" t="s">
        <v>13</v>
      </c>
      <c r="F35" s="1188">
        <f>B35/365</f>
        <v>1.1616438356164382</v>
      </c>
      <c r="G35" s="1189"/>
      <c r="H35" s="584"/>
      <c r="I35" s="574">
        <f>B35/365/H17*1000*1000</f>
        <v>9.8287798728842031</v>
      </c>
      <c r="J35" s="575"/>
    </row>
    <row r="36" spans="1:10" ht="13.5" customHeight="1">
      <c r="A36" s="538" t="s">
        <v>692</v>
      </c>
      <c r="B36" s="1201" t="s">
        <v>721</v>
      </c>
      <c r="C36" s="1202"/>
      <c r="D36" s="1203">
        <f>(B36/B35-1)*100</f>
        <v>13.443396226415105</v>
      </c>
      <c r="E36" s="1203" t="e">
        <f t="shared" ref="D36:E39" si="3">(C36/C35-1)*100</f>
        <v>#DIV/0!</v>
      </c>
      <c r="F36" s="1188">
        <f>B36/365</f>
        <v>1.3178082191780822</v>
      </c>
      <c r="G36" s="1189"/>
      <c r="H36" s="584"/>
      <c r="I36" s="574">
        <f t="shared" ref="I36:I39" si="4">B36/365/H18*1000*1000</f>
        <v>11.188631605930347</v>
      </c>
      <c r="J36" s="575"/>
    </row>
    <row r="37" spans="1:10" ht="13.5" customHeight="1">
      <c r="A37" s="538" t="s">
        <v>693</v>
      </c>
      <c r="B37" s="1201" t="s">
        <v>722</v>
      </c>
      <c r="C37" s="1202"/>
      <c r="D37" s="1203">
        <f>(B37/B36-1)*100</f>
        <v>-10.395010395010395</v>
      </c>
      <c r="E37" s="1209" t="e">
        <f t="shared" si="3"/>
        <v>#DIV/0!</v>
      </c>
      <c r="F37" s="1188">
        <f>B37/365</f>
        <v>1.1808219178082191</v>
      </c>
      <c r="G37" s="1189"/>
      <c r="H37" s="584"/>
      <c r="I37" s="574">
        <f t="shared" si="4"/>
        <v>10.049120614511885</v>
      </c>
      <c r="J37" s="575"/>
    </row>
    <row r="38" spans="1:10" ht="13.5" customHeight="1">
      <c r="A38" s="538" t="s">
        <v>694</v>
      </c>
      <c r="B38" s="1201" t="s">
        <v>723</v>
      </c>
      <c r="C38" s="1202"/>
      <c r="D38" s="1203">
        <f t="shared" si="3"/>
        <v>-18.097447795823662</v>
      </c>
      <c r="E38" s="1203" t="e">
        <f t="shared" si="3"/>
        <v>#DIV/0!</v>
      </c>
      <c r="F38" s="1188">
        <f>B38/366</f>
        <v>0.96448087431693985</v>
      </c>
      <c r="G38" s="1189"/>
      <c r="H38" s="584"/>
      <c r="I38" s="574">
        <f>B38/366/H20*1000*1000</f>
        <v>8.1929381700541093</v>
      </c>
      <c r="J38" s="575"/>
    </row>
    <row r="39" spans="1:10" ht="13.5" customHeight="1" thickBot="1">
      <c r="A39" s="543" t="s">
        <v>167</v>
      </c>
      <c r="B39" s="1204" t="s">
        <v>828</v>
      </c>
      <c r="C39" s="1205"/>
      <c r="D39" s="1206">
        <f t="shared" si="3"/>
        <v>-12.464589235127477</v>
      </c>
      <c r="E39" s="1206" t="e">
        <f t="shared" si="3"/>
        <v>#DIV/0!</v>
      </c>
      <c r="F39" s="1193">
        <f>B39/365</f>
        <v>0.84657534246575339</v>
      </c>
      <c r="G39" s="1194"/>
      <c r="H39" s="585"/>
      <c r="I39" s="580">
        <f t="shared" si="4"/>
        <v>7.1817925521789769</v>
      </c>
      <c r="J39" s="581"/>
    </row>
    <row r="40" spans="1:10" ht="13.5" customHeight="1">
      <c r="A40" s="412"/>
      <c r="B40" s="412"/>
      <c r="C40" s="412"/>
      <c r="D40" s="412"/>
      <c r="E40" s="412"/>
      <c r="F40" s="412"/>
      <c r="G40" s="412"/>
      <c r="H40" s="412"/>
      <c r="I40" s="412"/>
    </row>
    <row r="41" spans="1:10" s="2" customFormat="1" ht="21" customHeight="1" thickBot="1">
      <c r="A41" s="121" t="s">
        <v>724</v>
      </c>
      <c r="G41" s="111"/>
      <c r="H41" s="6"/>
      <c r="I41" s="844" t="s">
        <v>705</v>
      </c>
      <c r="J41" s="844"/>
    </row>
    <row r="42" spans="1:10" s="2" customFormat="1" ht="12" customHeight="1">
      <c r="A42" s="583" t="s">
        <v>309</v>
      </c>
      <c r="B42" s="1195" t="s">
        <v>725</v>
      </c>
      <c r="C42" s="1196"/>
      <c r="D42" s="1195" t="s">
        <v>717</v>
      </c>
      <c r="E42" s="1196"/>
      <c r="F42" s="1195" t="s">
        <v>718</v>
      </c>
      <c r="G42" s="1197"/>
      <c r="H42" s="1198" t="s">
        <v>719</v>
      </c>
      <c r="I42" s="1199"/>
      <c r="J42" s="1199"/>
    </row>
    <row r="43" spans="1:10" ht="15" customHeight="1">
      <c r="A43" s="538" t="s">
        <v>691</v>
      </c>
      <c r="B43" s="1185">
        <v>4175</v>
      </c>
      <c r="C43" s="1186"/>
      <c r="D43" s="1200" t="s">
        <v>18</v>
      </c>
      <c r="E43" s="1200" t="s">
        <v>13</v>
      </c>
      <c r="F43" s="1188">
        <f>B43/365</f>
        <v>11.438356164383562</v>
      </c>
      <c r="G43" s="1189"/>
      <c r="H43" s="586"/>
      <c r="I43" s="574">
        <v>96.8</v>
      </c>
      <c r="J43" s="575"/>
    </row>
    <row r="44" spans="1:10" ht="13.5" customHeight="1">
      <c r="A44" s="538" t="s">
        <v>692</v>
      </c>
      <c r="B44" s="1185">
        <v>4165</v>
      </c>
      <c r="C44" s="1186"/>
      <c r="D44" s="1187">
        <f>(B44/B43-1)*100</f>
        <v>-0.23952095808382756</v>
      </c>
      <c r="E44" s="1187"/>
      <c r="F44" s="1188">
        <f>B44/365</f>
        <v>11.41095890410959</v>
      </c>
      <c r="G44" s="1189"/>
      <c r="H44" s="586"/>
      <c r="I44" s="574">
        <v>96.9</v>
      </c>
      <c r="J44" s="575"/>
    </row>
    <row r="45" spans="1:10" ht="13.5" customHeight="1">
      <c r="A45" s="538" t="s">
        <v>693</v>
      </c>
      <c r="B45" s="1185">
        <v>4225</v>
      </c>
      <c r="C45" s="1186"/>
      <c r="D45" s="1187">
        <f t="shared" ref="D45:D47" si="5">(B45/B44-1)*100</f>
        <v>1.4405762304922076</v>
      </c>
      <c r="E45" s="1187"/>
      <c r="F45" s="1188">
        <f>B45/365</f>
        <v>11.575342465753424</v>
      </c>
      <c r="G45" s="1189"/>
      <c r="H45" s="586"/>
      <c r="I45" s="574">
        <v>98.315258040649326</v>
      </c>
      <c r="J45" s="575"/>
    </row>
    <row r="46" spans="1:10" ht="13.5" customHeight="1">
      <c r="A46" s="538" t="s">
        <v>694</v>
      </c>
      <c r="B46" s="1185">
        <v>4236</v>
      </c>
      <c r="C46" s="1186"/>
      <c r="D46" s="1187">
        <f t="shared" si="5"/>
        <v>0.26035502958579038</v>
      </c>
      <c r="E46" s="1187"/>
      <c r="F46" s="1188">
        <f>B46/366</f>
        <v>11.573770491803279</v>
      </c>
      <c r="G46" s="1189"/>
      <c r="H46" s="586"/>
      <c r="I46" s="574">
        <v>98.6</v>
      </c>
      <c r="J46" s="575"/>
    </row>
    <row r="47" spans="1:10" ht="13.5" customHeight="1" thickBot="1">
      <c r="A47" s="543" t="s">
        <v>167</v>
      </c>
      <c r="B47" s="1190">
        <v>4161</v>
      </c>
      <c r="C47" s="1191"/>
      <c r="D47" s="1192">
        <f t="shared" si="5"/>
        <v>-1.770538243626063</v>
      </c>
      <c r="E47" s="1192"/>
      <c r="F47" s="1193">
        <f>B47/365</f>
        <v>11.4</v>
      </c>
      <c r="G47" s="1194"/>
      <c r="H47" s="587"/>
      <c r="I47" s="580">
        <f>B47/365/H21*1000*1000</f>
        <v>96.710157959924672</v>
      </c>
      <c r="J47" s="581"/>
    </row>
    <row r="48" spans="1:10" ht="13.5" customHeight="1">
      <c r="A48" s="409" t="s">
        <v>726</v>
      </c>
      <c r="B48" s="412"/>
      <c r="C48" s="412"/>
      <c r="D48" s="412"/>
      <c r="E48" s="412"/>
      <c r="F48" s="412"/>
      <c r="G48" s="412"/>
      <c r="H48" s="412"/>
      <c r="I48" s="412"/>
      <c r="J48" s="412"/>
    </row>
    <row r="49" spans="1:11" ht="13.5" customHeight="1">
      <c r="A49" s="588"/>
      <c r="E49" s="412"/>
      <c r="F49" s="412"/>
      <c r="G49" s="412"/>
      <c r="H49" s="412"/>
      <c r="I49" s="412"/>
      <c r="J49" s="412"/>
    </row>
    <row r="50" spans="1:11" s="2" customFormat="1" ht="21" customHeight="1" thickBot="1">
      <c r="A50" s="121" t="s">
        <v>805</v>
      </c>
      <c r="E50" s="6"/>
      <c r="F50" s="6"/>
      <c r="G50" s="6"/>
      <c r="H50" s="6"/>
      <c r="I50" s="6"/>
      <c r="J50" s="6"/>
    </row>
    <row r="51" spans="1:11" ht="13.5" customHeight="1">
      <c r="A51" s="1181" t="s">
        <v>309</v>
      </c>
      <c r="B51" s="1183" t="s">
        <v>727</v>
      </c>
      <c r="C51" s="1183" t="s">
        <v>728</v>
      </c>
      <c r="D51" s="589" t="s">
        <v>729</v>
      </c>
      <c r="E51" s="590" t="s">
        <v>730</v>
      </c>
      <c r="F51" s="589" t="s">
        <v>731</v>
      </c>
      <c r="G51" s="591" t="s">
        <v>732</v>
      </c>
      <c r="H51" s="591" t="s">
        <v>733</v>
      </c>
      <c r="I51" s="1183" t="s">
        <v>734</v>
      </c>
      <c r="J51" s="592" t="s">
        <v>735</v>
      </c>
    </row>
    <row r="52" spans="1:11" ht="14.25" customHeight="1">
      <c r="A52" s="1182"/>
      <c r="B52" s="1184"/>
      <c r="C52" s="1184"/>
      <c r="D52" s="593" t="s">
        <v>736</v>
      </c>
      <c r="E52" s="593" t="s">
        <v>737</v>
      </c>
      <c r="F52" s="593" t="s">
        <v>738</v>
      </c>
      <c r="G52" s="594" t="s">
        <v>739</v>
      </c>
      <c r="H52" s="593" t="s">
        <v>740</v>
      </c>
      <c r="I52" s="1184"/>
      <c r="J52" s="595" t="s">
        <v>741</v>
      </c>
    </row>
    <row r="53" spans="1:11" ht="12.6" customHeight="1">
      <c r="A53" s="538" t="s">
        <v>691</v>
      </c>
      <c r="B53" s="596">
        <v>201</v>
      </c>
      <c r="C53" s="597">
        <v>492</v>
      </c>
      <c r="D53" s="598">
        <v>229</v>
      </c>
      <c r="E53" s="599">
        <v>1052</v>
      </c>
      <c r="F53" s="598">
        <v>28</v>
      </c>
      <c r="G53" s="600">
        <v>111</v>
      </c>
      <c r="H53" s="598">
        <v>648</v>
      </c>
      <c r="I53" s="598">
        <v>36</v>
      </c>
      <c r="J53" s="598">
        <v>55</v>
      </c>
      <c r="K53" s="601"/>
    </row>
    <row r="54" spans="1:11" ht="13.5" customHeight="1">
      <c r="A54" s="538" t="s">
        <v>692</v>
      </c>
      <c r="B54" s="596">
        <v>176</v>
      </c>
      <c r="C54" s="597">
        <v>472</v>
      </c>
      <c r="D54" s="598">
        <v>207</v>
      </c>
      <c r="E54" s="599">
        <v>1080</v>
      </c>
      <c r="F54" s="598">
        <v>12</v>
      </c>
      <c r="G54" s="600">
        <v>93</v>
      </c>
      <c r="H54" s="598">
        <v>608</v>
      </c>
      <c r="I54" s="598">
        <v>37</v>
      </c>
      <c r="J54" s="598">
        <v>38</v>
      </c>
      <c r="K54" s="602"/>
    </row>
    <row r="55" spans="1:11" ht="13.5" customHeight="1">
      <c r="A55" s="538" t="s">
        <v>693</v>
      </c>
      <c r="B55" s="596">
        <v>155</v>
      </c>
      <c r="C55" s="597">
        <v>434</v>
      </c>
      <c r="D55" s="598">
        <v>202</v>
      </c>
      <c r="E55" s="599">
        <v>1071</v>
      </c>
      <c r="F55" s="598">
        <v>1</v>
      </c>
      <c r="G55" s="600">
        <v>70</v>
      </c>
      <c r="H55" s="598">
        <v>668</v>
      </c>
      <c r="I55" s="598">
        <v>38</v>
      </c>
      <c r="J55" s="598">
        <v>56</v>
      </c>
      <c r="K55" s="602"/>
    </row>
    <row r="56" spans="1:11" ht="13.5" customHeight="1">
      <c r="A56" s="538" t="s">
        <v>694</v>
      </c>
      <c r="B56" s="596">
        <v>140</v>
      </c>
      <c r="C56" s="597">
        <v>432</v>
      </c>
      <c r="D56" s="598">
        <v>225</v>
      </c>
      <c r="E56" s="599">
        <v>1134</v>
      </c>
      <c r="F56" s="598">
        <v>1</v>
      </c>
      <c r="G56" s="600">
        <v>67</v>
      </c>
      <c r="H56" s="598">
        <v>670</v>
      </c>
      <c r="I56" s="598">
        <v>37</v>
      </c>
      <c r="J56" s="598">
        <v>37</v>
      </c>
      <c r="K56" s="602"/>
    </row>
    <row r="57" spans="1:11" ht="13.5" customHeight="1" thickBot="1">
      <c r="A57" s="543" t="s">
        <v>167</v>
      </c>
      <c r="B57" s="603">
        <v>139</v>
      </c>
      <c r="C57" s="604">
        <v>417</v>
      </c>
      <c r="D57" s="605">
        <v>225</v>
      </c>
      <c r="E57" s="606">
        <v>1152</v>
      </c>
      <c r="F57" s="605">
        <v>1</v>
      </c>
      <c r="G57" s="607">
        <v>71</v>
      </c>
      <c r="H57" s="605">
        <v>666</v>
      </c>
      <c r="I57" s="605">
        <v>37</v>
      </c>
      <c r="J57" s="605">
        <v>38</v>
      </c>
      <c r="K57" s="602"/>
    </row>
    <row r="58" spans="1:11" ht="13.5" customHeight="1">
      <c r="A58" s="412"/>
      <c r="B58" s="412"/>
      <c r="C58" s="412"/>
      <c r="D58" s="412"/>
      <c r="E58" s="412"/>
      <c r="F58" s="412"/>
      <c r="G58" s="412"/>
      <c r="H58" s="412"/>
      <c r="I58" s="412"/>
      <c r="J58" s="412"/>
      <c r="K58" s="608"/>
    </row>
    <row r="59" spans="1:11" ht="13.5" customHeight="1">
      <c r="A59" s="412"/>
      <c r="B59" s="412"/>
      <c r="C59" s="412"/>
      <c r="D59" s="412"/>
      <c r="E59" s="412"/>
      <c r="F59" s="412"/>
      <c r="G59" s="412"/>
      <c r="H59" s="412"/>
      <c r="I59" s="412"/>
      <c r="J59" s="412"/>
      <c r="K59" s="608"/>
    </row>
    <row r="60" spans="1:11" ht="13.5" customHeight="1">
      <c r="A60" s="412"/>
      <c r="B60" s="412"/>
      <c r="C60" s="412"/>
      <c r="D60" s="412"/>
      <c r="E60" s="412"/>
      <c r="F60" s="412"/>
      <c r="G60" s="412"/>
      <c r="H60" s="412"/>
      <c r="I60" s="412"/>
      <c r="J60" s="412"/>
      <c r="K60" s="608"/>
    </row>
    <row r="61" spans="1:11" ht="12.6" customHeight="1">
      <c r="A61" s="412"/>
      <c r="B61" s="412"/>
      <c r="C61" s="412"/>
      <c r="D61" s="412"/>
      <c r="E61" s="412"/>
      <c r="F61" s="412"/>
      <c r="G61" s="412"/>
      <c r="H61" s="412"/>
      <c r="I61" s="412"/>
      <c r="J61" s="412"/>
    </row>
    <row r="62" spans="1:11" ht="12.6" customHeight="1">
      <c r="A62" s="412"/>
      <c r="B62" s="412"/>
      <c r="C62" s="412"/>
      <c r="D62" s="412"/>
      <c r="E62" s="412"/>
      <c r="F62" s="412"/>
      <c r="G62" s="412"/>
      <c r="H62" s="412"/>
      <c r="I62" s="412"/>
      <c r="J62" s="412"/>
    </row>
    <row r="263" spans="12:12" ht="12.6" customHeight="1">
      <c r="L263" s="412"/>
    </row>
  </sheetData>
  <customSheetViews>
    <customSheetView guid="{D533129D-736A-498B-A442-92C714A2889C}" showPageBreaks="1" printArea="1" view="pageBreakPreview" topLeftCell="A4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"/>
      <headerFooter alignWithMargins="0"/>
    </customSheetView>
    <customSheetView guid="{90A86BFC-5A29-47A1-B16B-2C88BEE8AA08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2"/>
      <headerFooter alignWithMargins="0"/>
    </customSheetView>
    <customSheetView guid="{3EB8CC3E-9A82-4E16-A97F-626541589659}" showPageBreaks="1" printArea="1" view="pageBreakPreview" topLeftCell="A10">
      <selection activeCell="B21" sqref="B21"/>
      <pageMargins left="0.78740157480314965" right="0.78740157480314965" top="0.71" bottom="0.59055118110236227" header="0" footer="0"/>
      <pageSetup paperSize="9" scale="85" firstPageNumber="157" orientation="portrait" useFirstPageNumber="1" r:id="rId3"/>
      <headerFooter alignWithMargins="0"/>
    </customSheetView>
    <customSheetView guid="{36BB60DB-041E-4283-9C5E-6CB41743C82C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4"/>
      <headerFooter alignWithMargins="0"/>
    </customSheetView>
    <customSheetView guid="{BF4B2B80-652C-4497-A8CD-0B9D15218EEA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5"/>
      <headerFooter alignWithMargins="0"/>
    </customSheetView>
    <customSheetView guid="{E915AD50-E2BA-4B87-8EFB-8C8783D74250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6"/>
      <headerFooter alignWithMargins="0"/>
    </customSheetView>
    <customSheetView guid="{3A745724-A3E9-4CE2-9AF5-16042FA6772E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7"/>
      <headerFooter alignWithMargins="0"/>
    </customSheetView>
    <customSheetView guid="{C0D1F2EE-D3C8-4F38-B430-B11033DBCA91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8"/>
      <headerFooter alignWithMargins="0"/>
    </customSheetView>
    <customSheetView guid="{6380E969-9150-4DC9-BD07-C27618D1043B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9"/>
      <headerFooter alignWithMargins="0"/>
    </customSheetView>
    <customSheetView guid="{38C25886-CB6F-4791-A7C3-87C355F1046F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0"/>
      <headerFooter alignWithMargins="0"/>
    </customSheetView>
    <customSheetView guid="{4ED3DD2F-8CAA-4A09-878B-C46395F0A843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1"/>
      <headerFooter alignWithMargins="0"/>
    </customSheetView>
    <customSheetView guid="{A19DCD98-7108-4C1C-AB15-215177A88340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2"/>
      <headerFooter alignWithMargins="0"/>
    </customSheetView>
    <customSheetView guid="{C9DA7DD4-8D8F-46CB-8ADE-6A720D9EA476}" showPageBreaks="1" printArea="1" view="pageBreakPreview" topLeftCell="A4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3"/>
      <headerFooter alignWithMargins="0"/>
    </customSheetView>
    <customSheetView guid="{71F5222F-F46C-4BE2-8A3D-CE83EDF671DC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4"/>
      <headerFooter alignWithMargins="0"/>
    </customSheetView>
    <customSheetView guid="{971791CA-EC65-441D-904E-2D910B41BB6F}" showPageBreaks="1" printArea="1" view="pageBreakPreview" topLeftCell="A4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5"/>
      <headerFooter alignWithMargins="0"/>
    </customSheetView>
    <customSheetView guid="{20AE4CA4-61C1-4B1C-9914-391FCF28BAB4}" showPageBreaks="1" printArea="1" view="pageBreakPreview">
      <selection activeCell="A50" sqref="A50:XFD50"/>
      <pageMargins left="0.78740157480314965" right="0.78740157480314965" top="0.71" bottom="0.59055118110236227" header="0" footer="0"/>
      <pageSetup paperSize="9" scale="85" firstPageNumber="157" orientation="portrait" useFirstPageNumber="1" r:id="rId16"/>
      <headerFooter alignWithMargins="0"/>
    </customSheetView>
  </customSheetViews>
  <mergeCells count="85">
    <mergeCell ref="B8:C8"/>
    <mergeCell ref="E8:F8"/>
    <mergeCell ref="H8:I8"/>
    <mergeCell ref="A3:J3"/>
    <mergeCell ref="A6:A7"/>
    <mergeCell ref="B6:C7"/>
    <mergeCell ref="E6:F7"/>
    <mergeCell ref="H6:I7"/>
    <mergeCell ref="H5:I5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H15:H16"/>
    <mergeCell ref="A25:A26"/>
    <mergeCell ref="B25:B26"/>
    <mergeCell ref="C25:C26"/>
    <mergeCell ref="D25:E26"/>
    <mergeCell ref="H25:J25"/>
    <mergeCell ref="H26:J26"/>
    <mergeCell ref="A15:A16"/>
    <mergeCell ref="B15:B16"/>
    <mergeCell ref="C15:C16"/>
    <mergeCell ref="D15:D16"/>
    <mergeCell ref="E15:E16"/>
    <mergeCell ref="F15:F16"/>
    <mergeCell ref="D27:E27"/>
    <mergeCell ref="D28:E28"/>
    <mergeCell ref="D29:E29"/>
    <mergeCell ref="D30:E30"/>
    <mergeCell ref="D31:E31"/>
    <mergeCell ref="H34:J34"/>
    <mergeCell ref="B35:C35"/>
    <mergeCell ref="D35:E35"/>
    <mergeCell ref="F35:G35"/>
    <mergeCell ref="B37:C37"/>
    <mergeCell ref="D37:E37"/>
    <mergeCell ref="F37:G37"/>
    <mergeCell ref="B36:C36"/>
    <mergeCell ref="D36:E36"/>
    <mergeCell ref="F36:G36"/>
    <mergeCell ref="B34:C34"/>
    <mergeCell ref="D34:E34"/>
    <mergeCell ref="F34:G34"/>
    <mergeCell ref="H42:J42"/>
    <mergeCell ref="B43:C43"/>
    <mergeCell ref="D43:E43"/>
    <mergeCell ref="F43:G43"/>
    <mergeCell ref="B38:C38"/>
    <mergeCell ref="D38:E38"/>
    <mergeCell ref="F38:G38"/>
    <mergeCell ref="B39:C39"/>
    <mergeCell ref="D39:E39"/>
    <mergeCell ref="F39:G39"/>
    <mergeCell ref="F44:G44"/>
    <mergeCell ref="B45:C45"/>
    <mergeCell ref="D45:E45"/>
    <mergeCell ref="F45:G45"/>
    <mergeCell ref="B42:C42"/>
    <mergeCell ref="D42:E42"/>
    <mergeCell ref="F42:G42"/>
    <mergeCell ref="H14:I14"/>
    <mergeCell ref="I24:J24"/>
    <mergeCell ref="I33:J33"/>
    <mergeCell ref="I41:J41"/>
    <mergeCell ref="A51:A52"/>
    <mergeCell ref="B51:B52"/>
    <mergeCell ref="C51:C52"/>
    <mergeCell ref="B46:C46"/>
    <mergeCell ref="D46:E46"/>
    <mergeCell ref="F46:G46"/>
    <mergeCell ref="I51:I52"/>
    <mergeCell ref="B47:C47"/>
    <mergeCell ref="D47:E47"/>
    <mergeCell ref="F47:G47"/>
    <mergeCell ref="B44:C44"/>
    <mergeCell ref="D44:E44"/>
  </mergeCells>
  <phoneticPr fontId="3"/>
  <printOptions gridLinesSet="0"/>
  <pageMargins left="0.78740157480314965" right="0.78740157480314965" top="0.71" bottom="0.59055118110236227" header="0" footer="0"/>
  <pageSetup paperSize="9" scale="85" firstPageNumber="157" orientation="portrait" useFirstPageNumber="1" r:id="rId17"/>
  <headerFooter alignWithMargins="0"/>
  <legacyDrawing r:id="rId1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/>
  </sheetViews>
  <sheetFormatPr defaultRowHeight="12.75"/>
  <cols>
    <col min="1" max="1" width="6.5" style="413" customWidth="1"/>
    <col min="2" max="2" width="7.25" style="413" customWidth="1"/>
    <col min="3" max="5" width="7.625" style="413" customWidth="1"/>
    <col min="6" max="6" width="6.875" style="413" customWidth="1"/>
    <col min="7" max="7" width="7.25" style="413" customWidth="1"/>
    <col min="8" max="8" width="6.75" style="413" customWidth="1"/>
    <col min="9" max="9" width="6.25" style="413" customWidth="1"/>
    <col min="10" max="10" width="9" style="413"/>
    <col min="11" max="11" width="9.875" style="413" customWidth="1"/>
    <col min="12" max="16384" width="9" style="413"/>
  </cols>
  <sheetData>
    <row r="1" spans="1:10" ht="17.25" customHeight="1">
      <c r="A1" s="609"/>
      <c r="B1" s="610"/>
      <c r="C1" s="610"/>
      <c r="D1" s="610"/>
      <c r="E1" s="610"/>
      <c r="F1" s="610"/>
      <c r="G1" s="610"/>
      <c r="H1" s="610"/>
      <c r="I1" s="610"/>
      <c r="J1" s="611"/>
    </row>
    <row r="2" spans="1:10" s="2" customFormat="1" ht="21" customHeight="1" thickBot="1">
      <c r="A2" s="121" t="s">
        <v>308</v>
      </c>
      <c r="H2" s="2" t="s">
        <v>806</v>
      </c>
      <c r="I2" s="371"/>
    </row>
    <row r="3" spans="1:10" s="2" customFormat="1" ht="18.75" customHeight="1">
      <c r="A3" s="379" t="s">
        <v>309</v>
      </c>
      <c r="B3" s="840" t="s">
        <v>310</v>
      </c>
      <c r="C3" s="791"/>
      <c r="D3" s="791"/>
      <c r="E3" s="793"/>
      <c r="F3" s="791" t="s">
        <v>311</v>
      </c>
      <c r="G3" s="791"/>
      <c r="H3" s="791"/>
      <c r="I3" s="791"/>
    </row>
    <row r="4" spans="1:10" s="2" customFormat="1" ht="27.95" customHeight="1">
      <c r="A4" s="667" t="s">
        <v>312</v>
      </c>
      <c r="B4" s="1256">
        <v>374.1</v>
      </c>
      <c r="C4" s="1257"/>
      <c r="D4" s="1257"/>
      <c r="E4" s="1258"/>
      <c r="F4" s="1289">
        <f>(B4/536-1)*100</f>
        <v>-30.205223880597011</v>
      </c>
      <c r="G4" s="1289"/>
      <c r="H4" s="1289"/>
      <c r="I4" s="1289"/>
    </row>
    <row r="5" spans="1:10" s="2" customFormat="1" ht="27.95" customHeight="1">
      <c r="A5" s="667" t="s">
        <v>313</v>
      </c>
      <c r="B5" s="1256">
        <v>312.10000000000002</v>
      </c>
      <c r="C5" s="1257"/>
      <c r="D5" s="1257"/>
      <c r="E5" s="1258"/>
      <c r="F5" s="1289">
        <f>(B5/B4-1)*100</f>
        <v>-16.573108794439982</v>
      </c>
      <c r="G5" s="1289"/>
      <c r="H5" s="1289"/>
      <c r="I5" s="1289"/>
    </row>
    <row r="6" spans="1:10" s="2" customFormat="1" ht="27.95" customHeight="1">
      <c r="A6" s="667" t="s">
        <v>314</v>
      </c>
      <c r="B6" s="1256">
        <v>253.8</v>
      </c>
      <c r="C6" s="1257"/>
      <c r="D6" s="1257"/>
      <c r="E6" s="1258"/>
      <c r="F6" s="1289">
        <f>(B6/B5-1)*100</f>
        <v>-18.679910285165015</v>
      </c>
      <c r="G6" s="1289"/>
      <c r="H6" s="1289"/>
      <c r="I6" s="1289"/>
    </row>
    <row r="7" spans="1:10" s="2" customFormat="1" ht="27.95" customHeight="1">
      <c r="A7" s="667" t="s">
        <v>315</v>
      </c>
      <c r="B7" s="1256">
        <v>164.1</v>
      </c>
      <c r="C7" s="1257"/>
      <c r="D7" s="1257"/>
      <c r="E7" s="1258"/>
      <c r="F7" s="1289">
        <f>(B7/B6-1)*100</f>
        <v>-35.342789598108752</v>
      </c>
      <c r="G7" s="1289"/>
      <c r="H7" s="1289"/>
      <c r="I7" s="1289"/>
    </row>
    <row r="8" spans="1:10" s="2" customFormat="1" ht="27.95" customHeight="1">
      <c r="A8" s="667" t="s">
        <v>316</v>
      </c>
      <c r="B8" s="1256">
        <v>128.80000000000001</v>
      </c>
      <c r="C8" s="1257"/>
      <c r="D8" s="1257"/>
      <c r="E8" s="1258"/>
      <c r="F8" s="1289">
        <f>(B8/B7-1)*100</f>
        <v>-21.511273613650207</v>
      </c>
      <c r="G8" s="1289"/>
      <c r="H8" s="1289"/>
      <c r="I8" s="1289"/>
    </row>
    <row r="9" spans="1:10" s="2" customFormat="1" ht="27.95" customHeight="1" thickBot="1">
      <c r="A9" s="668" t="s">
        <v>317</v>
      </c>
      <c r="B9" s="1286">
        <v>106</v>
      </c>
      <c r="C9" s="1287"/>
      <c r="D9" s="1287"/>
      <c r="E9" s="1288"/>
      <c r="F9" s="1290">
        <f>(B9/B8-1)*100</f>
        <v>-17.701863354037272</v>
      </c>
      <c r="G9" s="1290"/>
      <c r="H9" s="1290"/>
      <c r="I9" s="1290"/>
    </row>
    <row r="10" spans="1:10" s="2" customFormat="1" ht="16.5" customHeight="1">
      <c r="A10" s="612" t="s">
        <v>318</v>
      </c>
      <c r="B10" s="356"/>
      <c r="C10" s="356"/>
      <c r="D10" s="357"/>
      <c r="E10" s="357"/>
    </row>
    <row r="11" spans="1:10" s="2" customFormat="1" ht="16.5" customHeight="1">
      <c r="A11" s="612" t="s">
        <v>319</v>
      </c>
      <c r="B11" s="356"/>
      <c r="C11" s="356"/>
      <c r="D11" s="357"/>
      <c r="E11" s="357"/>
    </row>
    <row r="12" spans="1:10" ht="17.25" customHeight="1">
      <c r="A12" s="613"/>
      <c r="B12" s="614"/>
      <c r="C12" s="614"/>
      <c r="D12" s="615"/>
      <c r="E12" s="615"/>
    </row>
    <row r="13" spans="1:10" s="2" customFormat="1" ht="21" customHeight="1" thickBot="1">
      <c r="A13" s="616" t="s">
        <v>807</v>
      </c>
      <c r="C13" s="31"/>
      <c r="D13" s="31"/>
      <c r="E13" s="31"/>
      <c r="F13" s="31"/>
      <c r="G13" s="31"/>
      <c r="H13" s="1255" t="s">
        <v>320</v>
      </c>
      <c r="I13" s="1255"/>
    </row>
    <row r="14" spans="1:10" s="2" customFormat="1" ht="18.75" customHeight="1">
      <c r="A14" s="384" t="s">
        <v>309</v>
      </c>
      <c r="B14" s="383" t="s">
        <v>321</v>
      </c>
      <c r="C14" s="388" t="s">
        <v>322</v>
      </c>
      <c r="D14" s="390" t="s">
        <v>323</v>
      </c>
      <c r="E14" s="617" t="s">
        <v>324</v>
      </c>
      <c r="F14" s="791" t="s">
        <v>325</v>
      </c>
      <c r="G14" s="793"/>
      <c r="H14" s="1285" t="s">
        <v>326</v>
      </c>
      <c r="I14" s="825"/>
    </row>
    <row r="15" spans="1:10" s="2" customFormat="1" ht="27.95" customHeight="1">
      <c r="A15" s="667" t="s">
        <v>808</v>
      </c>
      <c r="B15" s="669">
        <v>65</v>
      </c>
      <c r="C15" s="670">
        <v>48.9</v>
      </c>
      <c r="D15" s="671">
        <v>157.80000000000001</v>
      </c>
      <c r="E15" s="671">
        <v>115.8</v>
      </c>
      <c r="F15" s="1272">
        <f>SUM(C15:E15)</f>
        <v>322.5</v>
      </c>
      <c r="G15" s="1273"/>
      <c r="H15" s="1270">
        <v>764920</v>
      </c>
      <c r="I15" s="1271"/>
    </row>
    <row r="16" spans="1:10" s="2" customFormat="1" ht="27.95" customHeight="1">
      <c r="A16" s="667" t="s">
        <v>327</v>
      </c>
      <c r="B16" s="669">
        <v>64</v>
      </c>
      <c r="C16" s="670">
        <v>35.299999999999997</v>
      </c>
      <c r="D16" s="671">
        <v>129.1</v>
      </c>
      <c r="E16" s="671">
        <v>88.8</v>
      </c>
      <c r="F16" s="1269">
        <f>SUM(C16:E16)</f>
        <v>253.2</v>
      </c>
      <c r="G16" s="1269"/>
      <c r="H16" s="1270">
        <v>608240</v>
      </c>
      <c r="I16" s="1271"/>
    </row>
    <row r="17" spans="1:9" s="2" customFormat="1" ht="27.95" customHeight="1">
      <c r="A17" s="667" t="s">
        <v>328</v>
      </c>
      <c r="B17" s="669">
        <v>63</v>
      </c>
      <c r="C17" s="670">
        <v>23.4</v>
      </c>
      <c r="D17" s="671">
        <v>85.4</v>
      </c>
      <c r="E17" s="671">
        <v>55.1</v>
      </c>
      <c r="F17" s="1269">
        <f>SUM(C17:E17)</f>
        <v>163.9</v>
      </c>
      <c r="G17" s="1269"/>
      <c r="H17" s="1270">
        <v>378580</v>
      </c>
      <c r="I17" s="1271"/>
    </row>
    <row r="18" spans="1:9" s="2" customFormat="1" ht="27.95" customHeight="1">
      <c r="A18" s="667" t="s">
        <v>329</v>
      </c>
      <c r="B18" s="669">
        <v>45</v>
      </c>
      <c r="C18" s="670">
        <v>18.7</v>
      </c>
      <c r="D18" s="671">
        <v>71.8</v>
      </c>
      <c r="E18" s="672">
        <v>38.1</v>
      </c>
      <c r="F18" s="1272">
        <f>SUM(C18:E18)</f>
        <v>128.6</v>
      </c>
      <c r="G18" s="1273"/>
      <c r="H18" s="1270">
        <v>321440</v>
      </c>
      <c r="I18" s="1271"/>
    </row>
    <row r="19" spans="1:9" s="2" customFormat="1" ht="27.95" customHeight="1" thickBot="1">
      <c r="A19" s="668" t="s">
        <v>317</v>
      </c>
      <c r="B19" s="673">
        <v>40</v>
      </c>
      <c r="C19" s="674">
        <v>14.8</v>
      </c>
      <c r="D19" s="675">
        <v>53.2</v>
      </c>
      <c r="E19" s="675">
        <v>38.1</v>
      </c>
      <c r="F19" s="1265">
        <f>SUM(C19:E19)</f>
        <v>106.1</v>
      </c>
      <c r="G19" s="1266"/>
      <c r="H19" s="1267">
        <v>272090</v>
      </c>
      <c r="I19" s="1268"/>
    </row>
    <row r="20" spans="1:9" ht="14.25" customHeight="1">
      <c r="A20" s="618"/>
      <c r="B20" s="392"/>
      <c r="C20" s="586"/>
      <c r="D20" s="586"/>
      <c r="E20" s="586"/>
      <c r="F20" s="586"/>
      <c r="G20" s="619"/>
      <c r="H20" s="620"/>
      <c r="I20" s="620"/>
    </row>
    <row r="21" spans="1:9" s="2" customFormat="1" ht="21" customHeight="1" thickBot="1">
      <c r="A21" s="121" t="s">
        <v>331</v>
      </c>
      <c r="F21" s="621"/>
      <c r="G21" s="844" t="s">
        <v>332</v>
      </c>
      <c r="H21" s="844"/>
    </row>
    <row r="22" spans="1:9" s="2" customFormat="1" ht="18.75" customHeight="1">
      <c r="A22" s="384" t="s">
        <v>309</v>
      </c>
      <c r="B22" s="622" t="s">
        <v>333</v>
      </c>
      <c r="C22" s="623" t="s">
        <v>334</v>
      </c>
      <c r="D22" s="387" t="s">
        <v>325</v>
      </c>
      <c r="E22" s="1283" t="s">
        <v>335</v>
      </c>
      <c r="F22" s="1284"/>
      <c r="G22" s="1277" t="s">
        <v>336</v>
      </c>
      <c r="H22" s="1278"/>
    </row>
    <row r="23" spans="1:9" s="2" customFormat="1" ht="27.95" customHeight="1">
      <c r="A23" s="667" t="s">
        <v>809</v>
      </c>
      <c r="B23" s="676">
        <v>16</v>
      </c>
      <c r="C23" s="677">
        <v>20</v>
      </c>
      <c r="D23" s="678">
        <f>SUM(B23:C23)</f>
        <v>36</v>
      </c>
      <c r="E23" s="1279">
        <v>2164000</v>
      </c>
      <c r="F23" s="1280"/>
      <c r="G23" s="1281">
        <v>100000</v>
      </c>
      <c r="H23" s="1282"/>
    </row>
    <row r="24" spans="1:9" s="2" customFormat="1" ht="27.95" customHeight="1">
      <c r="A24" s="667" t="s">
        <v>314</v>
      </c>
      <c r="B24" s="679">
        <v>10</v>
      </c>
      <c r="C24" s="680">
        <v>40</v>
      </c>
      <c r="D24" s="681">
        <v>50</v>
      </c>
      <c r="E24" s="1262">
        <v>2736000</v>
      </c>
      <c r="F24" s="1263"/>
      <c r="G24" s="1261">
        <v>100000</v>
      </c>
      <c r="H24" s="1264"/>
    </row>
    <row r="25" spans="1:9" s="2" customFormat="1" ht="27.95" customHeight="1">
      <c r="A25" s="667" t="s">
        <v>315</v>
      </c>
      <c r="B25" s="679">
        <v>13</v>
      </c>
      <c r="C25" s="680">
        <v>34</v>
      </c>
      <c r="D25" s="681">
        <v>47</v>
      </c>
      <c r="E25" s="1262">
        <v>2818000</v>
      </c>
      <c r="F25" s="1263"/>
      <c r="G25" s="1261">
        <v>100000</v>
      </c>
      <c r="H25" s="1264"/>
    </row>
    <row r="26" spans="1:9" s="2" customFormat="1" ht="27.95" customHeight="1">
      <c r="A26" s="667" t="s">
        <v>330</v>
      </c>
      <c r="B26" s="679">
        <v>11</v>
      </c>
      <c r="C26" s="682">
        <v>48</v>
      </c>
      <c r="D26" s="681">
        <v>59</v>
      </c>
      <c r="E26" s="1259">
        <v>3187000</v>
      </c>
      <c r="F26" s="1259"/>
      <c r="G26" s="1260">
        <v>100000</v>
      </c>
      <c r="H26" s="1261"/>
    </row>
    <row r="27" spans="1:9" s="2" customFormat="1" ht="27.95" customHeight="1" thickBot="1">
      <c r="A27" s="668" t="s">
        <v>829</v>
      </c>
      <c r="B27" s="683">
        <v>10</v>
      </c>
      <c r="C27" s="684">
        <v>60</v>
      </c>
      <c r="D27" s="685">
        <f>SUM(B27:C27)</f>
        <v>70</v>
      </c>
      <c r="E27" s="1274">
        <v>2875000</v>
      </c>
      <c r="F27" s="1274"/>
      <c r="G27" s="1275">
        <v>100000</v>
      </c>
      <c r="H27" s="1276"/>
    </row>
    <row r="28" spans="1:9" s="2" customFormat="1">
      <c r="A28" s="8" t="s">
        <v>337</v>
      </c>
    </row>
  </sheetData>
  <customSheetViews>
    <customSheetView guid="{D533129D-736A-498B-A442-92C714A2889C}" showPageBreaks="1" printArea="1" view="pageBreakPreview" topLeftCell="A4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"/>
      <headerFooter alignWithMargins="0"/>
    </customSheetView>
    <customSheetView guid="{90A86BFC-5A29-47A1-B16B-2C88BEE8AA08}" showPageBreaks="1" printArea="1" view="pageBreakPreview">
      <selection activeCell="B19" sqref="B19"/>
      <pageMargins left="0.78740157480314965" right="0.78740157480314965" top="0.78740157480314965" bottom="0.78740157480314965" header="0" footer="0"/>
      <pageSetup paperSize="9" scale="99" firstPageNumber="158" orientation="portrait" useFirstPageNumber="1" r:id="rId2"/>
      <headerFooter alignWithMargins="0"/>
    </customSheetView>
    <customSheetView guid="{3EB8CC3E-9A82-4E16-A97F-626541589659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3"/>
      <headerFooter alignWithMargins="0"/>
    </customSheetView>
    <customSheetView guid="{36BB60DB-041E-4283-9C5E-6CB41743C82C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4"/>
      <headerFooter alignWithMargins="0"/>
    </customSheetView>
    <customSheetView guid="{BF4B2B80-652C-4497-A8CD-0B9D15218EEA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5"/>
      <headerFooter alignWithMargins="0"/>
    </customSheetView>
    <customSheetView guid="{E915AD50-E2BA-4B87-8EFB-8C8783D74250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6"/>
      <headerFooter alignWithMargins="0"/>
    </customSheetView>
    <customSheetView guid="{3A745724-A3E9-4CE2-9AF5-16042FA6772E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7"/>
      <headerFooter alignWithMargins="0"/>
    </customSheetView>
    <customSheetView guid="{C0D1F2EE-D3C8-4F38-B430-B11033DBCA91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8"/>
      <headerFooter alignWithMargins="0"/>
    </customSheetView>
    <customSheetView guid="{6380E969-9150-4DC9-BD07-C27618D1043B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9"/>
      <headerFooter alignWithMargins="0"/>
    </customSheetView>
    <customSheetView guid="{38C25886-CB6F-4791-A7C3-87C355F1046F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0"/>
      <headerFooter alignWithMargins="0"/>
    </customSheetView>
    <customSheetView guid="{4ED3DD2F-8CAA-4A09-878B-C46395F0A843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1"/>
      <headerFooter alignWithMargins="0"/>
    </customSheetView>
    <customSheetView guid="{A19DCD98-7108-4C1C-AB15-215177A88340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2"/>
      <headerFooter alignWithMargins="0"/>
    </customSheetView>
    <customSheetView guid="{C9DA7DD4-8D8F-46CB-8ADE-6A720D9EA476}" showPageBreaks="1" printArea="1" view="pageBreakPreview" topLeftCell="A4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3"/>
      <headerFooter alignWithMargins="0"/>
    </customSheetView>
    <customSheetView guid="{71F5222F-F46C-4BE2-8A3D-CE83EDF671DC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4"/>
      <headerFooter alignWithMargins="0"/>
    </customSheetView>
    <customSheetView guid="{971791CA-EC65-441D-904E-2D910B41BB6F}" showPageBreaks="1" printArea="1" view="pageBreakPreview" topLeftCell="A4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5"/>
      <headerFooter alignWithMargins="0"/>
    </customSheetView>
    <customSheetView guid="{20AE4CA4-61C1-4B1C-9914-391FCF28BAB4}" showPageBreaks="1" printArea="1" view="pageBreakPreview" topLeftCell="A25">
      <selection activeCell="B24" sqref="B24"/>
      <pageMargins left="0.78740157480314965" right="0.78740157480314965" top="0.78740157480314965" bottom="0.78740157480314965" header="0" footer="0"/>
      <pageSetup paperSize="9" scale="99" firstPageNumber="158" orientation="portrait" useFirstPageNumber="1" r:id="rId16"/>
      <headerFooter alignWithMargins="0"/>
    </customSheetView>
  </customSheetViews>
  <mergeCells count="40">
    <mergeCell ref="H18:I18"/>
    <mergeCell ref="B3:E3"/>
    <mergeCell ref="B4:E4"/>
    <mergeCell ref="B5:E5"/>
    <mergeCell ref="F3:I3"/>
    <mergeCell ref="F15:G15"/>
    <mergeCell ref="H15:I15"/>
    <mergeCell ref="F14:G14"/>
    <mergeCell ref="H14:I14"/>
    <mergeCell ref="B9:E9"/>
    <mergeCell ref="F4:I4"/>
    <mergeCell ref="F5:I5"/>
    <mergeCell ref="F6:I6"/>
    <mergeCell ref="F7:I7"/>
    <mergeCell ref="F8:I8"/>
    <mergeCell ref="F9:I9"/>
    <mergeCell ref="E27:F27"/>
    <mergeCell ref="G27:H27"/>
    <mergeCell ref="E25:F25"/>
    <mergeCell ref="G25:H25"/>
    <mergeCell ref="G22:H22"/>
    <mergeCell ref="E23:F23"/>
    <mergeCell ref="G23:H23"/>
    <mergeCell ref="E22:F22"/>
    <mergeCell ref="H13:I13"/>
    <mergeCell ref="B6:E6"/>
    <mergeCell ref="B7:E7"/>
    <mergeCell ref="B8:E8"/>
    <mergeCell ref="E26:F26"/>
    <mergeCell ref="G26:H26"/>
    <mergeCell ref="E24:F24"/>
    <mergeCell ref="G24:H24"/>
    <mergeCell ref="F19:G19"/>
    <mergeCell ref="H19:I19"/>
    <mergeCell ref="G21:H21"/>
    <mergeCell ref="F16:G16"/>
    <mergeCell ref="H16:I16"/>
    <mergeCell ref="F17:G17"/>
    <mergeCell ref="H17:I17"/>
    <mergeCell ref="F18:G18"/>
  </mergeCells>
  <phoneticPr fontId="3"/>
  <pageMargins left="0.78740157480314965" right="0.78740157480314965" top="0.78740157480314965" bottom="0.78740157480314965" header="0" footer="0"/>
  <pageSetup paperSize="9" scale="99" firstPageNumber="158" orientation="portrait" useFirstPageNumber="1" r:id="rId17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view="pageBreakPreview" zoomScaleNormal="100" zoomScaleSheetLayoutView="100" workbookViewId="0"/>
  </sheetViews>
  <sheetFormatPr defaultColWidth="10.375" defaultRowHeight="15.6" customHeight="1"/>
  <cols>
    <col min="1" max="1" width="7.75" style="702" customWidth="1"/>
    <col min="2" max="3" width="6.25" style="702" customWidth="1"/>
    <col min="4" max="4" width="9.625" style="702" customWidth="1"/>
    <col min="5" max="14" width="6.25" style="702" customWidth="1"/>
    <col min="15" max="15" width="4.75" style="702" customWidth="1"/>
    <col min="16" max="256" width="10.375" style="702"/>
    <col min="257" max="257" width="7.75" style="702" customWidth="1"/>
    <col min="258" max="259" width="6.25" style="702" customWidth="1"/>
    <col min="260" max="260" width="9.625" style="702" customWidth="1"/>
    <col min="261" max="270" width="6.25" style="702" customWidth="1"/>
    <col min="271" max="271" width="4.75" style="702" customWidth="1"/>
    <col min="272" max="512" width="10.375" style="702"/>
    <col min="513" max="513" width="7.75" style="702" customWidth="1"/>
    <col min="514" max="515" width="6.25" style="702" customWidth="1"/>
    <col min="516" max="516" width="9.625" style="702" customWidth="1"/>
    <col min="517" max="526" width="6.25" style="702" customWidth="1"/>
    <col min="527" max="527" width="4.75" style="702" customWidth="1"/>
    <col min="528" max="768" width="10.375" style="702"/>
    <col min="769" max="769" width="7.75" style="702" customWidth="1"/>
    <col min="770" max="771" width="6.25" style="702" customWidth="1"/>
    <col min="772" max="772" width="9.625" style="702" customWidth="1"/>
    <col min="773" max="782" width="6.25" style="702" customWidth="1"/>
    <col min="783" max="783" width="4.75" style="702" customWidth="1"/>
    <col min="784" max="1024" width="10.375" style="702"/>
    <col min="1025" max="1025" width="7.75" style="702" customWidth="1"/>
    <col min="1026" max="1027" width="6.25" style="702" customWidth="1"/>
    <col min="1028" max="1028" width="9.625" style="702" customWidth="1"/>
    <col min="1029" max="1038" width="6.25" style="702" customWidth="1"/>
    <col min="1039" max="1039" width="4.75" style="702" customWidth="1"/>
    <col min="1040" max="1280" width="10.375" style="702"/>
    <col min="1281" max="1281" width="7.75" style="702" customWidth="1"/>
    <col min="1282" max="1283" width="6.25" style="702" customWidth="1"/>
    <col min="1284" max="1284" width="9.625" style="702" customWidth="1"/>
    <col min="1285" max="1294" width="6.25" style="702" customWidth="1"/>
    <col min="1295" max="1295" width="4.75" style="702" customWidth="1"/>
    <col min="1296" max="1536" width="10.375" style="702"/>
    <col min="1537" max="1537" width="7.75" style="702" customWidth="1"/>
    <col min="1538" max="1539" width="6.25" style="702" customWidth="1"/>
    <col min="1540" max="1540" width="9.625" style="702" customWidth="1"/>
    <col min="1541" max="1550" width="6.25" style="702" customWidth="1"/>
    <col min="1551" max="1551" width="4.75" style="702" customWidth="1"/>
    <col min="1552" max="1792" width="10.375" style="702"/>
    <col min="1793" max="1793" width="7.75" style="702" customWidth="1"/>
    <col min="1794" max="1795" width="6.25" style="702" customWidth="1"/>
    <col min="1796" max="1796" width="9.625" style="702" customWidth="1"/>
    <col min="1797" max="1806" width="6.25" style="702" customWidth="1"/>
    <col min="1807" max="1807" width="4.75" style="702" customWidth="1"/>
    <col min="1808" max="2048" width="10.375" style="702"/>
    <col min="2049" max="2049" width="7.75" style="702" customWidth="1"/>
    <col min="2050" max="2051" width="6.25" style="702" customWidth="1"/>
    <col min="2052" max="2052" width="9.625" style="702" customWidth="1"/>
    <col min="2053" max="2062" width="6.25" style="702" customWidth="1"/>
    <col min="2063" max="2063" width="4.75" style="702" customWidth="1"/>
    <col min="2064" max="2304" width="10.375" style="702"/>
    <col min="2305" max="2305" width="7.75" style="702" customWidth="1"/>
    <col min="2306" max="2307" width="6.25" style="702" customWidth="1"/>
    <col min="2308" max="2308" width="9.625" style="702" customWidth="1"/>
    <col min="2309" max="2318" width="6.25" style="702" customWidth="1"/>
    <col min="2319" max="2319" width="4.75" style="702" customWidth="1"/>
    <col min="2320" max="2560" width="10.375" style="702"/>
    <col min="2561" max="2561" width="7.75" style="702" customWidth="1"/>
    <col min="2562" max="2563" width="6.25" style="702" customWidth="1"/>
    <col min="2564" max="2564" width="9.625" style="702" customWidth="1"/>
    <col min="2565" max="2574" width="6.25" style="702" customWidth="1"/>
    <col min="2575" max="2575" width="4.75" style="702" customWidth="1"/>
    <col min="2576" max="2816" width="10.375" style="702"/>
    <col min="2817" max="2817" width="7.75" style="702" customWidth="1"/>
    <col min="2818" max="2819" width="6.25" style="702" customWidth="1"/>
    <col min="2820" max="2820" width="9.625" style="702" customWidth="1"/>
    <col min="2821" max="2830" width="6.25" style="702" customWidth="1"/>
    <col min="2831" max="2831" width="4.75" style="702" customWidth="1"/>
    <col min="2832" max="3072" width="10.375" style="702"/>
    <col min="3073" max="3073" width="7.75" style="702" customWidth="1"/>
    <col min="3074" max="3075" width="6.25" style="702" customWidth="1"/>
    <col min="3076" max="3076" width="9.625" style="702" customWidth="1"/>
    <col min="3077" max="3086" width="6.25" style="702" customWidth="1"/>
    <col min="3087" max="3087" width="4.75" style="702" customWidth="1"/>
    <col min="3088" max="3328" width="10.375" style="702"/>
    <col min="3329" max="3329" width="7.75" style="702" customWidth="1"/>
    <col min="3330" max="3331" width="6.25" style="702" customWidth="1"/>
    <col min="3332" max="3332" width="9.625" style="702" customWidth="1"/>
    <col min="3333" max="3342" width="6.25" style="702" customWidth="1"/>
    <col min="3343" max="3343" width="4.75" style="702" customWidth="1"/>
    <col min="3344" max="3584" width="10.375" style="702"/>
    <col min="3585" max="3585" width="7.75" style="702" customWidth="1"/>
    <col min="3586" max="3587" width="6.25" style="702" customWidth="1"/>
    <col min="3588" max="3588" width="9.625" style="702" customWidth="1"/>
    <col min="3589" max="3598" width="6.25" style="702" customWidth="1"/>
    <col min="3599" max="3599" width="4.75" style="702" customWidth="1"/>
    <col min="3600" max="3840" width="10.375" style="702"/>
    <col min="3841" max="3841" width="7.75" style="702" customWidth="1"/>
    <col min="3842" max="3843" width="6.25" style="702" customWidth="1"/>
    <col min="3844" max="3844" width="9.625" style="702" customWidth="1"/>
    <col min="3845" max="3854" width="6.25" style="702" customWidth="1"/>
    <col min="3855" max="3855" width="4.75" style="702" customWidth="1"/>
    <col min="3856" max="4096" width="10.375" style="702"/>
    <col min="4097" max="4097" width="7.75" style="702" customWidth="1"/>
    <col min="4098" max="4099" width="6.25" style="702" customWidth="1"/>
    <col min="4100" max="4100" width="9.625" style="702" customWidth="1"/>
    <col min="4101" max="4110" width="6.25" style="702" customWidth="1"/>
    <col min="4111" max="4111" width="4.75" style="702" customWidth="1"/>
    <col min="4112" max="4352" width="10.375" style="702"/>
    <col min="4353" max="4353" width="7.75" style="702" customWidth="1"/>
    <col min="4354" max="4355" width="6.25" style="702" customWidth="1"/>
    <col min="4356" max="4356" width="9.625" style="702" customWidth="1"/>
    <col min="4357" max="4366" width="6.25" style="702" customWidth="1"/>
    <col min="4367" max="4367" width="4.75" style="702" customWidth="1"/>
    <col min="4368" max="4608" width="10.375" style="702"/>
    <col min="4609" max="4609" width="7.75" style="702" customWidth="1"/>
    <col min="4610" max="4611" width="6.25" style="702" customWidth="1"/>
    <col min="4612" max="4612" width="9.625" style="702" customWidth="1"/>
    <col min="4613" max="4622" width="6.25" style="702" customWidth="1"/>
    <col min="4623" max="4623" width="4.75" style="702" customWidth="1"/>
    <col min="4624" max="4864" width="10.375" style="702"/>
    <col min="4865" max="4865" width="7.75" style="702" customWidth="1"/>
    <col min="4866" max="4867" width="6.25" style="702" customWidth="1"/>
    <col min="4868" max="4868" width="9.625" style="702" customWidth="1"/>
    <col min="4869" max="4878" width="6.25" style="702" customWidth="1"/>
    <col min="4879" max="4879" width="4.75" style="702" customWidth="1"/>
    <col min="4880" max="5120" width="10.375" style="702"/>
    <col min="5121" max="5121" width="7.75" style="702" customWidth="1"/>
    <col min="5122" max="5123" width="6.25" style="702" customWidth="1"/>
    <col min="5124" max="5124" width="9.625" style="702" customWidth="1"/>
    <col min="5125" max="5134" width="6.25" style="702" customWidth="1"/>
    <col min="5135" max="5135" width="4.75" style="702" customWidth="1"/>
    <col min="5136" max="5376" width="10.375" style="702"/>
    <col min="5377" max="5377" width="7.75" style="702" customWidth="1"/>
    <col min="5378" max="5379" width="6.25" style="702" customWidth="1"/>
    <col min="5380" max="5380" width="9.625" style="702" customWidth="1"/>
    <col min="5381" max="5390" width="6.25" style="702" customWidth="1"/>
    <col min="5391" max="5391" width="4.75" style="702" customWidth="1"/>
    <col min="5392" max="5632" width="10.375" style="702"/>
    <col min="5633" max="5633" width="7.75" style="702" customWidth="1"/>
    <col min="5634" max="5635" width="6.25" style="702" customWidth="1"/>
    <col min="5636" max="5636" width="9.625" style="702" customWidth="1"/>
    <col min="5637" max="5646" width="6.25" style="702" customWidth="1"/>
    <col min="5647" max="5647" width="4.75" style="702" customWidth="1"/>
    <col min="5648" max="5888" width="10.375" style="702"/>
    <col min="5889" max="5889" width="7.75" style="702" customWidth="1"/>
    <col min="5890" max="5891" width="6.25" style="702" customWidth="1"/>
    <col min="5892" max="5892" width="9.625" style="702" customWidth="1"/>
    <col min="5893" max="5902" width="6.25" style="702" customWidth="1"/>
    <col min="5903" max="5903" width="4.75" style="702" customWidth="1"/>
    <col min="5904" max="6144" width="10.375" style="702"/>
    <col min="6145" max="6145" width="7.75" style="702" customWidth="1"/>
    <col min="6146" max="6147" width="6.25" style="702" customWidth="1"/>
    <col min="6148" max="6148" width="9.625" style="702" customWidth="1"/>
    <col min="6149" max="6158" width="6.25" style="702" customWidth="1"/>
    <col min="6159" max="6159" width="4.75" style="702" customWidth="1"/>
    <col min="6160" max="6400" width="10.375" style="702"/>
    <col min="6401" max="6401" width="7.75" style="702" customWidth="1"/>
    <col min="6402" max="6403" width="6.25" style="702" customWidth="1"/>
    <col min="6404" max="6404" width="9.625" style="702" customWidth="1"/>
    <col min="6405" max="6414" width="6.25" style="702" customWidth="1"/>
    <col min="6415" max="6415" width="4.75" style="702" customWidth="1"/>
    <col min="6416" max="6656" width="10.375" style="702"/>
    <col min="6657" max="6657" width="7.75" style="702" customWidth="1"/>
    <col min="6658" max="6659" width="6.25" style="702" customWidth="1"/>
    <col min="6660" max="6660" width="9.625" style="702" customWidth="1"/>
    <col min="6661" max="6670" width="6.25" style="702" customWidth="1"/>
    <col min="6671" max="6671" width="4.75" style="702" customWidth="1"/>
    <col min="6672" max="6912" width="10.375" style="702"/>
    <col min="6913" max="6913" width="7.75" style="702" customWidth="1"/>
    <col min="6914" max="6915" width="6.25" style="702" customWidth="1"/>
    <col min="6916" max="6916" width="9.625" style="702" customWidth="1"/>
    <col min="6917" max="6926" width="6.25" style="702" customWidth="1"/>
    <col min="6927" max="6927" width="4.75" style="702" customWidth="1"/>
    <col min="6928" max="7168" width="10.375" style="702"/>
    <col min="7169" max="7169" width="7.75" style="702" customWidth="1"/>
    <col min="7170" max="7171" width="6.25" style="702" customWidth="1"/>
    <col min="7172" max="7172" width="9.625" style="702" customWidth="1"/>
    <col min="7173" max="7182" width="6.25" style="702" customWidth="1"/>
    <col min="7183" max="7183" width="4.75" style="702" customWidth="1"/>
    <col min="7184" max="7424" width="10.375" style="702"/>
    <col min="7425" max="7425" width="7.75" style="702" customWidth="1"/>
    <col min="7426" max="7427" width="6.25" style="702" customWidth="1"/>
    <col min="7428" max="7428" width="9.625" style="702" customWidth="1"/>
    <col min="7429" max="7438" width="6.25" style="702" customWidth="1"/>
    <col min="7439" max="7439" width="4.75" style="702" customWidth="1"/>
    <col min="7440" max="7680" width="10.375" style="702"/>
    <col min="7681" max="7681" width="7.75" style="702" customWidth="1"/>
    <col min="7682" max="7683" width="6.25" style="702" customWidth="1"/>
    <col min="7684" max="7684" width="9.625" style="702" customWidth="1"/>
    <col min="7685" max="7694" width="6.25" style="702" customWidth="1"/>
    <col min="7695" max="7695" width="4.75" style="702" customWidth="1"/>
    <col min="7696" max="7936" width="10.375" style="702"/>
    <col min="7937" max="7937" width="7.75" style="702" customWidth="1"/>
    <col min="7938" max="7939" width="6.25" style="702" customWidth="1"/>
    <col min="7940" max="7940" width="9.625" style="702" customWidth="1"/>
    <col min="7941" max="7950" width="6.25" style="702" customWidth="1"/>
    <col min="7951" max="7951" width="4.75" style="702" customWidth="1"/>
    <col min="7952" max="8192" width="10.375" style="702"/>
    <col min="8193" max="8193" width="7.75" style="702" customWidth="1"/>
    <col min="8194" max="8195" width="6.25" style="702" customWidth="1"/>
    <col min="8196" max="8196" width="9.625" style="702" customWidth="1"/>
    <col min="8197" max="8206" width="6.25" style="702" customWidth="1"/>
    <col min="8207" max="8207" width="4.75" style="702" customWidth="1"/>
    <col min="8208" max="8448" width="10.375" style="702"/>
    <col min="8449" max="8449" width="7.75" style="702" customWidth="1"/>
    <col min="8450" max="8451" width="6.25" style="702" customWidth="1"/>
    <col min="8452" max="8452" width="9.625" style="702" customWidth="1"/>
    <col min="8453" max="8462" width="6.25" style="702" customWidth="1"/>
    <col min="8463" max="8463" width="4.75" style="702" customWidth="1"/>
    <col min="8464" max="8704" width="10.375" style="702"/>
    <col min="8705" max="8705" width="7.75" style="702" customWidth="1"/>
    <col min="8706" max="8707" width="6.25" style="702" customWidth="1"/>
    <col min="8708" max="8708" width="9.625" style="702" customWidth="1"/>
    <col min="8709" max="8718" width="6.25" style="702" customWidth="1"/>
    <col min="8719" max="8719" width="4.75" style="702" customWidth="1"/>
    <col min="8720" max="8960" width="10.375" style="702"/>
    <col min="8961" max="8961" width="7.75" style="702" customWidth="1"/>
    <col min="8962" max="8963" width="6.25" style="702" customWidth="1"/>
    <col min="8964" max="8964" width="9.625" style="702" customWidth="1"/>
    <col min="8965" max="8974" width="6.25" style="702" customWidth="1"/>
    <col min="8975" max="8975" width="4.75" style="702" customWidth="1"/>
    <col min="8976" max="9216" width="10.375" style="702"/>
    <col min="9217" max="9217" width="7.75" style="702" customWidth="1"/>
    <col min="9218" max="9219" width="6.25" style="702" customWidth="1"/>
    <col min="9220" max="9220" width="9.625" style="702" customWidth="1"/>
    <col min="9221" max="9230" width="6.25" style="702" customWidth="1"/>
    <col min="9231" max="9231" width="4.75" style="702" customWidth="1"/>
    <col min="9232" max="9472" width="10.375" style="702"/>
    <col min="9473" max="9473" width="7.75" style="702" customWidth="1"/>
    <col min="9474" max="9475" width="6.25" style="702" customWidth="1"/>
    <col min="9476" max="9476" width="9.625" style="702" customWidth="1"/>
    <col min="9477" max="9486" width="6.25" style="702" customWidth="1"/>
    <col min="9487" max="9487" width="4.75" style="702" customWidth="1"/>
    <col min="9488" max="9728" width="10.375" style="702"/>
    <col min="9729" max="9729" width="7.75" style="702" customWidth="1"/>
    <col min="9730" max="9731" width="6.25" style="702" customWidth="1"/>
    <col min="9732" max="9732" width="9.625" style="702" customWidth="1"/>
    <col min="9733" max="9742" width="6.25" style="702" customWidth="1"/>
    <col min="9743" max="9743" width="4.75" style="702" customWidth="1"/>
    <col min="9744" max="9984" width="10.375" style="702"/>
    <col min="9985" max="9985" width="7.75" style="702" customWidth="1"/>
    <col min="9986" max="9987" width="6.25" style="702" customWidth="1"/>
    <col min="9988" max="9988" width="9.625" style="702" customWidth="1"/>
    <col min="9989" max="9998" width="6.25" style="702" customWidth="1"/>
    <col min="9999" max="9999" width="4.75" style="702" customWidth="1"/>
    <col min="10000" max="10240" width="10.375" style="702"/>
    <col min="10241" max="10241" width="7.75" style="702" customWidth="1"/>
    <col min="10242" max="10243" width="6.25" style="702" customWidth="1"/>
    <col min="10244" max="10244" width="9.625" style="702" customWidth="1"/>
    <col min="10245" max="10254" width="6.25" style="702" customWidth="1"/>
    <col min="10255" max="10255" width="4.75" style="702" customWidth="1"/>
    <col min="10256" max="10496" width="10.375" style="702"/>
    <col min="10497" max="10497" width="7.75" style="702" customWidth="1"/>
    <col min="10498" max="10499" width="6.25" style="702" customWidth="1"/>
    <col min="10500" max="10500" width="9.625" style="702" customWidth="1"/>
    <col min="10501" max="10510" width="6.25" style="702" customWidth="1"/>
    <col min="10511" max="10511" width="4.75" style="702" customWidth="1"/>
    <col min="10512" max="10752" width="10.375" style="702"/>
    <col min="10753" max="10753" width="7.75" style="702" customWidth="1"/>
    <col min="10754" max="10755" width="6.25" style="702" customWidth="1"/>
    <col min="10756" max="10756" width="9.625" style="702" customWidth="1"/>
    <col min="10757" max="10766" width="6.25" style="702" customWidth="1"/>
    <col min="10767" max="10767" width="4.75" style="702" customWidth="1"/>
    <col min="10768" max="11008" width="10.375" style="702"/>
    <col min="11009" max="11009" width="7.75" style="702" customWidth="1"/>
    <col min="11010" max="11011" width="6.25" style="702" customWidth="1"/>
    <col min="11012" max="11012" width="9.625" style="702" customWidth="1"/>
    <col min="11013" max="11022" width="6.25" style="702" customWidth="1"/>
    <col min="11023" max="11023" width="4.75" style="702" customWidth="1"/>
    <col min="11024" max="11264" width="10.375" style="702"/>
    <col min="11265" max="11265" width="7.75" style="702" customWidth="1"/>
    <col min="11266" max="11267" width="6.25" style="702" customWidth="1"/>
    <col min="11268" max="11268" width="9.625" style="702" customWidth="1"/>
    <col min="11269" max="11278" width="6.25" style="702" customWidth="1"/>
    <col min="11279" max="11279" width="4.75" style="702" customWidth="1"/>
    <col min="11280" max="11520" width="10.375" style="702"/>
    <col min="11521" max="11521" width="7.75" style="702" customWidth="1"/>
    <col min="11522" max="11523" width="6.25" style="702" customWidth="1"/>
    <col min="11524" max="11524" width="9.625" style="702" customWidth="1"/>
    <col min="11525" max="11534" width="6.25" style="702" customWidth="1"/>
    <col min="11535" max="11535" width="4.75" style="702" customWidth="1"/>
    <col min="11536" max="11776" width="10.375" style="702"/>
    <col min="11777" max="11777" width="7.75" style="702" customWidth="1"/>
    <col min="11778" max="11779" width="6.25" style="702" customWidth="1"/>
    <col min="11780" max="11780" width="9.625" style="702" customWidth="1"/>
    <col min="11781" max="11790" width="6.25" style="702" customWidth="1"/>
    <col min="11791" max="11791" width="4.75" style="702" customWidth="1"/>
    <col min="11792" max="12032" width="10.375" style="702"/>
    <col min="12033" max="12033" width="7.75" style="702" customWidth="1"/>
    <col min="12034" max="12035" width="6.25" style="702" customWidth="1"/>
    <col min="12036" max="12036" width="9.625" style="702" customWidth="1"/>
    <col min="12037" max="12046" width="6.25" style="702" customWidth="1"/>
    <col min="12047" max="12047" width="4.75" style="702" customWidth="1"/>
    <col min="12048" max="12288" width="10.375" style="702"/>
    <col min="12289" max="12289" width="7.75" style="702" customWidth="1"/>
    <col min="12290" max="12291" width="6.25" style="702" customWidth="1"/>
    <col min="12292" max="12292" width="9.625" style="702" customWidth="1"/>
    <col min="12293" max="12302" width="6.25" style="702" customWidth="1"/>
    <col min="12303" max="12303" width="4.75" style="702" customWidth="1"/>
    <col min="12304" max="12544" width="10.375" style="702"/>
    <col min="12545" max="12545" width="7.75" style="702" customWidth="1"/>
    <col min="12546" max="12547" width="6.25" style="702" customWidth="1"/>
    <col min="12548" max="12548" width="9.625" style="702" customWidth="1"/>
    <col min="12549" max="12558" width="6.25" style="702" customWidth="1"/>
    <col min="12559" max="12559" width="4.75" style="702" customWidth="1"/>
    <col min="12560" max="12800" width="10.375" style="702"/>
    <col min="12801" max="12801" width="7.75" style="702" customWidth="1"/>
    <col min="12802" max="12803" width="6.25" style="702" customWidth="1"/>
    <col min="12804" max="12804" width="9.625" style="702" customWidth="1"/>
    <col min="12805" max="12814" width="6.25" style="702" customWidth="1"/>
    <col min="12815" max="12815" width="4.75" style="702" customWidth="1"/>
    <col min="12816" max="13056" width="10.375" style="702"/>
    <col min="13057" max="13057" width="7.75" style="702" customWidth="1"/>
    <col min="13058" max="13059" width="6.25" style="702" customWidth="1"/>
    <col min="13060" max="13060" width="9.625" style="702" customWidth="1"/>
    <col min="13061" max="13070" width="6.25" style="702" customWidth="1"/>
    <col min="13071" max="13071" width="4.75" style="702" customWidth="1"/>
    <col min="13072" max="13312" width="10.375" style="702"/>
    <col min="13313" max="13313" width="7.75" style="702" customWidth="1"/>
    <col min="13314" max="13315" width="6.25" style="702" customWidth="1"/>
    <col min="13316" max="13316" width="9.625" style="702" customWidth="1"/>
    <col min="13317" max="13326" width="6.25" style="702" customWidth="1"/>
    <col min="13327" max="13327" width="4.75" style="702" customWidth="1"/>
    <col min="13328" max="13568" width="10.375" style="702"/>
    <col min="13569" max="13569" width="7.75" style="702" customWidth="1"/>
    <col min="13570" max="13571" width="6.25" style="702" customWidth="1"/>
    <col min="13572" max="13572" width="9.625" style="702" customWidth="1"/>
    <col min="13573" max="13582" width="6.25" style="702" customWidth="1"/>
    <col min="13583" max="13583" width="4.75" style="702" customWidth="1"/>
    <col min="13584" max="13824" width="10.375" style="702"/>
    <col min="13825" max="13825" width="7.75" style="702" customWidth="1"/>
    <col min="13826" max="13827" width="6.25" style="702" customWidth="1"/>
    <col min="13828" max="13828" width="9.625" style="702" customWidth="1"/>
    <col min="13829" max="13838" width="6.25" style="702" customWidth="1"/>
    <col min="13839" max="13839" width="4.75" style="702" customWidth="1"/>
    <col min="13840" max="14080" width="10.375" style="702"/>
    <col min="14081" max="14081" width="7.75" style="702" customWidth="1"/>
    <col min="14082" max="14083" width="6.25" style="702" customWidth="1"/>
    <col min="14084" max="14084" width="9.625" style="702" customWidth="1"/>
    <col min="14085" max="14094" width="6.25" style="702" customWidth="1"/>
    <col min="14095" max="14095" width="4.75" style="702" customWidth="1"/>
    <col min="14096" max="14336" width="10.375" style="702"/>
    <col min="14337" max="14337" width="7.75" style="702" customWidth="1"/>
    <col min="14338" max="14339" width="6.25" style="702" customWidth="1"/>
    <col min="14340" max="14340" width="9.625" style="702" customWidth="1"/>
    <col min="14341" max="14350" width="6.25" style="702" customWidth="1"/>
    <col min="14351" max="14351" width="4.75" style="702" customWidth="1"/>
    <col min="14352" max="14592" width="10.375" style="702"/>
    <col min="14593" max="14593" width="7.75" style="702" customWidth="1"/>
    <col min="14594" max="14595" width="6.25" style="702" customWidth="1"/>
    <col min="14596" max="14596" width="9.625" style="702" customWidth="1"/>
    <col min="14597" max="14606" width="6.25" style="702" customWidth="1"/>
    <col min="14607" max="14607" width="4.75" style="702" customWidth="1"/>
    <col min="14608" max="14848" width="10.375" style="702"/>
    <col min="14849" max="14849" width="7.75" style="702" customWidth="1"/>
    <col min="14850" max="14851" width="6.25" style="702" customWidth="1"/>
    <col min="14852" max="14852" width="9.625" style="702" customWidth="1"/>
    <col min="14853" max="14862" width="6.25" style="702" customWidth="1"/>
    <col min="14863" max="14863" width="4.75" style="702" customWidth="1"/>
    <col min="14864" max="15104" width="10.375" style="702"/>
    <col min="15105" max="15105" width="7.75" style="702" customWidth="1"/>
    <col min="15106" max="15107" width="6.25" style="702" customWidth="1"/>
    <col min="15108" max="15108" width="9.625" style="702" customWidth="1"/>
    <col min="15109" max="15118" width="6.25" style="702" customWidth="1"/>
    <col min="15119" max="15119" width="4.75" style="702" customWidth="1"/>
    <col min="15120" max="15360" width="10.375" style="702"/>
    <col min="15361" max="15361" width="7.75" style="702" customWidth="1"/>
    <col min="15362" max="15363" width="6.25" style="702" customWidth="1"/>
    <col min="15364" max="15364" width="9.625" style="702" customWidth="1"/>
    <col min="15365" max="15374" width="6.25" style="702" customWidth="1"/>
    <col min="15375" max="15375" width="4.75" style="702" customWidth="1"/>
    <col min="15376" max="15616" width="10.375" style="702"/>
    <col min="15617" max="15617" width="7.75" style="702" customWidth="1"/>
    <col min="15618" max="15619" width="6.25" style="702" customWidth="1"/>
    <col min="15620" max="15620" width="9.625" style="702" customWidth="1"/>
    <col min="15621" max="15630" width="6.25" style="702" customWidth="1"/>
    <col min="15631" max="15631" width="4.75" style="702" customWidth="1"/>
    <col min="15632" max="15872" width="10.375" style="702"/>
    <col min="15873" max="15873" width="7.75" style="702" customWidth="1"/>
    <col min="15874" max="15875" width="6.25" style="702" customWidth="1"/>
    <col min="15876" max="15876" width="9.625" style="702" customWidth="1"/>
    <col min="15877" max="15886" width="6.25" style="702" customWidth="1"/>
    <col min="15887" max="15887" width="4.75" style="702" customWidth="1"/>
    <col min="15888" max="16128" width="10.375" style="702"/>
    <col min="16129" max="16129" width="7.75" style="702" customWidth="1"/>
    <col min="16130" max="16131" width="6.25" style="702" customWidth="1"/>
    <col min="16132" max="16132" width="9.625" style="702" customWidth="1"/>
    <col min="16133" max="16142" width="6.25" style="702" customWidth="1"/>
    <col min="16143" max="16143" width="4.75" style="702" customWidth="1"/>
    <col min="16144" max="16384" width="10.375" style="702"/>
  </cols>
  <sheetData>
    <row r="1" spans="1:17" s="2" customFormat="1" ht="20.25" customHeight="1">
      <c r="A1" s="108" t="s">
        <v>742</v>
      </c>
      <c r="N1" s="963" t="s">
        <v>743</v>
      </c>
      <c r="O1" s="963"/>
    </row>
    <row r="2" spans="1:17" ht="7.5" customHeight="1" thickBot="1">
      <c r="A2" s="704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815"/>
      <c r="O2" s="815"/>
    </row>
    <row r="3" spans="1:17" s="2" customFormat="1" ht="18" customHeight="1">
      <c r="A3" s="1345" t="s">
        <v>744</v>
      </c>
      <c r="B3" s="1347" t="s">
        <v>745</v>
      </c>
      <c r="C3" s="1348"/>
      <c r="D3" s="1348"/>
      <c r="E3" s="1348"/>
      <c r="F3" s="1348"/>
      <c r="G3" s="1349"/>
      <c r="H3" s="1350" t="s">
        <v>746</v>
      </c>
      <c r="I3" s="1351"/>
      <c r="J3" s="1351"/>
      <c r="K3" s="1351"/>
      <c r="L3" s="1351"/>
      <c r="M3" s="1352"/>
      <c r="N3" s="1353" t="s">
        <v>420</v>
      </c>
      <c r="O3" s="839"/>
    </row>
    <row r="4" spans="1:17" s="2" customFormat="1" ht="19.5" customHeight="1">
      <c r="A4" s="1346"/>
      <c r="B4" s="1355" t="s">
        <v>747</v>
      </c>
      <c r="C4" s="1356"/>
      <c r="D4" s="1239" t="s">
        <v>748</v>
      </c>
      <c r="E4" s="1084"/>
      <c r="F4" s="1357" t="s">
        <v>405</v>
      </c>
      <c r="G4" s="1358"/>
      <c r="H4" s="1239" t="s">
        <v>747</v>
      </c>
      <c r="I4" s="1084"/>
      <c r="J4" s="1239" t="s">
        <v>748</v>
      </c>
      <c r="K4" s="1084"/>
      <c r="L4" s="1239" t="s">
        <v>405</v>
      </c>
      <c r="M4" s="1340"/>
      <c r="N4" s="1354"/>
      <c r="O4" s="757"/>
    </row>
    <row r="5" spans="1:17" s="2" customFormat="1" ht="24.95" customHeight="1">
      <c r="A5" s="315" t="s">
        <v>79</v>
      </c>
      <c r="B5" s="1341">
        <v>1905</v>
      </c>
      <c r="C5" s="1342"/>
      <c r="D5" s="1342">
        <v>41530</v>
      </c>
      <c r="E5" s="1342"/>
      <c r="F5" s="1342">
        <f>B5+D5</f>
        <v>43435</v>
      </c>
      <c r="G5" s="1343"/>
      <c r="H5" s="1341">
        <v>880</v>
      </c>
      <c r="I5" s="1342"/>
      <c r="J5" s="1342">
        <v>11881</v>
      </c>
      <c r="K5" s="1342"/>
      <c r="L5" s="1339">
        <f>H5+J5</f>
        <v>12761</v>
      </c>
      <c r="M5" s="1344"/>
      <c r="N5" s="1338">
        <f>F5+L5</f>
        <v>56196</v>
      </c>
      <c r="O5" s="1339"/>
    </row>
    <row r="6" spans="1:17" s="2" customFormat="1" ht="24.95" customHeight="1">
      <c r="A6" s="315" t="s">
        <v>361</v>
      </c>
      <c r="B6" s="1334">
        <v>1788</v>
      </c>
      <c r="C6" s="1335"/>
      <c r="D6" s="1335">
        <v>41646</v>
      </c>
      <c r="E6" s="1335"/>
      <c r="F6" s="1335">
        <f>B6+D6</f>
        <v>43434</v>
      </c>
      <c r="G6" s="1336"/>
      <c r="H6" s="1334">
        <v>830</v>
      </c>
      <c r="I6" s="1335"/>
      <c r="J6" s="1335">
        <v>11577</v>
      </c>
      <c r="K6" s="1335"/>
      <c r="L6" s="1325">
        <f>H6+J6</f>
        <v>12407</v>
      </c>
      <c r="M6" s="1337"/>
      <c r="N6" s="1333">
        <f>F6+L6</f>
        <v>55841</v>
      </c>
      <c r="O6" s="1325"/>
      <c r="Q6" s="6"/>
    </row>
    <row r="7" spans="1:17" s="2" customFormat="1" ht="24.95" customHeight="1">
      <c r="A7" s="315" t="s">
        <v>315</v>
      </c>
      <c r="B7" s="1334">
        <v>1640</v>
      </c>
      <c r="C7" s="1335"/>
      <c r="D7" s="1335">
        <v>41801</v>
      </c>
      <c r="E7" s="1335"/>
      <c r="F7" s="1335">
        <f>B7+D7</f>
        <v>43441</v>
      </c>
      <c r="G7" s="1336"/>
      <c r="H7" s="1334">
        <v>789</v>
      </c>
      <c r="I7" s="1335"/>
      <c r="J7" s="1335">
        <v>11615</v>
      </c>
      <c r="K7" s="1335"/>
      <c r="L7" s="1325">
        <f>H7+J7</f>
        <v>12404</v>
      </c>
      <c r="M7" s="1337"/>
      <c r="N7" s="1333">
        <f>F7+L7</f>
        <v>55845</v>
      </c>
      <c r="O7" s="1325"/>
      <c r="Q7" s="6"/>
    </row>
    <row r="8" spans="1:17" s="2" customFormat="1" ht="24.95" customHeight="1">
      <c r="A8" s="315" t="s">
        <v>749</v>
      </c>
      <c r="B8" s="1334">
        <v>1508</v>
      </c>
      <c r="C8" s="1335"/>
      <c r="D8" s="1335">
        <v>41318</v>
      </c>
      <c r="E8" s="1335"/>
      <c r="F8" s="1335">
        <f>B8+D8</f>
        <v>42826</v>
      </c>
      <c r="G8" s="1336"/>
      <c r="H8" s="1334">
        <v>767</v>
      </c>
      <c r="I8" s="1335"/>
      <c r="J8" s="1335">
        <v>11632</v>
      </c>
      <c r="K8" s="1335"/>
      <c r="L8" s="1325">
        <f>H8+J8</f>
        <v>12399</v>
      </c>
      <c r="M8" s="1337"/>
      <c r="N8" s="1333">
        <f>F8+L8</f>
        <v>55225</v>
      </c>
      <c r="O8" s="1325"/>
    </row>
    <row r="9" spans="1:17" s="2" customFormat="1" ht="24.95" customHeight="1" thickBot="1">
      <c r="A9" s="316" t="s">
        <v>750</v>
      </c>
      <c r="B9" s="1331">
        <v>1438</v>
      </c>
      <c r="C9" s="1328"/>
      <c r="D9" s="1328">
        <v>46240</v>
      </c>
      <c r="E9" s="1328"/>
      <c r="F9" s="1328">
        <f>B9+D9</f>
        <v>47678</v>
      </c>
      <c r="G9" s="1332"/>
      <c r="H9" s="1331">
        <v>818</v>
      </c>
      <c r="I9" s="1328"/>
      <c r="J9" s="1328">
        <v>11752</v>
      </c>
      <c r="K9" s="1328"/>
      <c r="L9" s="1314">
        <f>H9+J9</f>
        <v>12570</v>
      </c>
      <c r="M9" s="1329"/>
      <c r="N9" s="1327">
        <f>F9+L9</f>
        <v>60248</v>
      </c>
      <c r="O9" s="1314"/>
    </row>
    <row r="10" spans="1:17" s="2" customFormat="1" ht="14.25" customHeight="1">
      <c r="A10" s="317" t="s">
        <v>800</v>
      </c>
      <c r="B10" s="318"/>
      <c r="C10" s="318"/>
      <c r="D10" s="318"/>
      <c r="E10" s="318"/>
      <c r="F10" s="318"/>
      <c r="G10" s="318"/>
      <c r="H10" s="318"/>
    </row>
    <row r="11" spans="1:17" s="2" customFormat="1" ht="20.25" customHeight="1">
      <c r="A11" s="318"/>
      <c r="B11" s="318"/>
      <c r="C11" s="318"/>
      <c r="D11" s="318"/>
      <c r="E11" s="318"/>
      <c r="F11" s="318"/>
      <c r="G11" s="318"/>
      <c r="H11" s="318"/>
    </row>
    <row r="12" spans="1:17" s="2" customFormat="1" ht="16.149999999999999" customHeight="1">
      <c r="A12" s="108" t="s">
        <v>751</v>
      </c>
      <c r="H12" s="1147" t="s">
        <v>752</v>
      </c>
      <c r="I12" s="1147"/>
    </row>
    <row r="13" spans="1:17" s="2" customFormat="1" ht="7.5" customHeight="1" thickBot="1">
      <c r="B13" s="3"/>
      <c r="C13" s="3"/>
      <c r="D13" s="3"/>
      <c r="E13" s="3"/>
      <c r="F13" s="3"/>
      <c r="G13" s="3"/>
      <c r="H13" s="1148"/>
      <c r="I13" s="1148"/>
      <c r="J13" s="6"/>
      <c r="K13" s="6"/>
      <c r="M13" s="6"/>
      <c r="N13" s="6"/>
      <c r="O13" s="6"/>
    </row>
    <row r="14" spans="1:17" s="2" customFormat="1" ht="15" customHeight="1">
      <c r="A14" s="739" t="s">
        <v>753</v>
      </c>
      <c r="B14" s="723" t="s">
        <v>754</v>
      </c>
      <c r="C14" s="754"/>
      <c r="D14" s="728" t="s">
        <v>755</v>
      </c>
      <c r="E14" s="754"/>
      <c r="F14" s="837" t="s">
        <v>756</v>
      </c>
      <c r="G14" s="838"/>
      <c r="H14" s="835" t="s">
        <v>757</v>
      </c>
      <c r="I14" s="839"/>
      <c r="J14" s="6"/>
      <c r="K14" s="6"/>
      <c r="L14" s="6"/>
      <c r="M14" s="6"/>
      <c r="O14" s="6"/>
    </row>
    <row r="15" spans="1:17" s="2" customFormat="1" ht="13.5" customHeight="1">
      <c r="A15" s="741"/>
      <c r="B15" s="1330"/>
      <c r="C15" s="838"/>
      <c r="D15" s="837"/>
      <c r="E15" s="838"/>
      <c r="F15" s="837" t="s">
        <v>758</v>
      </c>
      <c r="G15" s="838"/>
      <c r="H15" s="837"/>
      <c r="I15" s="757"/>
      <c r="J15" s="6"/>
      <c r="K15" s="6"/>
      <c r="L15" s="6"/>
      <c r="M15" s="6"/>
      <c r="O15" s="6"/>
    </row>
    <row r="16" spans="1:17" s="2" customFormat="1" ht="24.95" customHeight="1">
      <c r="A16" s="315" t="s">
        <v>79</v>
      </c>
      <c r="B16" s="1324">
        <v>8105</v>
      </c>
      <c r="C16" s="1325"/>
      <c r="D16" s="1326">
        <v>6273</v>
      </c>
      <c r="E16" s="1326"/>
      <c r="F16" s="724" t="s">
        <v>13</v>
      </c>
      <c r="G16" s="724"/>
      <c r="H16" s="724">
        <v>647</v>
      </c>
      <c r="I16" s="724"/>
      <c r="J16" s="698"/>
      <c r="L16" s="698"/>
      <c r="M16" s="698"/>
      <c r="N16" s="6"/>
      <c r="O16" s="6"/>
    </row>
    <row r="17" spans="1:30" s="2" customFormat="1" ht="24.95" customHeight="1">
      <c r="A17" s="315" t="s">
        <v>759</v>
      </c>
      <c r="B17" s="1324">
        <v>7927</v>
      </c>
      <c r="C17" s="1325"/>
      <c r="D17" s="1326">
        <v>6310</v>
      </c>
      <c r="E17" s="1326"/>
      <c r="F17" s="724" t="s">
        <v>13</v>
      </c>
      <c r="G17" s="724"/>
      <c r="H17" s="724">
        <v>250</v>
      </c>
      <c r="I17" s="724"/>
      <c r="J17" s="698"/>
      <c r="L17" s="698"/>
      <c r="M17" s="698"/>
      <c r="N17" s="6"/>
      <c r="O17" s="6"/>
    </row>
    <row r="18" spans="1:30" s="2" customFormat="1" ht="24.95" customHeight="1">
      <c r="A18" s="315" t="s">
        <v>760</v>
      </c>
      <c r="B18" s="1324">
        <v>7855</v>
      </c>
      <c r="C18" s="1325"/>
      <c r="D18" s="1326">
        <v>5965</v>
      </c>
      <c r="E18" s="1326"/>
      <c r="F18" s="724" t="s">
        <v>819</v>
      </c>
      <c r="G18" s="724"/>
      <c r="H18" s="724">
        <v>646</v>
      </c>
      <c r="I18" s="724"/>
      <c r="J18" s="698"/>
      <c r="L18" s="698"/>
      <c r="M18" s="698"/>
      <c r="N18" s="6"/>
      <c r="O18" s="6"/>
    </row>
    <row r="19" spans="1:30" s="2" customFormat="1" ht="24.95" customHeight="1">
      <c r="A19" s="315" t="s">
        <v>330</v>
      </c>
      <c r="B19" s="1324">
        <v>6869</v>
      </c>
      <c r="C19" s="1325"/>
      <c r="D19" s="1326">
        <v>5748</v>
      </c>
      <c r="E19" s="1326"/>
      <c r="F19" s="724" t="s">
        <v>13</v>
      </c>
      <c r="G19" s="724"/>
      <c r="H19" s="724">
        <v>1551</v>
      </c>
      <c r="I19" s="724"/>
      <c r="J19" s="698"/>
      <c r="L19" s="698"/>
      <c r="M19" s="698"/>
      <c r="N19" s="6"/>
      <c r="O19" s="6"/>
    </row>
    <row r="20" spans="1:30" s="2" customFormat="1" ht="24.95" customHeight="1" thickBot="1">
      <c r="A20" s="316" t="s">
        <v>317</v>
      </c>
      <c r="B20" s="1313">
        <v>6715</v>
      </c>
      <c r="C20" s="1314"/>
      <c r="D20" s="1315">
        <v>5615</v>
      </c>
      <c r="E20" s="1315"/>
      <c r="F20" s="1316" t="s">
        <v>818</v>
      </c>
      <c r="G20" s="1316"/>
      <c r="H20" s="1316">
        <v>773</v>
      </c>
      <c r="I20" s="1316"/>
      <c r="J20" s="698"/>
      <c r="L20" s="698"/>
      <c r="M20" s="698"/>
      <c r="N20" s="6"/>
      <c r="O20" s="6"/>
    </row>
    <row r="21" spans="1:30" s="2" customFormat="1" ht="14.25" customHeight="1">
      <c r="A21" s="65" t="s">
        <v>761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30" s="2" customFormat="1" ht="22.5" customHeight="1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30" s="2" customFormat="1" ht="19.5" customHeight="1">
      <c r="A23" s="108" t="s">
        <v>762</v>
      </c>
    </row>
    <row r="24" spans="1:30" s="2" customFormat="1" ht="7.5" customHeight="1" thickBo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30" s="2" customFormat="1" ht="15" customHeight="1">
      <c r="A25" s="739" t="s">
        <v>763</v>
      </c>
      <c r="B25" s="759" t="s">
        <v>764</v>
      </c>
      <c r="C25" s="760"/>
      <c r="D25" s="835" t="s">
        <v>765</v>
      </c>
      <c r="E25" s="839"/>
      <c r="F25" s="839"/>
      <c r="G25" s="839"/>
      <c r="H25" s="836"/>
      <c r="I25" s="1318" t="s">
        <v>766</v>
      </c>
      <c r="J25" s="1319"/>
      <c r="K25" s="1320"/>
      <c r="L25" s="835" t="s">
        <v>767</v>
      </c>
      <c r="M25" s="839"/>
      <c r="N25" s="839"/>
      <c r="O25" s="6"/>
    </row>
    <row r="26" spans="1:30" s="2" customFormat="1" ht="15" customHeight="1">
      <c r="A26" s="725"/>
      <c r="B26" s="1317"/>
      <c r="C26" s="790"/>
      <c r="D26" s="728"/>
      <c r="E26" s="724"/>
      <c r="F26" s="724"/>
      <c r="G26" s="724"/>
      <c r="H26" s="754"/>
      <c r="I26" s="1321"/>
      <c r="J26" s="849"/>
      <c r="K26" s="1322"/>
      <c r="L26" s="728" t="s">
        <v>768</v>
      </c>
      <c r="M26" s="724"/>
      <c r="N26" s="724"/>
      <c r="O26" s="6"/>
    </row>
    <row r="27" spans="1:30" s="2" customFormat="1" ht="11.25" customHeight="1">
      <c r="A27" s="725"/>
      <c r="B27" s="1317"/>
      <c r="C27" s="790"/>
      <c r="D27" s="837"/>
      <c r="E27" s="757"/>
      <c r="F27" s="757"/>
      <c r="G27" s="757"/>
      <c r="H27" s="838"/>
      <c r="I27" s="1110"/>
      <c r="J27" s="1111"/>
      <c r="K27" s="1323"/>
      <c r="L27" s="1310" t="s">
        <v>769</v>
      </c>
      <c r="M27" s="1311"/>
      <c r="N27" s="1311"/>
      <c r="O27" s="624"/>
    </row>
    <row r="28" spans="1:30" s="2" customFormat="1" ht="23.25" customHeight="1">
      <c r="A28" s="741"/>
      <c r="B28" s="761"/>
      <c r="C28" s="762"/>
      <c r="D28" s="706" t="s">
        <v>770</v>
      </c>
      <c r="E28" s="1304" t="s">
        <v>771</v>
      </c>
      <c r="F28" s="1305"/>
      <c r="G28" s="705" t="s">
        <v>772</v>
      </c>
      <c r="H28" s="625" t="s">
        <v>773</v>
      </c>
      <c r="I28" s="706" t="s">
        <v>774</v>
      </c>
      <c r="J28" s="1304" t="s">
        <v>771</v>
      </c>
      <c r="K28" s="1305"/>
      <c r="L28" s="706" t="s">
        <v>775</v>
      </c>
      <c r="M28" s="1304" t="s">
        <v>771</v>
      </c>
      <c r="N28" s="1312"/>
      <c r="O28" s="624"/>
    </row>
    <row r="29" spans="1:30" s="111" customFormat="1" ht="18.75" customHeight="1">
      <c r="A29" s="626"/>
      <c r="B29" s="1308" t="s">
        <v>776</v>
      </c>
      <c r="C29" s="1309"/>
      <c r="D29" s="627" t="s">
        <v>777</v>
      </c>
      <c r="E29" s="1299" t="s">
        <v>778</v>
      </c>
      <c r="F29" s="1299"/>
      <c r="G29" s="628" t="s">
        <v>779</v>
      </c>
      <c r="H29" s="628" t="s">
        <v>780</v>
      </c>
      <c r="I29" s="700" t="s">
        <v>781</v>
      </c>
      <c r="J29" s="1299" t="s">
        <v>782</v>
      </c>
      <c r="K29" s="1299"/>
      <c r="L29" s="700" t="s">
        <v>783</v>
      </c>
      <c r="M29" s="1299" t="s">
        <v>776</v>
      </c>
      <c r="N29" s="1299"/>
      <c r="O29" s="8"/>
    </row>
    <row r="30" spans="1:30" s="2" customFormat="1" ht="24.95" customHeight="1">
      <c r="A30" s="315" t="s">
        <v>79</v>
      </c>
      <c r="B30" s="1291">
        <v>117865</v>
      </c>
      <c r="C30" s="1292"/>
      <c r="D30" s="629">
        <v>1024.8</v>
      </c>
      <c r="E30" s="1293">
        <v>30319</v>
      </c>
      <c r="F30" s="1293"/>
      <c r="G30" s="630">
        <v>30.6</v>
      </c>
      <c r="H30" s="631">
        <v>84.1</v>
      </c>
      <c r="I30" s="125">
        <v>4</v>
      </c>
      <c r="J30" s="1293">
        <v>4969</v>
      </c>
      <c r="K30" s="1293"/>
      <c r="L30" s="125">
        <v>3</v>
      </c>
      <c r="M30" s="1293">
        <v>3298</v>
      </c>
      <c r="N30" s="1293"/>
      <c r="O30" s="31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s="2" customFormat="1" ht="24.95" customHeight="1">
      <c r="A31" s="315" t="s">
        <v>327</v>
      </c>
      <c r="B31" s="1291">
        <v>117450</v>
      </c>
      <c r="C31" s="1306"/>
      <c r="D31" s="632">
        <v>1036.2</v>
      </c>
      <c r="E31" s="1293">
        <v>30596</v>
      </c>
      <c r="F31" s="1293"/>
      <c r="G31" s="630">
        <v>30.7</v>
      </c>
      <c r="H31" s="631">
        <v>84.7</v>
      </c>
      <c r="I31" s="125">
        <v>4</v>
      </c>
      <c r="J31" s="1293">
        <v>4953</v>
      </c>
      <c r="K31" s="1293"/>
      <c r="L31" s="125">
        <v>3</v>
      </c>
      <c r="M31" s="1293">
        <v>3241</v>
      </c>
      <c r="N31" s="1293"/>
      <c r="O31" s="31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s="2" customFormat="1" ht="24.95" customHeight="1">
      <c r="A32" s="315" t="s">
        <v>328</v>
      </c>
      <c r="B32" s="1291">
        <v>117520</v>
      </c>
      <c r="C32" s="1306"/>
      <c r="D32" s="632">
        <v>1054</v>
      </c>
      <c r="E32" s="1293">
        <v>30898</v>
      </c>
      <c r="F32" s="1293"/>
      <c r="G32" s="630">
        <v>30.9</v>
      </c>
      <c r="H32" s="631">
        <v>85</v>
      </c>
      <c r="I32" s="125">
        <v>4</v>
      </c>
      <c r="J32" s="1293">
        <v>4895</v>
      </c>
      <c r="K32" s="1293"/>
      <c r="L32" s="125">
        <v>3</v>
      </c>
      <c r="M32" s="1293">
        <v>3169</v>
      </c>
      <c r="N32" s="1293"/>
      <c r="O32" s="3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s="2" customFormat="1" ht="24.95" customHeight="1">
      <c r="A33" s="315" t="s">
        <v>329</v>
      </c>
      <c r="B33" s="1291">
        <v>117685</v>
      </c>
      <c r="C33" s="1306"/>
      <c r="D33" s="632">
        <v>1071</v>
      </c>
      <c r="E33" s="1293">
        <v>31780</v>
      </c>
      <c r="F33" s="1293"/>
      <c r="G33" s="630">
        <v>31.8</v>
      </c>
      <c r="H33" s="631">
        <v>84.9</v>
      </c>
      <c r="I33" s="125">
        <v>4</v>
      </c>
      <c r="J33" s="1293">
        <v>4842</v>
      </c>
      <c r="K33" s="1293"/>
      <c r="L33" s="125">
        <v>3</v>
      </c>
      <c r="M33" s="1293">
        <v>3140</v>
      </c>
      <c r="N33" s="1293"/>
      <c r="O33" s="319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s="2" customFormat="1" ht="24.95" customHeight="1" thickBot="1">
      <c r="A34" s="316" t="s">
        <v>59</v>
      </c>
      <c r="B34" s="1294">
        <v>117605</v>
      </c>
      <c r="C34" s="1307"/>
      <c r="D34" s="633">
        <v>1087</v>
      </c>
      <c r="E34" s="1296">
        <v>32175</v>
      </c>
      <c r="F34" s="1296"/>
      <c r="G34" s="634">
        <v>32.1</v>
      </c>
      <c r="H34" s="635">
        <v>85.1</v>
      </c>
      <c r="I34" s="636">
        <v>4</v>
      </c>
      <c r="J34" s="1296">
        <v>4981</v>
      </c>
      <c r="K34" s="1296"/>
      <c r="L34" s="636">
        <v>3</v>
      </c>
      <c r="M34" s="1296">
        <v>3097</v>
      </c>
      <c r="N34" s="1296"/>
      <c r="O34" s="31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s="2" customFormat="1" ht="12" customHeight="1" thickBot="1"/>
    <row r="36" spans="1:30" s="2" customFormat="1" ht="15.6" customHeight="1">
      <c r="A36" s="1300" t="s">
        <v>784</v>
      </c>
      <c r="B36" s="1302" t="s">
        <v>764</v>
      </c>
      <c r="C36" s="760"/>
      <c r="D36" s="825" t="s">
        <v>785</v>
      </c>
      <c r="E36" s="791"/>
      <c r="F36" s="793"/>
      <c r="G36" s="825" t="s">
        <v>786</v>
      </c>
      <c r="H36" s="791"/>
      <c r="I36" s="791"/>
      <c r="L36" s="6"/>
    </row>
    <row r="37" spans="1:30" s="2" customFormat="1" ht="15.6" customHeight="1">
      <c r="A37" s="1301"/>
      <c r="B37" s="1303"/>
      <c r="C37" s="762"/>
      <c r="D37" s="637" t="s">
        <v>787</v>
      </c>
      <c r="E37" s="1304" t="s">
        <v>788</v>
      </c>
      <c r="F37" s="1305"/>
      <c r="G37" s="1304" t="s">
        <v>788</v>
      </c>
      <c r="H37" s="1305"/>
      <c r="I37" s="706" t="s">
        <v>789</v>
      </c>
    </row>
    <row r="38" spans="1:30" s="111" customFormat="1" ht="13.5" customHeight="1">
      <c r="A38" s="638"/>
      <c r="B38" s="1297" t="s">
        <v>776</v>
      </c>
      <c r="C38" s="1298"/>
      <c r="D38" s="700" t="s">
        <v>790</v>
      </c>
      <c r="E38" s="1299" t="s">
        <v>791</v>
      </c>
      <c r="F38" s="1299"/>
      <c r="G38" s="1299" t="s">
        <v>782</v>
      </c>
      <c r="H38" s="1299"/>
      <c r="I38" s="700" t="s">
        <v>792</v>
      </c>
    </row>
    <row r="39" spans="1:30" s="6" customFormat="1" ht="24.95" customHeight="1">
      <c r="A39" s="315" t="s">
        <v>79</v>
      </c>
      <c r="B39" s="1291">
        <v>117865</v>
      </c>
      <c r="C39" s="1292"/>
      <c r="D39" s="639">
        <v>8116</v>
      </c>
      <c r="E39" s="1293">
        <v>33011</v>
      </c>
      <c r="F39" s="1293"/>
      <c r="G39" s="1293">
        <v>71597</v>
      </c>
      <c r="H39" s="1293"/>
      <c r="I39" s="640">
        <f>G39/B39*100</f>
        <v>60.744920035633989</v>
      </c>
    </row>
    <row r="40" spans="1:30" s="6" customFormat="1" ht="24.95" customHeight="1">
      <c r="A40" s="315" t="s">
        <v>327</v>
      </c>
      <c r="B40" s="1291">
        <v>117450</v>
      </c>
      <c r="C40" s="1292"/>
      <c r="D40" s="319">
        <v>8577</v>
      </c>
      <c r="E40" s="1293">
        <v>35330</v>
      </c>
      <c r="F40" s="1293"/>
      <c r="G40" s="1293">
        <v>74120</v>
      </c>
      <c r="H40" s="1293"/>
      <c r="I40" s="640">
        <f>G40/B40*100</f>
        <v>63.107705406555979</v>
      </c>
    </row>
    <row r="41" spans="1:30" s="6" customFormat="1" ht="24.95" customHeight="1">
      <c r="A41" s="315" t="s">
        <v>328</v>
      </c>
      <c r="B41" s="1291">
        <v>117520</v>
      </c>
      <c r="C41" s="1292"/>
      <c r="D41" s="639">
        <v>9042</v>
      </c>
      <c r="E41" s="1293">
        <v>37374</v>
      </c>
      <c r="F41" s="1293"/>
      <c r="G41" s="1293">
        <v>76336</v>
      </c>
      <c r="H41" s="1293"/>
      <c r="I41" s="640">
        <f>G41/B41*100</f>
        <v>64.955752212389385</v>
      </c>
    </row>
    <row r="42" spans="1:30" s="6" customFormat="1" ht="24.95" customHeight="1">
      <c r="A42" s="315" t="s">
        <v>329</v>
      </c>
      <c r="B42" s="1291">
        <v>117685</v>
      </c>
      <c r="C42" s="1292"/>
      <c r="D42" s="319">
        <v>10590</v>
      </c>
      <c r="E42" s="1293">
        <v>39367</v>
      </c>
      <c r="F42" s="1293"/>
      <c r="G42" s="1293">
        <v>79129</v>
      </c>
      <c r="H42" s="1293"/>
      <c r="I42" s="640">
        <v>67.237965756043678</v>
      </c>
    </row>
    <row r="43" spans="1:30" s="6" customFormat="1" ht="24.95" customHeight="1" thickBot="1">
      <c r="A43" s="316" t="s">
        <v>59</v>
      </c>
      <c r="B43" s="1294">
        <v>117605</v>
      </c>
      <c r="C43" s="1295"/>
      <c r="D43" s="641">
        <v>11080</v>
      </c>
      <c r="E43" s="1296">
        <v>41042</v>
      </c>
      <c r="F43" s="1296"/>
      <c r="G43" s="1296">
        <v>81295</v>
      </c>
      <c r="H43" s="1296"/>
      <c r="I43" s="642">
        <v>69.099999999999994</v>
      </c>
    </row>
    <row r="44" spans="1:30" s="2" customFormat="1" ht="12" customHeight="1">
      <c r="A44" s="8" t="s">
        <v>799</v>
      </c>
      <c r="B44" s="6"/>
      <c r="C44" s="6"/>
      <c r="D44" s="6"/>
      <c r="E44" s="8" t="s">
        <v>793</v>
      </c>
      <c r="F44" s="8"/>
      <c r="H44" s="8"/>
      <c r="I44" s="8"/>
      <c r="J44" s="8"/>
      <c r="K44" s="8"/>
      <c r="L44" s="8"/>
      <c r="M44" s="8"/>
      <c r="N44" s="8"/>
      <c r="O44" s="8"/>
    </row>
    <row r="45" spans="1:30" s="2" customFormat="1" ht="11.25" customHeight="1">
      <c r="E45" s="111" t="s">
        <v>794</v>
      </c>
      <c r="F45" s="111"/>
      <c r="H45" s="111"/>
      <c r="I45" s="111"/>
      <c r="J45" s="111"/>
      <c r="K45" s="111"/>
      <c r="L45" s="111"/>
      <c r="M45" s="111"/>
      <c r="N45" s="111"/>
      <c r="O45" s="111"/>
    </row>
    <row r="46" spans="1:30" s="2" customFormat="1" ht="11.25" customHeight="1"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</sheetData>
  <customSheetViews>
    <customSheetView guid="{D533129D-736A-498B-A442-92C714A2889C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0" firstPageNumber="159" pageOrder="overThenDown" orientation="portrait" useFirstPageNumber="1" r:id="rId1"/>
      <headerFooter alignWithMargins="0"/>
    </customSheetView>
    <customSheetView guid="{90A86BFC-5A29-47A1-B16B-2C88BEE8AA08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1" firstPageNumber="159" pageOrder="overThenDown" orientation="portrait" useFirstPageNumber="1" r:id="rId2"/>
      <headerFooter alignWithMargins="0"/>
    </customSheetView>
    <customSheetView guid="{3EB8CC3E-9A82-4E16-A97F-626541589659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8" firstPageNumber="159" pageOrder="overThenDown" orientation="portrait" useFirstPageNumber="1" r:id="rId3"/>
      <headerFooter alignWithMargins="0"/>
    </customSheetView>
    <customSheetView guid="{36BB60DB-041E-4283-9C5E-6CB41743C82C}" showPageBreaks="1" fitToPage="1" printArea="1" view="pageBreakPreview">
      <selection activeCell="L39" sqref="L39"/>
      <pageMargins left="0.78740157480314965" right="0.78740157480314965" top="0.78740157480314965" bottom="0.59055118110236227" header="0" footer="0"/>
      <pageSetup paperSize="9" scale="80" firstPageNumber="159" pageOrder="overThenDown" orientation="portrait" useFirstPageNumber="1" r:id="rId4"/>
      <headerFooter alignWithMargins="0"/>
    </customSheetView>
    <customSheetView guid="{BF4B2B80-652C-4497-A8CD-0B9D15218EEA}" showPageBreaks="1" fitToPage="1" printArea="1" view="pageBreakPreview" topLeftCell="A7">
      <selection activeCell="L38" sqref="L38"/>
      <pageMargins left="0.78740157480314965" right="0.78740157480314965" top="0.78740157480314965" bottom="0.59055118110236227" header="0" footer="0"/>
      <pageSetup paperSize="9" scale="88" firstPageNumber="159" pageOrder="overThenDown" orientation="portrait" useFirstPageNumber="1" r:id="rId5"/>
      <headerFooter alignWithMargins="0"/>
    </customSheetView>
    <customSheetView guid="{E915AD50-E2BA-4B87-8EFB-8C8783D74250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8" firstPageNumber="159" pageOrder="overThenDown" orientation="portrait" useFirstPageNumber="1" r:id="rId6"/>
      <headerFooter alignWithMargins="0"/>
    </customSheetView>
    <customSheetView guid="{3A745724-A3E9-4CE2-9AF5-16042FA6772E}" showPageBreaks="1" fitToPage="1" printArea="1" view="pageBreakPreview" topLeftCell="A7">
      <selection activeCell="K20" sqref="K20"/>
      <pageMargins left="0.78740157480314965" right="0.78740157480314965" top="0.78740157480314965" bottom="0.59055118110236227" header="0" footer="0"/>
      <pageSetup paperSize="9" scale="89" firstPageNumber="159" pageOrder="overThenDown" orientation="portrait" useFirstPageNumber="1" r:id="rId7"/>
      <headerFooter alignWithMargins="0"/>
    </customSheetView>
    <customSheetView guid="{C0D1F2EE-D3C8-4F38-B430-B11033DBCA91}" showPageBreaks="1" fitToPage="1" printArea="1" view="pageBreakPreview" topLeftCell="A40">
      <selection activeCell="K36" sqref="K36"/>
      <pageMargins left="0.78740157480314965" right="0.78740157480314965" top="0.78740157480314965" bottom="0.59055118110236227" header="0" footer="0"/>
      <pageSetup paperSize="9" scale="88" firstPageNumber="159" pageOrder="overThenDown" orientation="portrait" useFirstPageNumber="1" r:id="rId8"/>
      <headerFooter alignWithMargins="0"/>
    </customSheetView>
    <customSheetView guid="{6380E969-9150-4DC9-BD07-C27618D1043B}" showPageBreaks="1" fitToPage="1" printArea="1" view="pageBreakPreview" topLeftCell="A40">
      <selection activeCell="K36" sqref="K36"/>
      <pageMargins left="0.78740157480314965" right="0.78740157480314965" top="0.78740157480314965" bottom="0.59055118110236227" header="0" footer="0"/>
      <pageSetup paperSize="9" scale="80" firstPageNumber="159" pageOrder="overThenDown" orientation="portrait" useFirstPageNumber="1" r:id="rId9"/>
      <headerFooter alignWithMargins="0"/>
    </customSheetView>
    <customSheetView guid="{38C25886-CB6F-4791-A7C3-87C355F1046F}" showPageBreaks="1" fitToPage="1" printArea="1" view="pageBreakPreview" topLeftCell="A28">
      <selection activeCell="L39" sqref="L39"/>
      <pageMargins left="0.78740157480314965" right="0.78740157480314965" top="0.78740157480314965" bottom="0.59055118110236227" header="0" footer="0"/>
      <pageSetup paperSize="9" scale="81" firstPageNumber="159" pageOrder="overThenDown" orientation="portrait" useFirstPageNumber="1" r:id="rId10"/>
      <headerFooter alignWithMargins="0"/>
    </customSheetView>
    <customSheetView guid="{4ED3DD2F-8CAA-4A09-878B-C46395F0A843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8" firstPageNumber="159" pageOrder="overThenDown" orientation="portrait" useFirstPageNumber="1" r:id="rId11"/>
      <headerFooter alignWithMargins="0"/>
    </customSheetView>
    <customSheetView guid="{A19DCD98-7108-4C1C-AB15-215177A88340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9" firstPageNumber="159" pageOrder="overThenDown" orientation="portrait" useFirstPageNumber="1" r:id="rId12"/>
      <headerFooter alignWithMargins="0"/>
    </customSheetView>
    <customSheetView guid="{C9DA7DD4-8D8F-46CB-8ADE-6A720D9EA476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0" firstPageNumber="159" pageOrder="overThenDown" orientation="portrait" useFirstPageNumber="1" r:id="rId13"/>
      <headerFooter alignWithMargins="0"/>
    </customSheetView>
    <customSheetView guid="{71F5222F-F46C-4BE2-8A3D-CE83EDF671DC}" showPageBreaks="1" fitToPage="1" printArea="1" view="pageBreakPreview" topLeftCell="A40">
      <selection activeCell="K36" sqref="K36"/>
      <pageMargins left="0.78740157480314965" right="0.78740157480314965" top="0.78740157480314965" bottom="0.59055118110236227" header="0" footer="0"/>
      <pageSetup paperSize="9" scale="81" firstPageNumber="159" pageOrder="overThenDown" orientation="portrait" useFirstPageNumber="1" r:id="rId14"/>
      <headerFooter alignWithMargins="0"/>
    </customSheetView>
    <customSheetView guid="{971791CA-EC65-441D-904E-2D910B41BB6F}" showPageBreaks="1" fitToPage="1" printArea="1" view="pageBreakPreview">
      <selection activeCell="D10" sqref="D10"/>
      <pageMargins left="0.78740157480314965" right="0.78740157480314965" top="0.78740157480314965" bottom="0.59055118110236227" header="0" footer="0"/>
      <pageSetup paperSize="9" scale="89" firstPageNumber="159" pageOrder="overThenDown" orientation="portrait" useFirstPageNumber="1" r:id="rId15"/>
      <headerFooter alignWithMargins="0"/>
    </customSheetView>
    <customSheetView guid="{20AE4CA4-61C1-4B1C-9914-391FCF28BAB4}" showPageBreaks="1" fitToPage="1" printArea="1" view="pageBreakPreview" topLeftCell="A40">
      <selection activeCell="K36" sqref="K36"/>
      <pageMargins left="0.78740157480314965" right="0.78740157480314965" top="0.78740157480314965" bottom="0.59055118110236227" header="0" footer="0"/>
      <pageSetup paperSize="9" scale="81" firstPageNumber="159" pageOrder="overThenDown" orientation="portrait" useFirstPageNumber="1" r:id="rId16"/>
      <headerFooter alignWithMargins="0"/>
    </customSheetView>
  </customSheetViews>
  <mergeCells count="131">
    <mergeCell ref="N1:O2"/>
    <mergeCell ref="A3:A4"/>
    <mergeCell ref="B3:G3"/>
    <mergeCell ref="H3:M3"/>
    <mergeCell ref="N3:O4"/>
    <mergeCell ref="B4:C4"/>
    <mergeCell ref="D4:E4"/>
    <mergeCell ref="F4:G4"/>
    <mergeCell ref="H4:I4"/>
    <mergeCell ref="J4:K4"/>
    <mergeCell ref="N5:O5"/>
    <mergeCell ref="B6:C6"/>
    <mergeCell ref="D6:E6"/>
    <mergeCell ref="F6:G6"/>
    <mergeCell ref="H6:I6"/>
    <mergeCell ref="J6:K6"/>
    <mergeCell ref="L6:M6"/>
    <mergeCell ref="N6:O6"/>
    <mergeCell ref="L4:M4"/>
    <mergeCell ref="B5:C5"/>
    <mergeCell ref="D5:E5"/>
    <mergeCell ref="F5:G5"/>
    <mergeCell ref="H5:I5"/>
    <mergeCell ref="J5:K5"/>
    <mergeCell ref="L5:M5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14:A15"/>
    <mergeCell ref="B14:C15"/>
    <mergeCell ref="D14:E15"/>
    <mergeCell ref="F14:G14"/>
    <mergeCell ref="H14:I15"/>
    <mergeCell ref="F15:G15"/>
    <mergeCell ref="B9:C9"/>
    <mergeCell ref="D9:E9"/>
    <mergeCell ref="F9:G9"/>
    <mergeCell ref="H9:I9"/>
    <mergeCell ref="B16:C16"/>
    <mergeCell ref="D16:E16"/>
    <mergeCell ref="F16:G16"/>
    <mergeCell ref="H16:I16"/>
    <mergeCell ref="B17:C17"/>
    <mergeCell ref="D17:E17"/>
    <mergeCell ref="F17:G17"/>
    <mergeCell ref="H17:I17"/>
    <mergeCell ref="N9:O9"/>
    <mergeCell ref="H12:I13"/>
    <mergeCell ref="J9:K9"/>
    <mergeCell ref="L9:M9"/>
    <mergeCell ref="B20:C20"/>
    <mergeCell ref="D20:E20"/>
    <mergeCell ref="F20:G20"/>
    <mergeCell ref="H20:I20"/>
    <mergeCell ref="A25:A28"/>
    <mergeCell ref="B25:C28"/>
    <mergeCell ref="D25:H27"/>
    <mergeCell ref="I25:K27"/>
    <mergeCell ref="B18:C18"/>
    <mergeCell ref="D18:E18"/>
    <mergeCell ref="F18:G18"/>
    <mergeCell ref="H18:I18"/>
    <mergeCell ref="B19:C19"/>
    <mergeCell ref="D19:E19"/>
    <mergeCell ref="F19:G19"/>
    <mergeCell ref="H19:I19"/>
    <mergeCell ref="B29:C29"/>
    <mergeCell ref="E29:F29"/>
    <mergeCell ref="J29:K29"/>
    <mergeCell ref="M29:N29"/>
    <mergeCell ref="B30:C30"/>
    <mergeCell ref="E30:F30"/>
    <mergeCell ref="J30:K30"/>
    <mergeCell ref="M30:N30"/>
    <mergeCell ref="L25:N25"/>
    <mergeCell ref="L26:N26"/>
    <mergeCell ref="L27:N27"/>
    <mergeCell ref="E28:F28"/>
    <mergeCell ref="J28:K28"/>
    <mergeCell ref="M28:N28"/>
    <mergeCell ref="B33:C33"/>
    <mergeCell ref="E33:F33"/>
    <mergeCell ref="J33:K33"/>
    <mergeCell ref="M33:N33"/>
    <mergeCell ref="B34:C34"/>
    <mergeCell ref="E34:F34"/>
    <mergeCell ref="J34:K34"/>
    <mergeCell ref="M34:N34"/>
    <mergeCell ref="B31:C31"/>
    <mergeCell ref="E31:F31"/>
    <mergeCell ref="J31:K31"/>
    <mergeCell ref="M31:N31"/>
    <mergeCell ref="B32:C32"/>
    <mergeCell ref="E32:F32"/>
    <mergeCell ref="J32:K32"/>
    <mergeCell ref="M32:N32"/>
    <mergeCell ref="B38:C38"/>
    <mergeCell ref="E38:F38"/>
    <mergeCell ref="G38:H38"/>
    <mergeCell ref="B39:C39"/>
    <mergeCell ref="E39:F39"/>
    <mergeCell ref="G39:H39"/>
    <mergeCell ref="A36:A37"/>
    <mergeCell ref="B36:C37"/>
    <mergeCell ref="D36:F36"/>
    <mergeCell ref="G36:I36"/>
    <mergeCell ref="E37:F37"/>
    <mergeCell ref="G37:H37"/>
    <mergeCell ref="B42:C42"/>
    <mergeCell ref="E42:F42"/>
    <mergeCell ref="G42:H42"/>
    <mergeCell ref="B43:C43"/>
    <mergeCell ref="E43:F43"/>
    <mergeCell ref="G43:H43"/>
    <mergeCell ref="B40:C40"/>
    <mergeCell ref="E40:F40"/>
    <mergeCell ref="G40:H40"/>
    <mergeCell ref="B41:C41"/>
    <mergeCell ref="E41:F41"/>
    <mergeCell ref="G41:H41"/>
  </mergeCells>
  <phoneticPr fontId="3"/>
  <printOptions gridLinesSet="0"/>
  <pageMargins left="0.78740157480314965" right="0.78740157480314965" top="0.78740157480314965" bottom="0.59055118110236227" header="0" footer="0"/>
  <pageSetup paperSize="9" scale="81" firstPageNumber="159" pageOrder="overThenDown" orientation="portrait" useFirstPageNumber="1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1"/>
  <sheetViews>
    <sheetView view="pageBreakPreview" zoomScaleNormal="100" zoomScaleSheetLayoutView="100" workbookViewId="0"/>
  </sheetViews>
  <sheetFormatPr defaultColWidth="10.375" defaultRowHeight="15.2" customHeight="1"/>
  <cols>
    <col min="1" max="1" width="6.625" style="646" customWidth="1"/>
    <col min="2" max="2" width="3.25" style="646" customWidth="1"/>
    <col min="3" max="7" width="2.875" style="646" customWidth="1"/>
    <col min="8" max="22" width="4" style="646" customWidth="1"/>
    <col min="23" max="32" width="2.875" style="646" customWidth="1"/>
    <col min="33" max="43" width="3.5" style="646" customWidth="1"/>
    <col min="44" max="258" width="10.375" style="646"/>
    <col min="259" max="259" width="6.625" style="646" customWidth="1"/>
    <col min="260" max="260" width="3.25" style="646" customWidth="1"/>
    <col min="261" max="288" width="2.875" style="646" customWidth="1"/>
    <col min="289" max="299" width="3.5" style="646" customWidth="1"/>
    <col min="300" max="514" width="10.375" style="646"/>
    <col min="515" max="515" width="6.625" style="646" customWidth="1"/>
    <col min="516" max="516" width="3.25" style="646" customWidth="1"/>
    <col min="517" max="544" width="2.875" style="646" customWidth="1"/>
    <col min="545" max="555" width="3.5" style="646" customWidth="1"/>
    <col min="556" max="770" width="10.375" style="646"/>
    <col min="771" max="771" width="6.625" style="646" customWidth="1"/>
    <col min="772" max="772" width="3.25" style="646" customWidth="1"/>
    <col min="773" max="800" width="2.875" style="646" customWidth="1"/>
    <col min="801" max="811" width="3.5" style="646" customWidth="1"/>
    <col min="812" max="1026" width="10.375" style="646"/>
    <col min="1027" max="1027" width="6.625" style="646" customWidth="1"/>
    <col min="1028" max="1028" width="3.25" style="646" customWidth="1"/>
    <col min="1029" max="1056" width="2.875" style="646" customWidth="1"/>
    <col min="1057" max="1067" width="3.5" style="646" customWidth="1"/>
    <col min="1068" max="1282" width="10.375" style="646"/>
    <col min="1283" max="1283" width="6.625" style="646" customWidth="1"/>
    <col min="1284" max="1284" width="3.25" style="646" customWidth="1"/>
    <col min="1285" max="1312" width="2.875" style="646" customWidth="1"/>
    <col min="1313" max="1323" width="3.5" style="646" customWidth="1"/>
    <col min="1324" max="1538" width="10.375" style="646"/>
    <col min="1539" max="1539" width="6.625" style="646" customWidth="1"/>
    <col min="1540" max="1540" width="3.25" style="646" customWidth="1"/>
    <col min="1541" max="1568" width="2.875" style="646" customWidth="1"/>
    <col min="1569" max="1579" width="3.5" style="646" customWidth="1"/>
    <col min="1580" max="1794" width="10.375" style="646"/>
    <col min="1795" max="1795" width="6.625" style="646" customWidth="1"/>
    <col min="1796" max="1796" width="3.25" style="646" customWidth="1"/>
    <col min="1797" max="1824" width="2.875" style="646" customWidth="1"/>
    <col min="1825" max="1835" width="3.5" style="646" customWidth="1"/>
    <col min="1836" max="2050" width="10.375" style="646"/>
    <col min="2051" max="2051" width="6.625" style="646" customWidth="1"/>
    <col min="2052" max="2052" width="3.25" style="646" customWidth="1"/>
    <col min="2053" max="2080" width="2.875" style="646" customWidth="1"/>
    <col min="2081" max="2091" width="3.5" style="646" customWidth="1"/>
    <col min="2092" max="2306" width="10.375" style="646"/>
    <col min="2307" max="2307" width="6.625" style="646" customWidth="1"/>
    <col min="2308" max="2308" width="3.25" style="646" customWidth="1"/>
    <col min="2309" max="2336" width="2.875" style="646" customWidth="1"/>
    <col min="2337" max="2347" width="3.5" style="646" customWidth="1"/>
    <col min="2348" max="2562" width="10.375" style="646"/>
    <col min="2563" max="2563" width="6.625" style="646" customWidth="1"/>
    <col min="2564" max="2564" width="3.25" style="646" customWidth="1"/>
    <col min="2565" max="2592" width="2.875" style="646" customWidth="1"/>
    <col min="2593" max="2603" width="3.5" style="646" customWidth="1"/>
    <col min="2604" max="2818" width="10.375" style="646"/>
    <col min="2819" max="2819" width="6.625" style="646" customWidth="1"/>
    <col min="2820" max="2820" width="3.25" style="646" customWidth="1"/>
    <col min="2821" max="2848" width="2.875" style="646" customWidth="1"/>
    <col min="2849" max="2859" width="3.5" style="646" customWidth="1"/>
    <col min="2860" max="3074" width="10.375" style="646"/>
    <col min="3075" max="3075" width="6.625" style="646" customWidth="1"/>
    <col min="3076" max="3076" width="3.25" style="646" customWidth="1"/>
    <col min="3077" max="3104" width="2.875" style="646" customWidth="1"/>
    <col min="3105" max="3115" width="3.5" style="646" customWidth="1"/>
    <col min="3116" max="3330" width="10.375" style="646"/>
    <col min="3331" max="3331" width="6.625" style="646" customWidth="1"/>
    <col min="3332" max="3332" width="3.25" style="646" customWidth="1"/>
    <col min="3333" max="3360" width="2.875" style="646" customWidth="1"/>
    <col min="3361" max="3371" width="3.5" style="646" customWidth="1"/>
    <col min="3372" max="3586" width="10.375" style="646"/>
    <col min="3587" max="3587" width="6.625" style="646" customWidth="1"/>
    <col min="3588" max="3588" width="3.25" style="646" customWidth="1"/>
    <col min="3589" max="3616" width="2.875" style="646" customWidth="1"/>
    <col min="3617" max="3627" width="3.5" style="646" customWidth="1"/>
    <col min="3628" max="3842" width="10.375" style="646"/>
    <col min="3843" max="3843" width="6.625" style="646" customWidth="1"/>
    <col min="3844" max="3844" width="3.25" style="646" customWidth="1"/>
    <col min="3845" max="3872" width="2.875" style="646" customWidth="1"/>
    <col min="3873" max="3883" width="3.5" style="646" customWidth="1"/>
    <col min="3884" max="4098" width="10.375" style="646"/>
    <col min="4099" max="4099" width="6.625" style="646" customWidth="1"/>
    <col min="4100" max="4100" width="3.25" style="646" customWidth="1"/>
    <col min="4101" max="4128" width="2.875" style="646" customWidth="1"/>
    <col min="4129" max="4139" width="3.5" style="646" customWidth="1"/>
    <col min="4140" max="4354" width="10.375" style="646"/>
    <col min="4355" max="4355" width="6.625" style="646" customWidth="1"/>
    <col min="4356" max="4356" width="3.25" style="646" customWidth="1"/>
    <col min="4357" max="4384" width="2.875" style="646" customWidth="1"/>
    <col min="4385" max="4395" width="3.5" style="646" customWidth="1"/>
    <col min="4396" max="4610" width="10.375" style="646"/>
    <col min="4611" max="4611" width="6.625" style="646" customWidth="1"/>
    <col min="4612" max="4612" width="3.25" style="646" customWidth="1"/>
    <col min="4613" max="4640" width="2.875" style="646" customWidth="1"/>
    <col min="4641" max="4651" width="3.5" style="646" customWidth="1"/>
    <col min="4652" max="4866" width="10.375" style="646"/>
    <col min="4867" max="4867" width="6.625" style="646" customWidth="1"/>
    <col min="4868" max="4868" width="3.25" style="646" customWidth="1"/>
    <col min="4869" max="4896" width="2.875" style="646" customWidth="1"/>
    <col min="4897" max="4907" width="3.5" style="646" customWidth="1"/>
    <col min="4908" max="5122" width="10.375" style="646"/>
    <col min="5123" max="5123" width="6.625" style="646" customWidth="1"/>
    <col min="5124" max="5124" width="3.25" style="646" customWidth="1"/>
    <col min="5125" max="5152" width="2.875" style="646" customWidth="1"/>
    <col min="5153" max="5163" width="3.5" style="646" customWidth="1"/>
    <col min="5164" max="5378" width="10.375" style="646"/>
    <col min="5379" max="5379" width="6.625" style="646" customWidth="1"/>
    <col min="5380" max="5380" width="3.25" style="646" customWidth="1"/>
    <col min="5381" max="5408" width="2.875" style="646" customWidth="1"/>
    <col min="5409" max="5419" width="3.5" style="646" customWidth="1"/>
    <col min="5420" max="5634" width="10.375" style="646"/>
    <col min="5635" max="5635" width="6.625" style="646" customWidth="1"/>
    <col min="5636" max="5636" width="3.25" style="646" customWidth="1"/>
    <col min="5637" max="5664" width="2.875" style="646" customWidth="1"/>
    <col min="5665" max="5675" width="3.5" style="646" customWidth="1"/>
    <col min="5676" max="5890" width="10.375" style="646"/>
    <col min="5891" max="5891" width="6.625" style="646" customWidth="1"/>
    <col min="5892" max="5892" width="3.25" style="646" customWidth="1"/>
    <col min="5893" max="5920" width="2.875" style="646" customWidth="1"/>
    <col min="5921" max="5931" width="3.5" style="646" customWidth="1"/>
    <col min="5932" max="6146" width="10.375" style="646"/>
    <col min="6147" max="6147" width="6.625" style="646" customWidth="1"/>
    <col min="6148" max="6148" width="3.25" style="646" customWidth="1"/>
    <col min="6149" max="6176" width="2.875" style="646" customWidth="1"/>
    <col min="6177" max="6187" width="3.5" style="646" customWidth="1"/>
    <col min="6188" max="6402" width="10.375" style="646"/>
    <col min="6403" max="6403" width="6.625" style="646" customWidth="1"/>
    <col min="6404" max="6404" width="3.25" style="646" customWidth="1"/>
    <col min="6405" max="6432" width="2.875" style="646" customWidth="1"/>
    <col min="6433" max="6443" width="3.5" style="646" customWidth="1"/>
    <col min="6444" max="6658" width="10.375" style="646"/>
    <col min="6659" max="6659" width="6.625" style="646" customWidth="1"/>
    <col min="6660" max="6660" width="3.25" style="646" customWidth="1"/>
    <col min="6661" max="6688" width="2.875" style="646" customWidth="1"/>
    <col min="6689" max="6699" width="3.5" style="646" customWidth="1"/>
    <col min="6700" max="6914" width="10.375" style="646"/>
    <col min="6915" max="6915" width="6.625" style="646" customWidth="1"/>
    <col min="6916" max="6916" width="3.25" style="646" customWidth="1"/>
    <col min="6917" max="6944" width="2.875" style="646" customWidth="1"/>
    <col min="6945" max="6955" width="3.5" style="646" customWidth="1"/>
    <col min="6956" max="7170" width="10.375" style="646"/>
    <col min="7171" max="7171" width="6.625" style="646" customWidth="1"/>
    <col min="7172" max="7172" width="3.25" style="646" customWidth="1"/>
    <col min="7173" max="7200" width="2.875" style="646" customWidth="1"/>
    <col min="7201" max="7211" width="3.5" style="646" customWidth="1"/>
    <col min="7212" max="7426" width="10.375" style="646"/>
    <col min="7427" max="7427" width="6.625" style="646" customWidth="1"/>
    <col min="7428" max="7428" width="3.25" style="646" customWidth="1"/>
    <col min="7429" max="7456" width="2.875" style="646" customWidth="1"/>
    <col min="7457" max="7467" width="3.5" style="646" customWidth="1"/>
    <col min="7468" max="7682" width="10.375" style="646"/>
    <col min="7683" max="7683" width="6.625" style="646" customWidth="1"/>
    <col min="7684" max="7684" width="3.25" style="646" customWidth="1"/>
    <col min="7685" max="7712" width="2.875" style="646" customWidth="1"/>
    <col min="7713" max="7723" width="3.5" style="646" customWidth="1"/>
    <col min="7724" max="7938" width="10.375" style="646"/>
    <col min="7939" max="7939" width="6.625" style="646" customWidth="1"/>
    <col min="7940" max="7940" width="3.25" style="646" customWidth="1"/>
    <col min="7941" max="7968" width="2.875" style="646" customWidth="1"/>
    <col min="7969" max="7979" width="3.5" style="646" customWidth="1"/>
    <col min="7980" max="8194" width="10.375" style="646"/>
    <col min="8195" max="8195" width="6.625" style="646" customWidth="1"/>
    <col min="8196" max="8196" width="3.25" style="646" customWidth="1"/>
    <col min="8197" max="8224" width="2.875" style="646" customWidth="1"/>
    <col min="8225" max="8235" width="3.5" style="646" customWidth="1"/>
    <col min="8236" max="8450" width="10.375" style="646"/>
    <col min="8451" max="8451" width="6.625" style="646" customWidth="1"/>
    <col min="8452" max="8452" width="3.25" style="646" customWidth="1"/>
    <col min="8453" max="8480" width="2.875" style="646" customWidth="1"/>
    <col min="8481" max="8491" width="3.5" style="646" customWidth="1"/>
    <col min="8492" max="8706" width="10.375" style="646"/>
    <col min="8707" max="8707" width="6.625" style="646" customWidth="1"/>
    <col min="8708" max="8708" width="3.25" style="646" customWidth="1"/>
    <col min="8709" max="8736" width="2.875" style="646" customWidth="1"/>
    <col min="8737" max="8747" width="3.5" style="646" customWidth="1"/>
    <col min="8748" max="8962" width="10.375" style="646"/>
    <col min="8963" max="8963" width="6.625" style="646" customWidth="1"/>
    <col min="8964" max="8964" width="3.25" style="646" customWidth="1"/>
    <col min="8965" max="8992" width="2.875" style="646" customWidth="1"/>
    <col min="8993" max="9003" width="3.5" style="646" customWidth="1"/>
    <col min="9004" max="9218" width="10.375" style="646"/>
    <col min="9219" max="9219" width="6.625" style="646" customWidth="1"/>
    <col min="9220" max="9220" width="3.25" style="646" customWidth="1"/>
    <col min="9221" max="9248" width="2.875" style="646" customWidth="1"/>
    <col min="9249" max="9259" width="3.5" style="646" customWidth="1"/>
    <col min="9260" max="9474" width="10.375" style="646"/>
    <col min="9475" max="9475" width="6.625" style="646" customWidth="1"/>
    <col min="9476" max="9476" width="3.25" style="646" customWidth="1"/>
    <col min="9477" max="9504" width="2.875" style="646" customWidth="1"/>
    <col min="9505" max="9515" width="3.5" style="646" customWidth="1"/>
    <col min="9516" max="9730" width="10.375" style="646"/>
    <col min="9731" max="9731" width="6.625" style="646" customWidth="1"/>
    <col min="9732" max="9732" width="3.25" style="646" customWidth="1"/>
    <col min="9733" max="9760" width="2.875" style="646" customWidth="1"/>
    <col min="9761" max="9771" width="3.5" style="646" customWidth="1"/>
    <col min="9772" max="9986" width="10.375" style="646"/>
    <col min="9987" max="9987" width="6.625" style="646" customWidth="1"/>
    <col min="9988" max="9988" width="3.25" style="646" customWidth="1"/>
    <col min="9989" max="10016" width="2.875" style="646" customWidth="1"/>
    <col min="10017" max="10027" width="3.5" style="646" customWidth="1"/>
    <col min="10028" max="10242" width="10.375" style="646"/>
    <col min="10243" max="10243" width="6.625" style="646" customWidth="1"/>
    <col min="10244" max="10244" width="3.25" style="646" customWidth="1"/>
    <col min="10245" max="10272" width="2.875" style="646" customWidth="1"/>
    <col min="10273" max="10283" width="3.5" style="646" customWidth="1"/>
    <col min="10284" max="10498" width="10.375" style="646"/>
    <col min="10499" max="10499" width="6.625" style="646" customWidth="1"/>
    <col min="10500" max="10500" width="3.25" style="646" customWidth="1"/>
    <col min="10501" max="10528" width="2.875" style="646" customWidth="1"/>
    <col min="10529" max="10539" width="3.5" style="646" customWidth="1"/>
    <col min="10540" max="10754" width="10.375" style="646"/>
    <col min="10755" max="10755" width="6.625" style="646" customWidth="1"/>
    <col min="10756" max="10756" width="3.25" style="646" customWidth="1"/>
    <col min="10757" max="10784" width="2.875" style="646" customWidth="1"/>
    <col min="10785" max="10795" width="3.5" style="646" customWidth="1"/>
    <col min="10796" max="11010" width="10.375" style="646"/>
    <col min="11011" max="11011" width="6.625" style="646" customWidth="1"/>
    <col min="11012" max="11012" width="3.25" style="646" customWidth="1"/>
    <col min="11013" max="11040" width="2.875" style="646" customWidth="1"/>
    <col min="11041" max="11051" width="3.5" style="646" customWidth="1"/>
    <col min="11052" max="11266" width="10.375" style="646"/>
    <col min="11267" max="11267" width="6.625" style="646" customWidth="1"/>
    <col min="11268" max="11268" width="3.25" style="646" customWidth="1"/>
    <col min="11269" max="11296" width="2.875" style="646" customWidth="1"/>
    <col min="11297" max="11307" width="3.5" style="646" customWidth="1"/>
    <col min="11308" max="11522" width="10.375" style="646"/>
    <col min="11523" max="11523" width="6.625" style="646" customWidth="1"/>
    <col min="11524" max="11524" width="3.25" style="646" customWidth="1"/>
    <col min="11525" max="11552" width="2.875" style="646" customWidth="1"/>
    <col min="11553" max="11563" width="3.5" style="646" customWidth="1"/>
    <col min="11564" max="11778" width="10.375" style="646"/>
    <col min="11779" max="11779" width="6.625" style="646" customWidth="1"/>
    <col min="11780" max="11780" width="3.25" style="646" customWidth="1"/>
    <col min="11781" max="11808" width="2.875" style="646" customWidth="1"/>
    <col min="11809" max="11819" width="3.5" style="646" customWidth="1"/>
    <col min="11820" max="12034" width="10.375" style="646"/>
    <col min="12035" max="12035" width="6.625" style="646" customWidth="1"/>
    <col min="12036" max="12036" width="3.25" style="646" customWidth="1"/>
    <col min="12037" max="12064" width="2.875" style="646" customWidth="1"/>
    <col min="12065" max="12075" width="3.5" style="646" customWidth="1"/>
    <col min="12076" max="12290" width="10.375" style="646"/>
    <col min="12291" max="12291" width="6.625" style="646" customWidth="1"/>
    <col min="12292" max="12292" width="3.25" style="646" customWidth="1"/>
    <col min="12293" max="12320" width="2.875" style="646" customWidth="1"/>
    <col min="12321" max="12331" width="3.5" style="646" customWidth="1"/>
    <col min="12332" max="12546" width="10.375" style="646"/>
    <col min="12547" max="12547" width="6.625" style="646" customWidth="1"/>
    <col min="12548" max="12548" width="3.25" style="646" customWidth="1"/>
    <col min="12549" max="12576" width="2.875" style="646" customWidth="1"/>
    <col min="12577" max="12587" width="3.5" style="646" customWidth="1"/>
    <col min="12588" max="12802" width="10.375" style="646"/>
    <col min="12803" max="12803" width="6.625" style="646" customWidth="1"/>
    <col min="12804" max="12804" width="3.25" style="646" customWidth="1"/>
    <col min="12805" max="12832" width="2.875" style="646" customWidth="1"/>
    <col min="12833" max="12843" width="3.5" style="646" customWidth="1"/>
    <col min="12844" max="13058" width="10.375" style="646"/>
    <col min="13059" max="13059" width="6.625" style="646" customWidth="1"/>
    <col min="13060" max="13060" width="3.25" style="646" customWidth="1"/>
    <col min="13061" max="13088" width="2.875" style="646" customWidth="1"/>
    <col min="13089" max="13099" width="3.5" style="646" customWidth="1"/>
    <col min="13100" max="13314" width="10.375" style="646"/>
    <col min="13315" max="13315" width="6.625" style="646" customWidth="1"/>
    <col min="13316" max="13316" width="3.25" style="646" customWidth="1"/>
    <col min="13317" max="13344" width="2.875" style="646" customWidth="1"/>
    <col min="13345" max="13355" width="3.5" style="646" customWidth="1"/>
    <col min="13356" max="13570" width="10.375" style="646"/>
    <col min="13571" max="13571" width="6.625" style="646" customWidth="1"/>
    <col min="13572" max="13572" width="3.25" style="646" customWidth="1"/>
    <col min="13573" max="13600" width="2.875" style="646" customWidth="1"/>
    <col min="13601" max="13611" width="3.5" style="646" customWidth="1"/>
    <col min="13612" max="13826" width="10.375" style="646"/>
    <col min="13827" max="13827" width="6.625" style="646" customWidth="1"/>
    <col min="13828" max="13828" width="3.25" style="646" customWidth="1"/>
    <col min="13829" max="13856" width="2.875" style="646" customWidth="1"/>
    <col min="13857" max="13867" width="3.5" style="646" customWidth="1"/>
    <col min="13868" max="14082" width="10.375" style="646"/>
    <col min="14083" max="14083" width="6.625" style="646" customWidth="1"/>
    <col min="14084" max="14084" width="3.25" style="646" customWidth="1"/>
    <col min="14085" max="14112" width="2.875" style="646" customWidth="1"/>
    <col min="14113" max="14123" width="3.5" style="646" customWidth="1"/>
    <col min="14124" max="14338" width="10.375" style="646"/>
    <col min="14339" max="14339" width="6.625" style="646" customWidth="1"/>
    <col min="14340" max="14340" width="3.25" style="646" customWidth="1"/>
    <col min="14341" max="14368" width="2.875" style="646" customWidth="1"/>
    <col min="14369" max="14379" width="3.5" style="646" customWidth="1"/>
    <col min="14380" max="14594" width="10.375" style="646"/>
    <col min="14595" max="14595" width="6.625" style="646" customWidth="1"/>
    <col min="14596" max="14596" width="3.25" style="646" customWidth="1"/>
    <col min="14597" max="14624" width="2.875" style="646" customWidth="1"/>
    <col min="14625" max="14635" width="3.5" style="646" customWidth="1"/>
    <col min="14636" max="14850" width="10.375" style="646"/>
    <col min="14851" max="14851" width="6.625" style="646" customWidth="1"/>
    <col min="14852" max="14852" width="3.25" style="646" customWidth="1"/>
    <col min="14853" max="14880" width="2.875" style="646" customWidth="1"/>
    <col min="14881" max="14891" width="3.5" style="646" customWidth="1"/>
    <col min="14892" max="15106" width="10.375" style="646"/>
    <col min="15107" max="15107" width="6.625" style="646" customWidth="1"/>
    <col min="15108" max="15108" width="3.25" style="646" customWidth="1"/>
    <col min="15109" max="15136" width="2.875" style="646" customWidth="1"/>
    <col min="15137" max="15147" width="3.5" style="646" customWidth="1"/>
    <col min="15148" max="15362" width="10.375" style="646"/>
    <col min="15363" max="15363" width="6.625" style="646" customWidth="1"/>
    <col min="15364" max="15364" width="3.25" style="646" customWidth="1"/>
    <col min="15365" max="15392" width="2.875" style="646" customWidth="1"/>
    <col min="15393" max="15403" width="3.5" style="646" customWidth="1"/>
    <col min="15404" max="15618" width="10.375" style="646"/>
    <col min="15619" max="15619" width="6.625" style="646" customWidth="1"/>
    <col min="15620" max="15620" width="3.25" style="646" customWidth="1"/>
    <col min="15621" max="15648" width="2.875" style="646" customWidth="1"/>
    <col min="15649" max="15659" width="3.5" style="646" customWidth="1"/>
    <col min="15660" max="15874" width="10.375" style="646"/>
    <col min="15875" max="15875" width="6.625" style="646" customWidth="1"/>
    <col min="15876" max="15876" width="3.25" style="646" customWidth="1"/>
    <col min="15877" max="15904" width="2.875" style="646" customWidth="1"/>
    <col min="15905" max="15915" width="3.5" style="646" customWidth="1"/>
    <col min="15916" max="16130" width="10.375" style="646"/>
    <col min="16131" max="16131" width="6.625" style="646" customWidth="1"/>
    <col min="16132" max="16132" width="3.25" style="646" customWidth="1"/>
    <col min="16133" max="16160" width="2.875" style="646" customWidth="1"/>
    <col min="16161" max="16171" width="3.5" style="646" customWidth="1"/>
    <col min="16172" max="16384" width="10.375" style="646"/>
  </cols>
  <sheetData>
    <row r="1" spans="1:42" ht="12.75">
      <c r="A1" s="12"/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  <c r="AN1" s="645"/>
      <c r="AO1" s="645"/>
      <c r="AP1" s="645"/>
    </row>
    <row r="2" spans="1:42" s="2" customFormat="1" ht="18.95" customHeight="1" thickBot="1">
      <c r="A2" s="121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13" t="s">
        <v>26</v>
      </c>
      <c r="T2" s="713"/>
      <c r="U2" s="713"/>
      <c r="V2" s="713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36.75" customHeight="1">
      <c r="A3" s="791" t="s">
        <v>78</v>
      </c>
      <c r="B3" s="791"/>
      <c r="C3" s="791"/>
      <c r="D3" s="791"/>
      <c r="E3" s="791"/>
      <c r="F3" s="791"/>
      <c r="G3" s="791"/>
      <c r="H3" s="792" t="s">
        <v>79</v>
      </c>
      <c r="I3" s="791"/>
      <c r="J3" s="791"/>
      <c r="K3" s="792" t="s">
        <v>15</v>
      </c>
      <c r="L3" s="791"/>
      <c r="M3" s="791"/>
      <c r="N3" s="792" t="s">
        <v>16</v>
      </c>
      <c r="O3" s="791"/>
      <c r="P3" s="791"/>
      <c r="Q3" s="792" t="s">
        <v>17</v>
      </c>
      <c r="R3" s="791"/>
      <c r="S3" s="791"/>
      <c r="T3" s="792" t="s">
        <v>19</v>
      </c>
      <c r="U3" s="791"/>
      <c r="V3" s="791"/>
    </row>
    <row r="4" spans="1:42" s="2" customFormat="1" ht="15.2" customHeight="1">
      <c r="A4" s="785" t="s">
        <v>80</v>
      </c>
      <c r="B4" s="785"/>
      <c r="C4" s="785"/>
      <c r="D4" s="785"/>
      <c r="E4" s="785"/>
      <c r="F4" s="785"/>
      <c r="G4" s="785"/>
      <c r="H4" s="786">
        <f>SUM(H5:J27)</f>
        <v>261135</v>
      </c>
      <c r="I4" s="787"/>
      <c r="J4" s="787"/>
      <c r="K4" s="787">
        <f>SUM(K5:M27)</f>
        <v>308015</v>
      </c>
      <c r="L4" s="787"/>
      <c r="M4" s="787"/>
      <c r="N4" s="788">
        <f>SUM(N5:P27)</f>
        <v>311698</v>
      </c>
      <c r="O4" s="788"/>
      <c r="P4" s="788"/>
      <c r="Q4" s="788">
        <f>SUM(Q5:S27)</f>
        <v>308100</v>
      </c>
      <c r="R4" s="788"/>
      <c r="S4" s="788"/>
      <c r="T4" s="788">
        <f>SUM(T5:V27)</f>
        <v>312590</v>
      </c>
      <c r="U4" s="788"/>
      <c r="V4" s="788"/>
    </row>
    <row r="5" spans="1:42" ht="15.2" customHeight="1">
      <c r="A5" s="7"/>
      <c r="B5" s="779" t="s">
        <v>81</v>
      </c>
      <c r="C5" s="779"/>
      <c r="D5" s="779"/>
      <c r="E5" s="779"/>
      <c r="F5" s="779"/>
      <c r="G5" s="779"/>
      <c r="H5" s="783">
        <v>41326</v>
      </c>
      <c r="I5" s="784"/>
      <c r="J5" s="784"/>
      <c r="K5" s="782">
        <v>48788</v>
      </c>
      <c r="L5" s="782"/>
      <c r="M5" s="782"/>
      <c r="N5" s="784">
        <v>52543</v>
      </c>
      <c r="O5" s="784"/>
      <c r="P5" s="784"/>
      <c r="Q5" s="784">
        <v>53805</v>
      </c>
      <c r="R5" s="784"/>
      <c r="S5" s="784"/>
      <c r="T5" s="784">
        <v>51825</v>
      </c>
      <c r="U5" s="784"/>
      <c r="V5" s="784"/>
    </row>
    <row r="6" spans="1:42" ht="15.2" customHeight="1">
      <c r="A6" s="7"/>
      <c r="B6" s="779" t="s">
        <v>82</v>
      </c>
      <c r="C6" s="779"/>
      <c r="D6" s="779"/>
      <c r="E6" s="779"/>
      <c r="F6" s="779"/>
      <c r="G6" s="779"/>
      <c r="H6" s="781">
        <v>8752</v>
      </c>
      <c r="I6" s="782"/>
      <c r="J6" s="782"/>
      <c r="K6" s="782">
        <v>11143</v>
      </c>
      <c r="L6" s="782"/>
      <c r="M6" s="782"/>
      <c r="N6" s="782">
        <v>11860</v>
      </c>
      <c r="O6" s="782"/>
      <c r="P6" s="782"/>
      <c r="Q6" s="782">
        <v>9454</v>
      </c>
      <c r="R6" s="782"/>
      <c r="S6" s="782"/>
      <c r="T6" s="782">
        <v>9468</v>
      </c>
      <c r="U6" s="782"/>
      <c r="V6" s="782"/>
      <c r="AG6" s="33"/>
      <c r="AH6" s="33"/>
    </row>
    <row r="7" spans="1:42" ht="15.2" customHeight="1">
      <c r="A7" s="7"/>
      <c r="B7" s="779" t="s">
        <v>83</v>
      </c>
      <c r="C7" s="779"/>
      <c r="D7" s="779"/>
      <c r="E7" s="779"/>
      <c r="F7" s="779"/>
      <c r="G7" s="779"/>
      <c r="H7" s="781">
        <v>5498</v>
      </c>
      <c r="I7" s="782"/>
      <c r="J7" s="782"/>
      <c r="K7" s="782">
        <v>7498</v>
      </c>
      <c r="L7" s="782"/>
      <c r="M7" s="782"/>
      <c r="N7" s="782">
        <v>7576</v>
      </c>
      <c r="O7" s="782"/>
      <c r="P7" s="782"/>
      <c r="Q7" s="782">
        <v>10364</v>
      </c>
      <c r="R7" s="782"/>
      <c r="S7" s="782"/>
      <c r="T7" s="782">
        <v>12039</v>
      </c>
      <c r="U7" s="782"/>
      <c r="V7" s="782"/>
    </row>
    <row r="8" spans="1:42" ht="15.2" customHeight="1">
      <c r="A8" s="7"/>
      <c r="B8" s="779" t="s">
        <v>84</v>
      </c>
      <c r="C8" s="779"/>
      <c r="D8" s="779"/>
      <c r="E8" s="779"/>
      <c r="F8" s="779"/>
      <c r="G8" s="779"/>
      <c r="H8" s="781">
        <v>18264</v>
      </c>
      <c r="I8" s="782"/>
      <c r="J8" s="782"/>
      <c r="K8" s="782">
        <v>19952</v>
      </c>
      <c r="L8" s="782"/>
      <c r="M8" s="782"/>
      <c r="N8" s="782">
        <v>17778</v>
      </c>
      <c r="O8" s="782"/>
      <c r="P8" s="782"/>
      <c r="Q8" s="782">
        <v>15888</v>
      </c>
      <c r="R8" s="782"/>
      <c r="S8" s="782"/>
      <c r="T8" s="782">
        <v>16888</v>
      </c>
      <c r="U8" s="782"/>
      <c r="V8" s="782"/>
    </row>
    <row r="9" spans="1:42" ht="15.2" customHeight="1">
      <c r="A9" s="7"/>
      <c r="B9" s="779" t="s">
        <v>85</v>
      </c>
      <c r="C9" s="779"/>
      <c r="D9" s="779"/>
      <c r="E9" s="779"/>
      <c r="F9" s="779"/>
      <c r="G9" s="779"/>
      <c r="H9" s="781">
        <v>12163</v>
      </c>
      <c r="I9" s="782"/>
      <c r="J9" s="782"/>
      <c r="K9" s="782">
        <v>15492</v>
      </c>
      <c r="L9" s="782"/>
      <c r="M9" s="782"/>
      <c r="N9" s="782">
        <v>16595</v>
      </c>
      <c r="O9" s="782"/>
      <c r="P9" s="782"/>
      <c r="Q9" s="782">
        <v>17243</v>
      </c>
      <c r="R9" s="782"/>
      <c r="S9" s="782"/>
      <c r="T9" s="782">
        <v>18184</v>
      </c>
      <c r="U9" s="782"/>
      <c r="V9" s="782"/>
    </row>
    <row r="10" spans="1:42" ht="15.2" customHeight="1">
      <c r="A10" s="7"/>
      <c r="B10" s="779" t="s">
        <v>86</v>
      </c>
      <c r="C10" s="779"/>
      <c r="D10" s="779"/>
      <c r="E10" s="779"/>
      <c r="F10" s="779"/>
      <c r="G10" s="779"/>
      <c r="H10" s="781">
        <v>16274</v>
      </c>
      <c r="I10" s="782"/>
      <c r="J10" s="782"/>
      <c r="K10" s="782">
        <v>17750</v>
      </c>
      <c r="L10" s="782"/>
      <c r="M10" s="782"/>
      <c r="N10" s="782">
        <v>18112</v>
      </c>
      <c r="O10" s="782"/>
      <c r="P10" s="782"/>
      <c r="Q10" s="782">
        <v>17883</v>
      </c>
      <c r="R10" s="782"/>
      <c r="S10" s="782"/>
      <c r="T10" s="782">
        <v>17425</v>
      </c>
      <c r="U10" s="782"/>
      <c r="V10" s="782"/>
    </row>
    <row r="11" spans="1:42" ht="15.2" customHeight="1">
      <c r="A11" s="7"/>
      <c r="B11" s="779" t="s">
        <v>87</v>
      </c>
      <c r="C11" s="779"/>
      <c r="D11" s="779"/>
      <c r="E11" s="779"/>
      <c r="F11" s="779"/>
      <c r="G11" s="779"/>
      <c r="H11" s="781">
        <v>3</v>
      </c>
      <c r="I11" s="782"/>
      <c r="J11" s="782"/>
      <c r="K11" s="782">
        <v>0</v>
      </c>
      <c r="L11" s="782"/>
      <c r="M11" s="782"/>
      <c r="N11" s="782">
        <v>0</v>
      </c>
      <c r="O11" s="782"/>
      <c r="P11" s="782"/>
      <c r="Q11" s="782">
        <v>0</v>
      </c>
      <c r="R11" s="782"/>
      <c r="S11" s="782"/>
      <c r="T11" s="782">
        <v>0</v>
      </c>
      <c r="U11" s="782"/>
      <c r="V11" s="782"/>
    </row>
    <row r="12" spans="1:42" ht="15.2" customHeight="1">
      <c r="A12" s="7"/>
      <c r="B12" s="779" t="s">
        <v>88</v>
      </c>
      <c r="C12" s="779"/>
      <c r="D12" s="779"/>
      <c r="E12" s="779"/>
      <c r="F12" s="779"/>
      <c r="G12" s="779"/>
      <c r="H12" s="781">
        <v>28</v>
      </c>
      <c r="I12" s="782"/>
      <c r="J12" s="782"/>
      <c r="K12" s="782">
        <v>0</v>
      </c>
      <c r="L12" s="782"/>
      <c r="M12" s="782"/>
      <c r="N12" s="782">
        <v>189</v>
      </c>
      <c r="O12" s="782"/>
      <c r="P12" s="782"/>
      <c r="Q12" s="782">
        <v>110</v>
      </c>
      <c r="R12" s="782"/>
      <c r="S12" s="782"/>
      <c r="T12" s="782">
        <v>108</v>
      </c>
      <c r="U12" s="782"/>
      <c r="V12" s="782"/>
    </row>
    <row r="13" spans="1:42" ht="15.2" customHeight="1">
      <c r="A13" s="7"/>
      <c r="B13" s="779" t="s">
        <v>89</v>
      </c>
      <c r="C13" s="779"/>
      <c r="D13" s="779"/>
      <c r="E13" s="779"/>
      <c r="F13" s="779"/>
      <c r="G13" s="779"/>
      <c r="H13" s="781">
        <v>25479</v>
      </c>
      <c r="I13" s="782"/>
      <c r="J13" s="782"/>
      <c r="K13" s="782">
        <v>29840</v>
      </c>
      <c r="L13" s="782"/>
      <c r="M13" s="782"/>
      <c r="N13" s="782">
        <v>28157</v>
      </c>
      <c r="O13" s="782"/>
      <c r="P13" s="782"/>
      <c r="Q13" s="782">
        <v>28121</v>
      </c>
      <c r="R13" s="782"/>
      <c r="S13" s="782"/>
      <c r="T13" s="782">
        <v>26529</v>
      </c>
      <c r="U13" s="782"/>
      <c r="V13" s="782"/>
    </row>
    <row r="14" spans="1:42" ht="15.2" customHeight="1">
      <c r="A14" s="7"/>
      <c r="B14" s="779" t="s">
        <v>90</v>
      </c>
      <c r="C14" s="779"/>
      <c r="D14" s="779"/>
      <c r="E14" s="779"/>
      <c r="F14" s="779"/>
      <c r="G14" s="779"/>
      <c r="H14" s="781">
        <v>1463</v>
      </c>
      <c r="I14" s="782"/>
      <c r="J14" s="782"/>
      <c r="K14" s="782">
        <v>1861</v>
      </c>
      <c r="L14" s="782"/>
      <c r="M14" s="782"/>
      <c r="N14" s="782">
        <v>1992</v>
      </c>
      <c r="O14" s="782"/>
      <c r="P14" s="782"/>
      <c r="Q14" s="782">
        <v>2422</v>
      </c>
      <c r="R14" s="782"/>
      <c r="S14" s="782"/>
      <c r="T14" s="782">
        <v>2979</v>
      </c>
      <c r="U14" s="782"/>
      <c r="V14" s="782"/>
    </row>
    <row r="15" spans="1:42" ht="15.2" customHeight="1">
      <c r="A15" s="7"/>
      <c r="B15" s="779" t="s">
        <v>91</v>
      </c>
      <c r="C15" s="779"/>
      <c r="D15" s="779"/>
      <c r="E15" s="779"/>
      <c r="F15" s="779"/>
      <c r="G15" s="779"/>
      <c r="H15" s="781">
        <v>13410</v>
      </c>
      <c r="I15" s="782"/>
      <c r="J15" s="782"/>
      <c r="K15" s="782">
        <v>14656</v>
      </c>
      <c r="L15" s="782"/>
      <c r="M15" s="782"/>
      <c r="N15" s="782">
        <v>14178</v>
      </c>
      <c r="O15" s="782"/>
      <c r="P15" s="782"/>
      <c r="Q15" s="782">
        <v>12813</v>
      </c>
      <c r="R15" s="782"/>
      <c r="S15" s="782"/>
      <c r="T15" s="782">
        <v>10227</v>
      </c>
      <c r="U15" s="782"/>
      <c r="V15" s="782"/>
    </row>
    <row r="16" spans="1:42" ht="15.2" customHeight="1">
      <c r="A16" s="7"/>
      <c r="B16" s="779" t="s">
        <v>92</v>
      </c>
      <c r="C16" s="779"/>
      <c r="D16" s="779"/>
      <c r="E16" s="779"/>
      <c r="F16" s="779"/>
      <c r="G16" s="779"/>
      <c r="H16" s="781">
        <v>13077</v>
      </c>
      <c r="I16" s="782"/>
      <c r="J16" s="782"/>
      <c r="K16" s="782">
        <v>16972</v>
      </c>
      <c r="L16" s="782"/>
      <c r="M16" s="782"/>
      <c r="N16" s="782">
        <v>18916</v>
      </c>
      <c r="O16" s="782"/>
      <c r="P16" s="782"/>
      <c r="Q16" s="782">
        <v>19979</v>
      </c>
      <c r="R16" s="782"/>
      <c r="S16" s="782"/>
      <c r="T16" s="782">
        <v>21336</v>
      </c>
      <c r="U16" s="782"/>
      <c r="V16" s="782"/>
    </row>
    <row r="17" spans="1:22" ht="15.2" customHeight="1">
      <c r="A17" s="7"/>
      <c r="B17" s="779" t="s">
        <v>93</v>
      </c>
      <c r="C17" s="779"/>
      <c r="D17" s="779"/>
      <c r="E17" s="779"/>
      <c r="F17" s="779"/>
      <c r="G17" s="780"/>
      <c r="H17" s="781">
        <v>15239</v>
      </c>
      <c r="I17" s="782"/>
      <c r="J17" s="782"/>
      <c r="K17" s="782">
        <v>17656</v>
      </c>
      <c r="L17" s="782"/>
      <c r="M17" s="782"/>
      <c r="N17" s="782">
        <v>18397</v>
      </c>
      <c r="O17" s="782"/>
      <c r="P17" s="782"/>
      <c r="Q17" s="782">
        <v>20373</v>
      </c>
      <c r="R17" s="782"/>
      <c r="S17" s="782"/>
      <c r="T17" s="782">
        <v>20741</v>
      </c>
      <c r="U17" s="782"/>
      <c r="V17" s="782"/>
    </row>
    <row r="18" spans="1:22" ht="15.2" customHeight="1">
      <c r="A18" s="7"/>
      <c r="B18" s="779" t="s">
        <v>94</v>
      </c>
      <c r="C18" s="779"/>
      <c r="D18" s="779"/>
      <c r="E18" s="779"/>
      <c r="F18" s="779"/>
      <c r="G18" s="780"/>
      <c r="H18" s="781">
        <v>11880</v>
      </c>
      <c r="I18" s="782"/>
      <c r="J18" s="782"/>
      <c r="K18" s="782">
        <v>14463</v>
      </c>
      <c r="L18" s="782"/>
      <c r="M18" s="782"/>
      <c r="N18" s="782">
        <v>14037</v>
      </c>
      <c r="O18" s="782"/>
      <c r="P18" s="782"/>
      <c r="Q18" s="782">
        <v>11048</v>
      </c>
      <c r="R18" s="782"/>
      <c r="S18" s="782"/>
      <c r="T18" s="782">
        <v>11743</v>
      </c>
      <c r="U18" s="782"/>
      <c r="V18" s="782"/>
    </row>
    <row r="19" spans="1:22" ht="15.2" customHeight="1">
      <c r="A19" s="7"/>
      <c r="B19" s="779" t="s">
        <v>95</v>
      </c>
      <c r="C19" s="779"/>
      <c r="D19" s="779"/>
      <c r="E19" s="779"/>
      <c r="F19" s="779"/>
      <c r="G19" s="780"/>
      <c r="H19" s="781">
        <v>11062</v>
      </c>
      <c r="I19" s="782"/>
      <c r="J19" s="782"/>
      <c r="K19" s="782">
        <v>12192</v>
      </c>
      <c r="L19" s="782"/>
      <c r="M19" s="782"/>
      <c r="N19" s="782">
        <v>13017</v>
      </c>
      <c r="O19" s="782"/>
      <c r="P19" s="782"/>
      <c r="Q19" s="782">
        <v>14120</v>
      </c>
      <c r="R19" s="782"/>
      <c r="S19" s="782"/>
      <c r="T19" s="782">
        <v>15744</v>
      </c>
      <c r="U19" s="782"/>
      <c r="V19" s="782"/>
    </row>
    <row r="20" spans="1:22" ht="15.2" customHeight="1">
      <c r="A20" s="7"/>
      <c r="B20" s="779" t="s">
        <v>96</v>
      </c>
      <c r="C20" s="779"/>
      <c r="D20" s="779"/>
      <c r="E20" s="779"/>
      <c r="F20" s="779"/>
      <c r="G20" s="780"/>
      <c r="H20" s="781">
        <v>17166</v>
      </c>
      <c r="I20" s="782"/>
      <c r="J20" s="782"/>
      <c r="K20" s="782">
        <v>20154</v>
      </c>
      <c r="L20" s="782"/>
      <c r="M20" s="782"/>
      <c r="N20" s="782">
        <v>20881</v>
      </c>
      <c r="O20" s="782"/>
      <c r="P20" s="782"/>
      <c r="Q20" s="782">
        <v>20433</v>
      </c>
      <c r="R20" s="782"/>
      <c r="S20" s="782"/>
      <c r="T20" s="782">
        <v>21909</v>
      </c>
      <c r="U20" s="782"/>
      <c r="V20" s="782"/>
    </row>
    <row r="21" spans="1:22" ht="15.2" customHeight="1">
      <c r="A21" s="7"/>
      <c r="B21" s="779" t="s">
        <v>97</v>
      </c>
      <c r="C21" s="779"/>
      <c r="D21" s="779"/>
      <c r="E21" s="779"/>
      <c r="F21" s="779"/>
      <c r="G21" s="780"/>
      <c r="H21" s="781">
        <v>10675</v>
      </c>
      <c r="I21" s="782"/>
      <c r="J21" s="782"/>
      <c r="K21" s="782">
        <v>13569</v>
      </c>
      <c r="L21" s="782"/>
      <c r="M21" s="782"/>
      <c r="N21" s="782">
        <v>12225</v>
      </c>
      <c r="O21" s="782"/>
      <c r="P21" s="782"/>
      <c r="Q21" s="782">
        <v>11748</v>
      </c>
      <c r="R21" s="782"/>
      <c r="S21" s="782"/>
      <c r="T21" s="782">
        <v>11689</v>
      </c>
      <c r="U21" s="782"/>
      <c r="V21" s="782"/>
    </row>
    <row r="22" spans="1:22" ht="15.2" customHeight="1">
      <c r="A22" s="7"/>
      <c r="B22" s="779" t="s">
        <v>98</v>
      </c>
      <c r="C22" s="779"/>
      <c r="D22" s="779"/>
      <c r="E22" s="779"/>
      <c r="F22" s="779"/>
      <c r="G22" s="780"/>
      <c r="H22" s="781">
        <v>5627</v>
      </c>
      <c r="I22" s="782"/>
      <c r="J22" s="782"/>
      <c r="K22" s="782">
        <v>7127</v>
      </c>
      <c r="L22" s="782"/>
      <c r="M22" s="782"/>
      <c r="N22" s="782">
        <v>7907</v>
      </c>
      <c r="O22" s="782"/>
      <c r="P22" s="782"/>
      <c r="Q22" s="782">
        <v>7611</v>
      </c>
      <c r="R22" s="782"/>
      <c r="S22" s="782"/>
      <c r="T22" s="782">
        <v>8251</v>
      </c>
      <c r="U22" s="782"/>
      <c r="V22" s="782"/>
    </row>
    <row r="23" spans="1:22" ht="15.2" customHeight="1">
      <c r="A23" s="7"/>
      <c r="B23" s="779" t="s">
        <v>99</v>
      </c>
      <c r="C23" s="779"/>
      <c r="D23" s="779"/>
      <c r="E23" s="779"/>
      <c r="F23" s="779"/>
      <c r="G23" s="780"/>
      <c r="H23" s="781">
        <v>3047</v>
      </c>
      <c r="I23" s="782"/>
      <c r="J23" s="782"/>
      <c r="K23" s="782">
        <v>3851</v>
      </c>
      <c r="L23" s="782"/>
      <c r="M23" s="782"/>
      <c r="N23" s="782">
        <v>3572</v>
      </c>
      <c r="O23" s="782"/>
      <c r="P23" s="782"/>
      <c r="Q23" s="782">
        <v>3815</v>
      </c>
      <c r="R23" s="782"/>
      <c r="S23" s="782"/>
      <c r="T23" s="782">
        <v>4078</v>
      </c>
      <c r="U23" s="782"/>
      <c r="V23" s="782"/>
    </row>
    <row r="24" spans="1:22" ht="15.2" customHeight="1">
      <c r="A24" s="7"/>
      <c r="B24" s="789" t="s">
        <v>822</v>
      </c>
      <c r="C24" s="789"/>
      <c r="D24" s="789"/>
      <c r="E24" s="789"/>
      <c r="F24" s="789"/>
      <c r="G24" s="790"/>
      <c r="H24" s="643"/>
      <c r="J24" s="644" t="s">
        <v>810</v>
      </c>
      <c r="K24" s="644"/>
      <c r="L24" s="644"/>
      <c r="M24" s="644" t="s">
        <v>842</v>
      </c>
      <c r="N24" s="644"/>
      <c r="O24" s="644"/>
      <c r="P24" s="644" t="s">
        <v>842</v>
      </c>
      <c r="Q24" s="644"/>
      <c r="R24" s="644"/>
      <c r="S24" s="644" t="s">
        <v>843</v>
      </c>
      <c r="T24" s="782">
        <v>23</v>
      </c>
      <c r="U24" s="782"/>
      <c r="V24" s="782"/>
    </row>
    <row r="25" spans="1:22" ht="15.2" customHeight="1">
      <c r="A25" s="7"/>
      <c r="B25" s="779" t="s">
        <v>100</v>
      </c>
      <c r="C25" s="779"/>
      <c r="D25" s="779"/>
      <c r="E25" s="779"/>
      <c r="F25" s="779"/>
      <c r="G25" s="780"/>
      <c r="H25" s="781">
        <v>10291</v>
      </c>
      <c r="I25" s="782"/>
      <c r="J25" s="782"/>
      <c r="K25" s="782">
        <v>12909</v>
      </c>
      <c r="L25" s="782"/>
      <c r="M25" s="782"/>
      <c r="N25" s="782">
        <v>12974</v>
      </c>
      <c r="O25" s="782"/>
      <c r="P25" s="782"/>
      <c r="Q25" s="782">
        <v>12205</v>
      </c>
      <c r="R25" s="782"/>
      <c r="S25" s="782"/>
      <c r="T25" s="782">
        <v>12253</v>
      </c>
      <c r="U25" s="782"/>
      <c r="V25" s="782"/>
    </row>
    <row r="26" spans="1:22" ht="15.2" customHeight="1">
      <c r="A26" s="7"/>
      <c r="B26" s="779" t="s">
        <v>101</v>
      </c>
      <c r="C26" s="779"/>
      <c r="D26" s="779"/>
      <c r="E26" s="779"/>
      <c r="F26" s="779"/>
      <c r="G26" s="780"/>
      <c r="H26" s="781">
        <v>0</v>
      </c>
      <c r="I26" s="782"/>
      <c r="J26" s="782"/>
      <c r="K26" s="782">
        <v>0</v>
      </c>
      <c r="L26" s="782"/>
      <c r="M26" s="782"/>
      <c r="N26" s="782">
        <v>7</v>
      </c>
      <c r="O26" s="782"/>
      <c r="P26" s="782"/>
      <c r="Q26" s="782">
        <v>31</v>
      </c>
      <c r="R26" s="782"/>
      <c r="S26" s="782"/>
      <c r="T26" s="782">
        <v>60</v>
      </c>
      <c r="U26" s="782"/>
      <c r="V26" s="782"/>
    </row>
    <row r="27" spans="1:22" ht="15.2" customHeight="1">
      <c r="A27" s="7"/>
      <c r="B27" s="779" t="s">
        <v>102</v>
      </c>
      <c r="C27" s="779"/>
      <c r="D27" s="779"/>
      <c r="E27" s="779"/>
      <c r="F27" s="779"/>
      <c r="G27" s="780"/>
      <c r="H27" s="781">
        <v>20411</v>
      </c>
      <c r="I27" s="782"/>
      <c r="J27" s="782"/>
      <c r="K27" s="782">
        <v>22142</v>
      </c>
      <c r="L27" s="782"/>
      <c r="M27" s="782"/>
      <c r="N27" s="782">
        <v>20785</v>
      </c>
      <c r="O27" s="782"/>
      <c r="P27" s="782"/>
      <c r="Q27" s="782">
        <v>18634</v>
      </c>
      <c r="R27" s="782"/>
      <c r="S27" s="782"/>
      <c r="T27" s="782">
        <v>19091</v>
      </c>
      <c r="U27" s="782"/>
      <c r="V27" s="782"/>
    </row>
    <row r="28" spans="1:22" s="2" customFormat="1" ht="15.2" customHeight="1">
      <c r="A28" s="785" t="s">
        <v>103</v>
      </c>
      <c r="B28" s="785"/>
      <c r="C28" s="785"/>
      <c r="D28" s="785"/>
      <c r="E28" s="785"/>
      <c r="F28" s="785"/>
      <c r="G28" s="785"/>
      <c r="H28" s="786">
        <f>SUM(H29:J50)</f>
        <v>132295</v>
      </c>
      <c r="I28" s="787"/>
      <c r="J28" s="787"/>
      <c r="K28" s="787">
        <f>SUM(K29:M50)</f>
        <v>155011</v>
      </c>
      <c r="L28" s="787"/>
      <c r="M28" s="787"/>
      <c r="N28" s="788">
        <f>SUM(N29:P50)</f>
        <v>156702</v>
      </c>
      <c r="O28" s="788"/>
      <c r="P28" s="788"/>
      <c r="Q28" s="788">
        <f>SUM(Q29:S50)</f>
        <v>161569</v>
      </c>
      <c r="R28" s="788"/>
      <c r="S28" s="788"/>
      <c r="T28" s="788">
        <f>SUM(T29:V50)</f>
        <v>163249</v>
      </c>
      <c r="U28" s="788"/>
      <c r="V28" s="788"/>
    </row>
    <row r="29" spans="1:22" ht="15.2" customHeight="1">
      <c r="A29" s="7"/>
      <c r="B29" s="779" t="s">
        <v>81</v>
      </c>
      <c r="C29" s="779"/>
      <c r="D29" s="779"/>
      <c r="E29" s="779"/>
      <c r="F29" s="779"/>
      <c r="G29" s="779"/>
      <c r="H29" s="783">
        <v>16913</v>
      </c>
      <c r="I29" s="784"/>
      <c r="J29" s="784"/>
      <c r="K29" s="782">
        <v>22622</v>
      </c>
      <c r="L29" s="782"/>
      <c r="M29" s="782"/>
      <c r="N29" s="782">
        <v>24821</v>
      </c>
      <c r="O29" s="782"/>
      <c r="P29" s="782"/>
      <c r="Q29" s="782">
        <v>23912</v>
      </c>
      <c r="R29" s="782"/>
      <c r="S29" s="782"/>
      <c r="T29" s="782">
        <v>23116</v>
      </c>
      <c r="U29" s="782"/>
      <c r="V29" s="782"/>
    </row>
    <row r="30" spans="1:22" ht="15.2" customHeight="1">
      <c r="A30" s="7"/>
      <c r="B30" s="779" t="s">
        <v>82</v>
      </c>
      <c r="C30" s="779"/>
      <c r="D30" s="779"/>
      <c r="E30" s="779"/>
      <c r="F30" s="779"/>
      <c r="G30" s="779"/>
      <c r="H30" s="781">
        <v>6132</v>
      </c>
      <c r="I30" s="782"/>
      <c r="J30" s="782"/>
      <c r="K30" s="782">
        <v>6471</v>
      </c>
      <c r="L30" s="782"/>
      <c r="M30" s="782"/>
      <c r="N30" s="782">
        <v>5996</v>
      </c>
      <c r="O30" s="782"/>
      <c r="P30" s="782"/>
      <c r="Q30" s="782">
        <v>6898</v>
      </c>
      <c r="R30" s="782"/>
      <c r="S30" s="782"/>
      <c r="T30" s="782">
        <v>6497</v>
      </c>
      <c r="U30" s="782"/>
      <c r="V30" s="782"/>
    </row>
    <row r="31" spans="1:22" ht="15.2" customHeight="1">
      <c r="A31" s="7"/>
      <c r="B31" s="779" t="s">
        <v>83</v>
      </c>
      <c r="C31" s="779"/>
      <c r="D31" s="779"/>
      <c r="E31" s="779"/>
      <c r="F31" s="779"/>
      <c r="G31" s="779"/>
      <c r="H31" s="781">
        <v>10047</v>
      </c>
      <c r="I31" s="782"/>
      <c r="J31" s="782"/>
      <c r="K31" s="782">
        <v>11874</v>
      </c>
      <c r="L31" s="782"/>
      <c r="M31" s="782"/>
      <c r="N31" s="782">
        <v>11328</v>
      </c>
      <c r="O31" s="782"/>
      <c r="P31" s="782"/>
      <c r="Q31" s="782">
        <v>16767</v>
      </c>
      <c r="R31" s="782"/>
      <c r="S31" s="782"/>
      <c r="T31" s="782">
        <v>18520</v>
      </c>
      <c r="U31" s="782"/>
      <c r="V31" s="782"/>
    </row>
    <row r="32" spans="1:22" ht="15.2" customHeight="1">
      <c r="A32" s="7"/>
      <c r="B32" s="779" t="s">
        <v>84</v>
      </c>
      <c r="C32" s="779"/>
      <c r="D32" s="779"/>
      <c r="E32" s="779"/>
      <c r="F32" s="779"/>
      <c r="G32" s="779"/>
      <c r="H32" s="781">
        <v>14009</v>
      </c>
      <c r="I32" s="782"/>
      <c r="J32" s="782"/>
      <c r="K32" s="782">
        <v>16411</v>
      </c>
      <c r="L32" s="782"/>
      <c r="M32" s="782"/>
      <c r="N32" s="782">
        <v>15129</v>
      </c>
      <c r="O32" s="782"/>
      <c r="P32" s="782"/>
      <c r="Q32" s="782">
        <v>15059</v>
      </c>
      <c r="R32" s="782"/>
      <c r="S32" s="782"/>
      <c r="T32" s="782">
        <v>17082</v>
      </c>
      <c r="U32" s="782"/>
      <c r="V32" s="782"/>
    </row>
    <row r="33" spans="1:22" ht="15.2" customHeight="1">
      <c r="A33" s="7"/>
      <c r="B33" s="779" t="s">
        <v>85</v>
      </c>
      <c r="C33" s="779"/>
      <c r="D33" s="779"/>
      <c r="E33" s="779"/>
      <c r="F33" s="779"/>
      <c r="G33" s="779"/>
      <c r="H33" s="781">
        <v>12622</v>
      </c>
      <c r="I33" s="782"/>
      <c r="J33" s="782"/>
      <c r="K33" s="782">
        <v>15304</v>
      </c>
      <c r="L33" s="782"/>
      <c r="M33" s="782"/>
      <c r="N33" s="782">
        <v>18125</v>
      </c>
      <c r="O33" s="782"/>
      <c r="P33" s="782"/>
      <c r="Q33" s="782">
        <v>20308</v>
      </c>
      <c r="R33" s="782"/>
      <c r="S33" s="782"/>
      <c r="T33" s="782">
        <v>19729</v>
      </c>
      <c r="U33" s="782"/>
      <c r="V33" s="782"/>
    </row>
    <row r="34" spans="1:22" ht="15.2" customHeight="1">
      <c r="A34" s="7"/>
      <c r="B34" s="779" t="s">
        <v>86</v>
      </c>
      <c r="C34" s="779"/>
      <c r="D34" s="779"/>
      <c r="E34" s="779"/>
      <c r="F34" s="779"/>
      <c r="G34" s="779"/>
      <c r="H34" s="781">
        <v>13467</v>
      </c>
      <c r="I34" s="782"/>
      <c r="J34" s="782"/>
      <c r="K34" s="782">
        <v>13763</v>
      </c>
      <c r="L34" s="782"/>
      <c r="M34" s="782"/>
      <c r="N34" s="782">
        <v>13466</v>
      </c>
      <c r="O34" s="782"/>
      <c r="P34" s="782"/>
      <c r="Q34" s="782">
        <v>14036</v>
      </c>
      <c r="R34" s="782"/>
      <c r="S34" s="782"/>
      <c r="T34" s="782">
        <v>12215</v>
      </c>
      <c r="U34" s="782"/>
      <c r="V34" s="782"/>
    </row>
    <row r="35" spans="1:22" ht="15.2" customHeight="1">
      <c r="A35" s="7"/>
      <c r="B35" s="779" t="s">
        <v>87</v>
      </c>
      <c r="C35" s="779"/>
      <c r="D35" s="779"/>
      <c r="E35" s="779"/>
      <c r="F35" s="779"/>
      <c r="G35" s="779"/>
      <c r="H35" s="781">
        <v>0</v>
      </c>
      <c r="I35" s="782"/>
      <c r="J35" s="782"/>
      <c r="K35" s="782">
        <v>0</v>
      </c>
      <c r="L35" s="782"/>
      <c r="M35" s="782"/>
      <c r="N35" s="782">
        <v>0</v>
      </c>
      <c r="O35" s="782"/>
      <c r="P35" s="782"/>
      <c r="Q35" s="782">
        <v>0</v>
      </c>
      <c r="R35" s="782"/>
      <c r="S35" s="782"/>
      <c r="T35" s="782">
        <v>0</v>
      </c>
      <c r="U35" s="782"/>
      <c r="V35" s="782"/>
    </row>
    <row r="36" spans="1:22" ht="15.2" customHeight="1">
      <c r="A36" s="7"/>
      <c r="B36" s="779" t="s">
        <v>88</v>
      </c>
      <c r="C36" s="779"/>
      <c r="D36" s="779"/>
      <c r="E36" s="779"/>
      <c r="F36" s="779"/>
      <c r="G36" s="779"/>
      <c r="H36" s="781">
        <v>11</v>
      </c>
      <c r="I36" s="782"/>
      <c r="J36" s="782"/>
      <c r="K36" s="782">
        <v>0</v>
      </c>
      <c r="L36" s="782"/>
      <c r="M36" s="782"/>
      <c r="N36" s="782">
        <v>104</v>
      </c>
      <c r="O36" s="782"/>
      <c r="P36" s="782"/>
      <c r="Q36" s="782">
        <v>0</v>
      </c>
      <c r="R36" s="782"/>
      <c r="S36" s="782"/>
      <c r="T36" s="782">
        <v>0</v>
      </c>
      <c r="U36" s="782"/>
      <c r="V36" s="782"/>
    </row>
    <row r="37" spans="1:22" ht="15.2" customHeight="1">
      <c r="A37" s="7"/>
      <c r="B37" s="779" t="s">
        <v>89</v>
      </c>
      <c r="C37" s="779"/>
      <c r="D37" s="779"/>
      <c r="E37" s="779"/>
      <c r="F37" s="779"/>
      <c r="G37" s="779"/>
      <c r="H37" s="781">
        <v>19196</v>
      </c>
      <c r="I37" s="782"/>
      <c r="J37" s="782"/>
      <c r="K37" s="782">
        <v>20221</v>
      </c>
      <c r="L37" s="782"/>
      <c r="M37" s="782"/>
      <c r="N37" s="782">
        <v>20534</v>
      </c>
      <c r="O37" s="782"/>
      <c r="P37" s="782"/>
      <c r="Q37" s="782">
        <v>19481</v>
      </c>
      <c r="R37" s="782"/>
      <c r="S37" s="782"/>
      <c r="T37" s="782">
        <v>19196</v>
      </c>
      <c r="U37" s="782"/>
      <c r="V37" s="782"/>
    </row>
    <row r="38" spans="1:22" ht="15.2" customHeight="1">
      <c r="A38" s="7"/>
      <c r="B38" s="779" t="s">
        <v>104</v>
      </c>
      <c r="C38" s="779"/>
      <c r="D38" s="779"/>
      <c r="E38" s="779"/>
      <c r="F38" s="779"/>
      <c r="G38" s="779"/>
      <c r="H38" s="781">
        <v>0</v>
      </c>
      <c r="I38" s="782"/>
      <c r="J38" s="782"/>
      <c r="K38" s="782">
        <v>0</v>
      </c>
      <c r="L38" s="782"/>
      <c r="M38" s="782"/>
      <c r="N38" s="782">
        <v>0</v>
      </c>
      <c r="O38" s="782"/>
      <c r="P38" s="782"/>
      <c r="Q38" s="782">
        <v>47</v>
      </c>
      <c r="R38" s="782"/>
      <c r="S38" s="782"/>
      <c r="T38" s="782">
        <v>72</v>
      </c>
      <c r="U38" s="782"/>
      <c r="V38" s="782"/>
    </row>
    <row r="39" spans="1:22" ht="15.2" customHeight="1">
      <c r="A39" s="7"/>
      <c r="B39" s="779" t="s">
        <v>105</v>
      </c>
      <c r="C39" s="779"/>
      <c r="D39" s="779"/>
      <c r="E39" s="779"/>
      <c r="F39" s="779"/>
      <c r="G39" s="779"/>
      <c r="H39" s="781">
        <v>12608</v>
      </c>
      <c r="I39" s="782"/>
      <c r="J39" s="782"/>
      <c r="K39" s="782">
        <v>14972</v>
      </c>
      <c r="L39" s="782"/>
      <c r="M39" s="782"/>
      <c r="N39" s="782">
        <v>16199</v>
      </c>
      <c r="O39" s="782"/>
      <c r="P39" s="782"/>
      <c r="Q39" s="782">
        <v>14769</v>
      </c>
      <c r="R39" s="782"/>
      <c r="S39" s="782"/>
      <c r="T39" s="782">
        <v>13465</v>
      </c>
      <c r="U39" s="782"/>
      <c r="V39" s="782"/>
    </row>
    <row r="40" spans="1:22" ht="15.2" customHeight="1">
      <c r="A40" s="7"/>
      <c r="B40" s="779" t="s">
        <v>92</v>
      </c>
      <c r="C40" s="779"/>
      <c r="D40" s="779"/>
      <c r="E40" s="779"/>
      <c r="F40" s="779"/>
      <c r="G40" s="779"/>
      <c r="H40" s="781">
        <v>3746</v>
      </c>
      <c r="I40" s="782"/>
      <c r="J40" s="782"/>
      <c r="K40" s="782">
        <v>5122</v>
      </c>
      <c r="L40" s="782"/>
      <c r="M40" s="782"/>
      <c r="N40" s="782">
        <v>5262</v>
      </c>
      <c r="O40" s="782"/>
      <c r="P40" s="782"/>
      <c r="Q40" s="782">
        <v>5660</v>
      </c>
      <c r="R40" s="782"/>
      <c r="S40" s="782"/>
      <c r="T40" s="782">
        <v>5492</v>
      </c>
      <c r="U40" s="782"/>
      <c r="V40" s="782"/>
    </row>
    <row r="41" spans="1:22" ht="15.2" customHeight="1">
      <c r="A41" s="7"/>
      <c r="B41" s="779" t="s">
        <v>93</v>
      </c>
      <c r="C41" s="779"/>
      <c r="D41" s="779"/>
      <c r="E41" s="779"/>
      <c r="F41" s="779"/>
      <c r="G41" s="780"/>
      <c r="H41" s="781">
        <v>6866</v>
      </c>
      <c r="I41" s="782"/>
      <c r="J41" s="782"/>
      <c r="K41" s="782">
        <v>8559</v>
      </c>
      <c r="L41" s="782"/>
      <c r="M41" s="782"/>
      <c r="N41" s="782">
        <v>7853</v>
      </c>
      <c r="O41" s="782"/>
      <c r="P41" s="782"/>
      <c r="Q41" s="782">
        <v>8160</v>
      </c>
      <c r="R41" s="782"/>
      <c r="S41" s="782"/>
      <c r="T41" s="782">
        <v>9520</v>
      </c>
      <c r="U41" s="782"/>
      <c r="V41" s="782"/>
    </row>
    <row r="42" spans="1:22" ht="15.2" customHeight="1">
      <c r="A42" s="7"/>
      <c r="B42" s="779" t="s">
        <v>94</v>
      </c>
      <c r="C42" s="779"/>
      <c r="D42" s="779"/>
      <c r="E42" s="779"/>
      <c r="F42" s="779"/>
      <c r="G42" s="780"/>
      <c r="H42" s="781">
        <v>5090</v>
      </c>
      <c r="I42" s="782"/>
      <c r="J42" s="782"/>
      <c r="K42" s="782">
        <v>6528</v>
      </c>
      <c r="L42" s="782"/>
      <c r="M42" s="782"/>
      <c r="N42" s="782">
        <v>5794</v>
      </c>
      <c r="O42" s="782"/>
      <c r="P42" s="782"/>
      <c r="Q42" s="782">
        <v>5374</v>
      </c>
      <c r="R42" s="782"/>
      <c r="S42" s="782"/>
      <c r="T42" s="782">
        <v>7205</v>
      </c>
      <c r="U42" s="782"/>
      <c r="V42" s="782"/>
    </row>
    <row r="43" spans="1:22" ht="15.2" customHeight="1">
      <c r="A43" s="7"/>
      <c r="B43" s="779" t="s">
        <v>95</v>
      </c>
      <c r="C43" s="779"/>
      <c r="D43" s="779"/>
      <c r="E43" s="779"/>
      <c r="F43" s="779"/>
      <c r="G43" s="780"/>
      <c r="H43" s="781">
        <v>1810</v>
      </c>
      <c r="I43" s="782"/>
      <c r="J43" s="782"/>
      <c r="K43" s="782">
        <v>1574</v>
      </c>
      <c r="L43" s="782"/>
      <c r="M43" s="782"/>
      <c r="N43" s="782">
        <v>1904</v>
      </c>
      <c r="O43" s="782"/>
      <c r="P43" s="782"/>
      <c r="Q43" s="782">
        <v>2286</v>
      </c>
      <c r="R43" s="782"/>
      <c r="S43" s="782"/>
      <c r="T43" s="782">
        <v>2705</v>
      </c>
      <c r="U43" s="782"/>
      <c r="V43" s="782"/>
    </row>
    <row r="44" spans="1:22" ht="15.2" customHeight="1">
      <c r="A44" s="7"/>
      <c r="B44" s="779" t="s">
        <v>96</v>
      </c>
      <c r="C44" s="779"/>
      <c r="D44" s="779"/>
      <c r="E44" s="779"/>
      <c r="F44" s="779"/>
      <c r="G44" s="780"/>
      <c r="H44" s="781">
        <v>1878</v>
      </c>
      <c r="I44" s="782"/>
      <c r="J44" s="782"/>
      <c r="K44" s="782">
        <v>2283</v>
      </c>
      <c r="L44" s="782"/>
      <c r="M44" s="782"/>
      <c r="N44" s="782">
        <v>2210</v>
      </c>
      <c r="O44" s="782"/>
      <c r="P44" s="782"/>
      <c r="Q44" s="782">
        <v>2113</v>
      </c>
      <c r="R44" s="782"/>
      <c r="S44" s="782"/>
      <c r="T44" s="782">
        <v>2473</v>
      </c>
      <c r="U44" s="782"/>
      <c r="V44" s="782"/>
    </row>
    <row r="45" spans="1:22" ht="15.2" customHeight="1">
      <c r="A45" s="7"/>
      <c r="B45" s="779" t="s">
        <v>97</v>
      </c>
      <c r="C45" s="779"/>
      <c r="D45" s="779"/>
      <c r="E45" s="779"/>
      <c r="F45" s="779"/>
      <c r="G45" s="780"/>
      <c r="H45" s="781">
        <v>4352</v>
      </c>
      <c r="I45" s="782"/>
      <c r="J45" s="782"/>
      <c r="K45" s="782">
        <v>5031</v>
      </c>
      <c r="L45" s="782"/>
      <c r="M45" s="782"/>
      <c r="N45" s="782">
        <v>4232</v>
      </c>
      <c r="O45" s="782"/>
      <c r="P45" s="782"/>
      <c r="Q45" s="782">
        <v>3971</v>
      </c>
      <c r="R45" s="782"/>
      <c r="S45" s="782"/>
      <c r="T45" s="782">
        <v>3760</v>
      </c>
      <c r="U45" s="782"/>
      <c r="V45" s="782"/>
    </row>
    <row r="46" spans="1:22" ht="15.2" customHeight="1">
      <c r="A46" s="7"/>
      <c r="B46" s="779" t="s">
        <v>106</v>
      </c>
      <c r="C46" s="779"/>
      <c r="D46" s="779"/>
      <c r="E46" s="779"/>
      <c r="F46" s="779"/>
      <c r="G46" s="780"/>
      <c r="H46" s="781">
        <v>0</v>
      </c>
      <c r="I46" s="782"/>
      <c r="J46" s="782"/>
      <c r="K46" s="782">
        <v>0</v>
      </c>
      <c r="L46" s="782"/>
      <c r="M46" s="782"/>
      <c r="N46" s="782">
        <v>0</v>
      </c>
      <c r="O46" s="782"/>
      <c r="P46" s="782"/>
      <c r="Q46" s="782">
        <v>19</v>
      </c>
      <c r="R46" s="782"/>
      <c r="S46" s="782"/>
      <c r="T46" s="782">
        <v>33</v>
      </c>
      <c r="U46" s="782"/>
      <c r="V46" s="782"/>
    </row>
    <row r="47" spans="1:22" ht="15.2" customHeight="1">
      <c r="A47" s="7"/>
      <c r="B47" s="779" t="s">
        <v>99</v>
      </c>
      <c r="C47" s="779"/>
      <c r="D47" s="779"/>
      <c r="E47" s="779"/>
      <c r="F47" s="779"/>
      <c r="G47" s="780"/>
      <c r="H47" s="781">
        <v>0</v>
      </c>
      <c r="I47" s="782"/>
      <c r="J47" s="782"/>
      <c r="K47" s="782">
        <v>4</v>
      </c>
      <c r="L47" s="782"/>
      <c r="M47" s="782"/>
      <c r="N47" s="782">
        <v>0</v>
      </c>
      <c r="O47" s="782"/>
      <c r="P47" s="782"/>
      <c r="Q47" s="782">
        <v>3</v>
      </c>
      <c r="R47" s="782"/>
      <c r="S47" s="782"/>
      <c r="T47" s="782">
        <v>0</v>
      </c>
      <c r="U47" s="782"/>
      <c r="V47" s="782"/>
    </row>
    <row r="48" spans="1:22" ht="15.2" customHeight="1">
      <c r="A48" s="7"/>
      <c r="B48" s="779" t="s">
        <v>100</v>
      </c>
      <c r="C48" s="779"/>
      <c r="D48" s="779"/>
      <c r="E48" s="779"/>
      <c r="F48" s="779"/>
      <c r="G48" s="780"/>
      <c r="H48" s="781">
        <v>1642</v>
      </c>
      <c r="I48" s="782"/>
      <c r="J48" s="782"/>
      <c r="K48" s="782">
        <v>2094</v>
      </c>
      <c r="L48" s="782"/>
      <c r="M48" s="782"/>
      <c r="N48" s="782">
        <v>2011</v>
      </c>
      <c r="O48" s="782"/>
      <c r="P48" s="782"/>
      <c r="Q48" s="782">
        <v>1881</v>
      </c>
      <c r="R48" s="782"/>
      <c r="S48" s="782"/>
      <c r="T48" s="782">
        <v>1731</v>
      </c>
      <c r="U48" s="782"/>
      <c r="V48" s="782"/>
    </row>
    <row r="49" spans="1:22" ht="15.2" customHeight="1">
      <c r="A49" s="7"/>
      <c r="B49" s="779" t="s">
        <v>101</v>
      </c>
      <c r="C49" s="779"/>
      <c r="D49" s="779"/>
      <c r="E49" s="779"/>
      <c r="F49" s="779"/>
      <c r="G49" s="780"/>
      <c r="H49" s="781">
        <v>0</v>
      </c>
      <c r="I49" s="782"/>
      <c r="J49" s="782"/>
      <c r="K49" s="782">
        <v>0</v>
      </c>
      <c r="L49" s="782"/>
      <c r="M49" s="782"/>
      <c r="N49" s="782">
        <v>0</v>
      </c>
      <c r="O49" s="782"/>
      <c r="P49" s="782"/>
      <c r="Q49" s="782">
        <v>0</v>
      </c>
      <c r="R49" s="782"/>
      <c r="S49" s="782"/>
      <c r="T49" s="782">
        <v>0</v>
      </c>
      <c r="U49" s="782"/>
      <c r="V49" s="782"/>
    </row>
    <row r="50" spans="1:22" ht="15.2" customHeight="1" thickBot="1">
      <c r="A50" s="360"/>
      <c r="B50" s="775" t="s">
        <v>107</v>
      </c>
      <c r="C50" s="775"/>
      <c r="D50" s="775"/>
      <c r="E50" s="775"/>
      <c r="F50" s="775"/>
      <c r="G50" s="776"/>
      <c r="H50" s="777">
        <v>1906</v>
      </c>
      <c r="I50" s="778"/>
      <c r="J50" s="778"/>
      <c r="K50" s="778">
        <v>2178</v>
      </c>
      <c r="L50" s="778"/>
      <c r="M50" s="778"/>
      <c r="N50" s="778">
        <v>1734</v>
      </c>
      <c r="O50" s="778"/>
      <c r="P50" s="778"/>
      <c r="Q50" s="778">
        <v>825</v>
      </c>
      <c r="R50" s="778"/>
      <c r="S50" s="778"/>
      <c r="T50" s="778">
        <v>438</v>
      </c>
      <c r="U50" s="778"/>
      <c r="V50" s="778"/>
    </row>
    <row r="51" spans="1:22" ht="15.2" customHeight="1">
      <c r="A51" s="34" t="s">
        <v>108</v>
      </c>
    </row>
  </sheetData>
  <mergeCells count="285">
    <mergeCell ref="S2:V2"/>
    <mergeCell ref="A3:G3"/>
    <mergeCell ref="H3:J3"/>
    <mergeCell ref="K3:M3"/>
    <mergeCell ref="N3:P3"/>
    <mergeCell ref="Q3:S3"/>
    <mergeCell ref="T3:V3"/>
    <mergeCell ref="B5:G5"/>
    <mergeCell ref="H5:J5"/>
    <mergeCell ref="K5:M5"/>
    <mergeCell ref="N5:P5"/>
    <mergeCell ref="Q5:S5"/>
    <mergeCell ref="T5:V5"/>
    <mergeCell ref="A4:G4"/>
    <mergeCell ref="H4:J4"/>
    <mergeCell ref="K4:M4"/>
    <mergeCell ref="N4:P4"/>
    <mergeCell ref="Q4:S4"/>
    <mergeCell ref="T4:V4"/>
    <mergeCell ref="B7:G7"/>
    <mergeCell ref="H7:J7"/>
    <mergeCell ref="K7:M7"/>
    <mergeCell ref="N7:P7"/>
    <mergeCell ref="Q7:S7"/>
    <mergeCell ref="T7:V7"/>
    <mergeCell ref="B6:G6"/>
    <mergeCell ref="H6:J6"/>
    <mergeCell ref="K6:M6"/>
    <mergeCell ref="N6:P6"/>
    <mergeCell ref="Q6:S6"/>
    <mergeCell ref="T6:V6"/>
    <mergeCell ref="B9:G9"/>
    <mergeCell ref="H9:J9"/>
    <mergeCell ref="K9:M9"/>
    <mergeCell ref="N9:P9"/>
    <mergeCell ref="Q9:S9"/>
    <mergeCell ref="T9:V9"/>
    <mergeCell ref="B8:G8"/>
    <mergeCell ref="H8:J8"/>
    <mergeCell ref="K8:M8"/>
    <mergeCell ref="N8:P8"/>
    <mergeCell ref="Q8:S8"/>
    <mergeCell ref="T8:V8"/>
    <mergeCell ref="B11:G11"/>
    <mergeCell ref="H11:J11"/>
    <mergeCell ref="K11:M11"/>
    <mergeCell ref="N11:P11"/>
    <mergeCell ref="Q11:S11"/>
    <mergeCell ref="T11:V11"/>
    <mergeCell ref="B10:G10"/>
    <mergeCell ref="H10:J10"/>
    <mergeCell ref="K10:M10"/>
    <mergeCell ref="N10:P10"/>
    <mergeCell ref="Q10:S10"/>
    <mergeCell ref="T10:V10"/>
    <mergeCell ref="B13:G13"/>
    <mergeCell ref="H13:J13"/>
    <mergeCell ref="K13:M13"/>
    <mergeCell ref="N13:P13"/>
    <mergeCell ref="Q13:S13"/>
    <mergeCell ref="T13:V13"/>
    <mergeCell ref="B12:G12"/>
    <mergeCell ref="H12:J12"/>
    <mergeCell ref="K12:M12"/>
    <mergeCell ref="N12:P12"/>
    <mergeCell ref="Q12:S12"/>
    <mergeCell ref="T12:V12"/>
    <mergeCell ref="B15:G15"/>
    <mergeCell ref="H15:J15"/>
    <mergeCell ref="K15:M15"/>
    <mergeCell ref="N15:P15"/>
    <mergeCell ref="Q15:S15"/>
    <mergeCell ref="T15:V15"/>
    <mergeCell ref="B14:G14"/>
    <mergeCell ref="H14:J14"/>
    <mergeCell ref="K14:M14"/>
    <mergeCell ref="N14:P14"/>
    <mergeCell ref="Q14:S14"/>
    <mergeCell ref="T14:V14"/>
    <mergeCell ref="B17:G17"/>
    <mergeCell ref="H17:J17"/>
    <mergeCell ref="K17:M17"/>
    <mergeCell ref="N17:P17"/>
    <mergeCell ref="Q17:S17"/>
    <mergeCell ref="T17:V17"/>
    <mergeCell ref="B16:G16"/>
    <mergeCell ref="H16:J16"/>
    <mergeCell ref="K16:M16"/>
    <mergeCell ref="N16:P16"/>
    <mergeCell ref="Q16:S16"/>
    <mergeCell ref="T16:V16"/>
    <mergeCell ref="B19:G19"/>
    <mergeCell ref="H19:J19"/>
    <mergeCell ref="K19:M19"/>
    <mergeCell ref="N19:P19"/>
    <mergeCell ref="Q19:S19"/>
    <mergeCell ref="T19:V19"/>
    <mergeCell ref="B18:G18"/>
    <mergeCell ref="H18:J18"/>
    <mergeCell ref="K18:M18"/>
    <mergeCell ref="N18:P18"/>
    <mergeCell ref="Q18:S18"/>
    <mergeCell ref="T18:V18"/>
    <mergeCell ref="B21:G21"/>
    <mergeCell ref="H21:J21"/>
    <mergeCell ref="K21:M21"/>
    <mergeCell ref="N21:P21"/>
    <mergeCell ref="Q21:S21"/>
    <mergeCell ref="T21:V21"/>
    <mergeCell ref="B20:G20"/>
    <mergeCell ref="H20:J20"/>
    <mergeCell ref="K20:M20"/>
    <mergeCell ref="N20:P20"/>
    <mergeCell ref="Q20:S20"/>
    <mergeCell ref="T20:V20"/>
    <mergeCell ref="B23:G23"/>
    <mergeCell ref="H23:J23"/>
    <mergeCell ref="K23:M23"/>
    <mergeCell ref="N23:P23"/>
    <mergeCell ref="Q23:S23"/>
    <mergeCell ref="T23:V23"/>
    <mergeCell ref="B22:G22"/>
    <mergeCell ref="H22:J22"/>
    <mergeCell ref="K22:M22"/>
    <mergeCell ref="N22:P22"/>
    <mergeCell ref="Q22:S22"/>
    <mergeCell ref="T22:V22"/>
    <mergeCell ref="B26:G26"/>
    <mergeCell ref="H26:J26"/>
    <mergeCell ref="K26:M26"/>
    <mergeCell ref="N26:P26"/>
    <mergeCell ref="Q26:S26"/>
    <mergeCell ref="T26:V26"/>
    <mergeCell ref="B24:G24"/>
    <mergeCell ref="T24:V24"/>
    <mergeCell ref="B25:G25"/>
    <mergeCell ref="H25:J25"/>
    <mergeCell ref="K25:M25"/>
    <mergeCell ref="N25:P25"/>
    <mergeCell ref="Q25:S25"/>
    <mergeCell ref="T25:V25"/>
    <mergeCell ref="A28:G28"/>
    <mergeCell ref="H28:J28"/>
    <mergeCell ref="K28:M28"/>
    <mergeCell ref="N28:P28"/>
    <mergeCell ref="Q28:S28"/>
    <mergeCell ref="T28:V28"/>
    <mergeCell ref="B27:G27"/>
    <mergeCell ref="H27:J27"/>
    <mergeCell ref="K27:M27"/>
    <mergeCell ref="N27:P27"/>
    <mergeCell ref="Q27:S27"/>
    <mergeCell ref="T27:V27"/>
    <mergeCell ref="B30:G30"/>
    <mergeCell ref="H30:J30"/>
    <mergeCell ref="K30:M30"/>
    <mergeCell ref="N30:P30"/>
    <mergeCell ref="Q30:S30"/>
    <mergeCell ref="T30:V30"/>
    <mergeCell ref="B29:G29"/>
    <mergeCell ref="H29:J29"/>
    <mergeCell ref="K29:M29"/>
    <mergeCell ref="N29:P29"/>
    <mergeCell ref="Q29:S29"/>
    <mergeCell ref="T29:V29"/>
    <mergeCell ref="B32:G32"/>
    <mergeCell ref="H32:J32"/>
    <mergeCell ref="K32:M32"/>
    <mergeCell ref="N32:P32"/>
    <mergeCell ref="Q32:S32"/>
    <mergeCell ref="T32:V32"/>
    <mergeCell ref="B31:G31"/>
    <mergeCell ref="H31:J31"/>
    <mergeCell ref="K31:M31"/>
    <mergeCell ref="N31:P31"/>
    <mergeCell ref="Q31:S31"/>
    <mergeCell ref="T31:V31"/>
    <mergeCell ref="B34:G34"/>
    <mergeCell ref="H34:J34"/>
    <mergeCell ref="K34:M34"/>
    <mergeCell ref="N34:P34"/>
    <mergeCell ref="Q34:S34"/>
    <mergeCell ref="T34:V34"/>
    <mergeCell ref="B33:G33"/>
    <mergeCell ref="H33:J33"/>
    <mergeCell ref="K33:M33"/>
    <mergeCell ref="N33:P33"/>
    <mergeCell ref="Q33:S33"/>
    <mergeCell ref="T33:V33"/>
    <mergeCell ref="B36:G36"/>
    <mergeCell ref="H36:J36"/>
    <mergeCell ref="K36:M36"/>
    <mergeCell ref="N36:P36"/>
    <mergeCell ref="Q36:S36"/>
    <mergeCell ref="T36:V36"/>
    <mergeCell ref="B35:G35"/>
    <mergeCell ref="H35:J35"/>
    <mergeCell ref="K35:M35"/>
    <mergeCell ref="N35:P35"/>
    <mergeCell ref="Q35:S35"/>
    <mergeCell ref="T35:V35"/>
    <mergeCell ref="B38:G38"/>
    <mergeCell ref="H38:J38"/>
    <mergeCell ref="K38:M38"/>
    <mergeCell ref="N38:P38"/>
    <mergeCell ref="Q38:S38"/>
    <mergeCell ref="T38:V38"/>
    <mergeCell ref="B37:G37"/>
    <mergeCell ref="H37:J37"/>
    <mergeCell ref="K37:M37"/>
    <mergeCell ref="N37:P37"/>
    <mergeCell ref="Q37:S37"/>
    <mergeCell ref="T37:V37"/>
    <mergeCell ref="B40:G40"/>
    <mergeCell ref="H40:J40"/>
    <mergeCell ref="K40:M40"/>
    <mergeCell ref="N40:P40"/>
    <mergeCell ref="Q40:S40"/>
    <mergeCell ref="T40:V40"/>
    <mergeCell ref="B39:G39"/>
    <mergeCell ref="H39:J39"/>
    <mergeCell ref="K39:M39"/>
    <mergeCell ref="N39:P39"/>
    <mergeCell ref="Q39:S39"/>
    <mergeCell ref="T39:V39"/>
    <mergeCell ref="B42:G42"/>
    <mergeCell ref="H42:J42"/>
    <mergeCell ref="K42:M42"/>
    <mergeCell ref="N42:P42"/>
    <mergeCell ref="Q42:S42"/>
    <mergeCell ref="T42:V42"/>
    <mergeCell ref="B41:G41"/>
    <mergeCell ref="H41:J41"/>
    <mergeCell ref="K41:M41"/>
    <mergeCell ref="N41:P41"/>
    <mergeCell ref="Q41:S41"/>
    <mergeCell ref="T41:V41"/>
    <mergeCell ref="B44:G44"/>
    <mergeCell ref="H44:J44"/>
    <mergeCell ref="K44:M44"/>
    <mergeCell ref="N44:P44"/>
    <mergeCell ref="Q44:S44"/>
    <mergeCell ref="T44:V44"/>
    <mergeCell ref="B43:G43"/>
    <mergeCell ref="H43:J43"/>
    <mergeCell ref="K43:M43"/>
    <mergeCell ref="N43:P43"/>
    <mergeCell ref="Q43:S43"/>
    <mergeCell ref="T43:V43"/>
    <mergeCell ref="B46:G46"/>
    <mergeCell ref="H46:J46"/>
    <mergeCell ref="K46:M46"/>
    <mergeCell ref="N46:P46"/>
    <mergeCell ref="Q46:S46"/>
    <mergeCell ref="T46:V46"/>
    <mergeCell ref="B45:G45"/>
    <mergeCell ref="H45:J45"/>
    <mergeCell ref="K45:M45"/>
    <mergeCell ref="N45:P45"/>
    <mergeCell ref="Q45:S45"/>
    <mergeCell ref="T45:V45"/>
    <mergeCell ref="B48:G48"/>
    <mergeCell ref="H48:J48"/>
    <mergeCell ref="K48:M48"/>
    <mergeCell ref="N48:P48"/>
    <mergeCell ref="Q48:S48"/>
    <mergeCell ref="T48:V48"/>
    <mergeCell ref="B47:G47"/>
    <mergeCell ref="H47:J47"/>
    <mergeCell ref="K47:M47"/>
    <mergeCell ref="N47:P47"/>
    <mergeCell ref="Q47:S47"/>
    <mergeCell ref="T47:V47"/>
    <mergeCell ref="B50:G50"/>
    <mergeCell ref="H50:J50"/>
    <mergeCell ref="K50:M50"/>
    <mergeCell ref="N50:P50"/>
    <mergeCell ref="Q50:S50"/>
    <mergeCell ref="T50:V50"/>
    <mergeCell ref="B49:G49"/>
    <mergeCell ref="H49:J49"/>
    <mergeCell ref="K49:M49"/>
    <mergeCell ref="N49:P49"/>
    <mergeCell ref="Q49:S49"/>
    <mergeCell ref="T49:V49"/>
  </mergeCells>
  <phoneticPr fontId="3"/>
  <printOptions gridLinesSet="0"/>
  <pageMargins left="0.59055118110236227" right="0.59055118110236227" top="0.78740157480314965" bottom="0.78740157480314965" header="0" footer="0"/>
  <pageSetup paperSize="9" scale="93" firstPageNumber="142" fitToWidth="0" fitToHeight="0" pageOrder="overThenDown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K349"/>
  <sheetViews>
    <sheetView view="pageBreakPreview" zoomScaleNormal="100" zoomScaleSheetLayoutView="100" workbookViewId="0"/>
  </sheetViews>
  <sheetFormatPr defaultColWidth="10.375" defaultRowHeight="10.5" customHeight="1"/>
  <cols>
    <col min="1" max="1" width="3.75" style="413" customWidth="1"/>
    <col min="2" max="2" width="14.375" style="412" customWidth="1"/>
    <col min="3" max="3" width="13.75" style="413" hidden="1" customWidth="1"/>
    <col min="4" max="7" width="13.75" style="413" customWidth="1"/>
    <col min="8" max="8" width="12.875" style="35" customWidth="1"/>
    <col min="9" max="9" width="9" style="35" customWidth="1"/>
    <col min="10" max="256" width="10.375" style="413"/>
    <col min="257" max="257" width="3.75" style="413" customWidth="1"/>
    <col min="258" max="258" width="14.375" style="413" customWidth="1"/>
    <col min="259" max="259" width="10.375" style="413" hidden="1" customWidth="1"/>
    <col min="260" max="263" width="13.75" style="413" customWidth="1"/>
    <col min="264" max="264" width="12.875" style="413" customWidth="1"/>
    <col min="265" max="265" width="9" style="413" customWidth="1"/>
    <col min="266" max="512" width="10.375" style="413"/>
    <col min="513" max="513" width="3.75" style="413" customWidth="1"/>
    <col min="514" max="514" width="14.375" style="413" customWidth="1"/>
    <col min="515" max="515" width="10.375" style="413" hidden="1" customWidth="1"/>
    <col min="516" max="519" width="13.75" style="413" customWidth="1"/>
    <col min="520" max="520" width="12.875" style="413" customWidth="1"/>
    <col min="521" max="521" width="9" style="413" customWidth="1"/>
    <col min="522" max="768" width="10.375" style="413"/>
    <col min="769" max="769" width="3.75" style="413" customWidth="1"/>
    <col min="770" max="770" width="14.375" style="413" customWidth="1"/>
    <col min="771" max="771" width="10.375" style="413" hidden="1" customWidth="1"/>
    <col min="772" max="775" width="13.75" style="413" customWidth="1"/>
    <col min="776" max="776" width="12.875" style="413" customWidth="1"/>
    <col min="777" max="777" width="9" style="413" customWidth="1"/>
    <col min="778" max="1024" width="10.375" style="413"/>
    <col min="1025" max="1025" width="3.75" style="413" customWidth="1"/>
    <col min="1026" max="1026" width="14.375" style="413" customWidth="1"/>
    <col min="1027" max="1027" width="10.375" style="413" hidden="1" customWidth="1"/>
    <col min="1028" max="1031" width="13.75" style="413" customWidth="1"/>
    <col min="1032" max="1032" width="12.875" style="413" customWidth="1"/>
    <col min="1033" max="1033" width="9" style="413" customWidth="1"/>
    <col min="1034" max="1280" width="10.375" style="413"/>
    <col min="1281" max="1281" width="3.75" style="413" customWidth="1"/>
    <col min="1282" max="1282" width="14.375" style="413" customWidth="1"/>
    <col min="1283" max="1283" width="10.375" style="413" hidden="1" customWidth="1"/>
    <col min="1284" max="1287" width="13.75" style="413" customWidth="1"/>
    <col min="1288" max="1288" width="12.875" style="413" customWidth="1"/>
    <col min="1289" max="1289" width="9" style="413" customWidth="1"/>
    <col min="1290" max="1536" width="10.375" style="413"/>
    <col min="1537" max="1537" width="3.75" style="413" customWidth="1"/>
    <col min="1538" max="1538" width="14.375" style="413" customWidth="1"/>
    <col min="1539" max="1539" width="10.375" style="413" hidden="1" customWidth="1"/>
    <col min="1540" max="1543" width="13.75" style="413" customWidth="1"/>
    <col min="1544" max="1544" width="12.875" style="413" customWidth="1"/>
    <col min="1545" max="1545" width="9" style="413" customWidth="1"/>
    <col min="1546" max="1792" width="10.375" style="413"/>
    <col min="1793" max="1793" width="3.75" style="413" customWidth="1"/>
    <col min="1794" max="1794" width="14.375" style="413" customWidth="1"/>
    <col min="1795" max="1795" width="10.375" style="413" hidden="1" customWidth="1"/>
    <col min="1796" max="1799" width="13.75" style="413" customWidth="1"/>
    <col min="1800" max="1800" width="12.875" style="413" customWidth="1"/>
    <col min="1801" max="1801" width="9" style="413" customWidth="1"/>
    <col min="1802" max="2048" width="10.375" style="413"/>
    <col min="2049" max="2049" width="3.75" style="413" customWidth="1"/>
    <col min="2050" max="2050" width="14.375" style="413" customWidth="1"/>
    <col min="2051" max="2051" width="10.375" style="413" hidden="1" customWidth="1"/>
    <col min="2052" max="2055" width="13.75" style="413" customWidth="1"/>
    <col min="2056" max="2056" width="12.875" style="413" customWidth="1"/>
    <col min="2057" max="2057" width="9" style="413" customWidth="1"/>
    <col min="2058" max="2304" width="10.375" style="413"/>
    <col min="2305" max="2305" width="3.75" style="413" customWidth="1"/>
    <col min="2306" max="2306" width="14.375" style="413" customWidth="1"/>
    <col min="2307" max="2307" width="10.375" style="413" hidden="1" customWidth="1"/>
    <col min="2308" max="2311" width="13.75" style="413" customWidth="1"/>
    <col min="2312" max="2312" width="12.875" style="413" customWidth="1"/>
    <col min="2313" max="2313" width="9" style="413" customWidth="1"/>
    <col min="2314" max="2560" width="10.375" style="413"/>
    <col min="2561" max="2561" width="3.75" style="413" customWidth="1"/>
    <col min="2562" max="2562" width="14.375" style="413" customWidth="1"/>
    <col min="2563" max="2563" width="10.375" style="413" hidden="1" customWidth="1"/>
    <col min="2564" max="2567" width="13.75" style="413" customWidth="1"/>
    <col min="2568" max="2568" width="12.875" style="413" customWidth="1"/>
    <col min="2569" max="2569" width="9" style="413" customWidth="1"/>
    <col min="2570" max="2816" width="10.375" style="413"/>
    <col min="2817" max="2817" width="3.75" style="413" customWidth="1"/>
    <col min="2818" max="2818" width="14.375" style="413" customWidth="1"/>
    <col min="2819" max="2819" width="10.375" style="413" hidden="1" customWidth="1"/>
    <col min="2820" max="2823" width="13.75" style="413" customWidth="1"/>
    <col min="2824" max="2824" width="12.875" style="413" customWidth="1"/>
    <col min="2825" max="2825" width="9" style="413" customWidth="1"/>
    <col min="2826" max="3072" width="10.375" style="413"/>
    <col min="3073" max="3073" width="3.75" style="413" customWidth="1"/>
    <col min="3074" max="3074" width="14.375" style="413" customWidth="1"/>
    <col min="3075" max="3075" width="10.375" style="413" hidden="1" customWidth="1"/>
    <col min="3076" max="3079" width="13.75" style="413" customWidth="1"/>
    <col min="3080" max="3080" width="12.875" style="413" customWidth="1"/>
    <col min="3081" max="3081" width="9" style="413" customWidth="1"/>
    <col min="3082" max="3328" width="10.375" style="413"/>
    <col min="3329" max="3329" width="3.75" style="413" customWidth="1"/>
    <col min="3330" max="3330" width="14.375" style="413" customWidth="1"/>
    <col min="3331" max="3331" width="10.375" style="413" hidden="1" customWidth="1"/>
    <col min="3332" max="3335" width="13.75" style="413" customWidth="1"/>
    <col min="3336" max="3336" width="12.875" style="413" customWidth="1"/>
    <col min="3337" max="3337" width="9" style="413" customWidth="1"/>
    <col min="3338" max="3584" width="10.375" style="413"/>
    <col min="3585" max="3585" width="3.75" style="413" customWidth="1"/>
    <col min="3586" max="3586" width="14.375" style="413" customWidth="1"/>
    <col min="3587" max="3587" width="10.375" style="413" hidden="1" customWidth="1"/>
    <col min="3588" max="3591" width="13.75" style="413" customWidth="1"/>
    <col min="3592" max="3592" width="12.875" style="413" customWidth="1"/>
    <col min="3593" max="3593" width="9" style="413" customWidth="1"/>
    <col min="3594" max="3840" width="10.375" style="413"/>
    <col min="3841" max="3841" width="3.75" style="413" customWidth="1"/>
    <col min="3842" max="3842" width="14.375" style="413" customWidth="1"/>
    <col min="3843" max="3843" width="10.375" style="413" hidden="1" customWidth="1"/>
    <col min="3844" max="3847" width="13.75" style="413" customWidth="1"/>
    <col min="3848" max="3848" width="12.875" style="413" customWidth="1"/>
    <col min="3849" max="3849" width="9" style="413" customWidth="1"/>
    <col min="3850" max="4096" width="10.375" style="413"/>
    <col min="4097" max="4097" width="3.75" style="413" customWidth="1"/>
    <col min="4098" max="4098" width="14.375" style="413" customWidth="1"/>
    <col min="4099" max="4099" width="10.375" style="413" hidden="1" customWidth="1"/>
    <col min="4100" max="4103" width="13.75" style="413" customWidth="1"/>
    <col min="4104" max="4104" width="12.875" style="413" customWidth="1"/>
    <col min="4105" max="4105" width="9" style="413" customWidth="1"/>
    <col min="4106" max="4352" width="10.375" style="413"/>
    <col min="4353" max="4353" width="3.75" style="413" customWidth="1"/>
    <col min="4354" max="4354" width="14.375" style="413" customWidth="1"/>
    <col min="4355" max="4355" width="10.375" style="413" hidden="1" customWidth="1"/>
    <col min="4356" max="4359" width="13.75" style="413" customWidth="1"/>
    <col min="4360" max="4360" width="12.875" style="413" customWidth="1"/>
    <col min="4361" max="4361" width="9" style="413" customWidth="1"/>
    <col min="4362" max="4608" width="10.375" style="413"/>
    <col min="4609" max="4609" width="3.75" style="413" customWidth="1"/>
    <col min="4610" max="4610" width="14.375" style="413" customWidth="1"/>
    <col min="4611" max="4611" width="10.375" style="413" hidden="1" customWidth="1"/>
    <col min="4612" max="4615" width="13.75" style="413" customWidth="1"/>
    <col min="4616" max="4616" width="12.875" style="413" customWidth="1"/>
    <col min="4617" max="4617" width="9" style="413" customWidth="1"/>
    <col min="4618" max="4864" width="10.375" style="413"/>
    <col min="4865" max="4865" width="3.75" style="413" customWidth="1"/>
    <col min="4866" max="4866" width="14.375" style="413" customWidth="1"/>
    <col min="4867" max="4867" width="10.375" style="413" hidden="1" customWidth="1"/>
    <col min="4868" max="4871" width="13.75" style="413" customWidth="1"/>
    <col min="4872" max="4872" width="12.875" style="413" customWidth="1"/>
    <col min="4873" max="4873" width="9" style="413" customWidth="1"/>
    <col min="4874" max="5120" width="10.375" style="413"/>
    <col min="5121" max="5121" width="3.75" style="413" customWidth="1"/>
    <col min="5122" max="5122" width="14.375" style="413" customWidth="1"/>
    <col min="5123" max="5123" width="10.375" style="413" hidden="1" customWidth="1"/>
    <col min="5124" max="5127" width="13.75" style="413" customWidth="1"/>
    <col min="5128" max="5128" width="12.875" style="413" customWidth="1"/>
    <col min="5129" max="5129" width="9" style="413" customWidth="1"/>
    <col min="5130" max="5376" width="10.375" style="413"/>
    <col min="5377" max="5377" width="3.75" style="413" customWidth="1"/>
    <col min="5378" max="5378" width="14.375" style="413" customWidth="1"/>
    <col min="5379" max="5379" width="10.375" style="413" hidden="1" customWidth="1"/>
    <col min="5380" max="5383" width="13.75" style="413" customWidth="1"/>
    <col min="5384" max="5384" width="12.875" style="413" customWidth="1"/>
    <col min="5385" max="5385" width="9" style="413" customWidth="1"/>
    <col min="5386" max="5632" width="10.375" style="413"/>
    <col min="5633" max="5633" width="3.75" style="413" customWidth="1"/>
    <col min="5634" max="5634" width="14.375" style="413" customWidth="1"/>
    <col min="5635" max="5635" width="10.375" style="413" hidden="1" customWidth="1"/>
    <col min="5636" max="5639" width="13.75" style="413" customWidth="1"/>
    <col min="5640" max="5640" width="12.875" style="413" customWidth="1"/>
    <col min="5641" max="5641" width="9" style="413" customWidth="1"/>
    <col min="5642" max="5888" width="10.375" style="413"/>
    <col min="5889" max="5889" width="3.75" style="413" customWidth="1"/>
    <col min="5890" max="5890" width="14.375" style="413" customWidth="1"/>
    <col min="5891" max="5891" width="10.375" style="413" hidden="1" customWidth="1"/>
    <col min="5892" max="5895" width="13.75" style="413" customWidth="1"/>
    <col min="5896" max="5896" width="12.875" style="413" customWidth="1"/>
    <col min="5897" max="5897" width="9" style="413" customWidth="1"/>
    <col min="5898" max="6144" width="10.375" style="413"/>
    <col min="6145" max="6145" width="3.75" style="413" customWidth="1"/>
    <col min="6146" max="6146" width="14.375" style="413" customWidth="1"/>
    <col min="6147" max="6147" width="10.375" style="413" hidden="1" customWidth="1"/>
    <col min="6148" max="6151" width="13.75" style="413" customWidth="1"/>
    <col min="6152" max="6152" width="12.875" style="413" customWidth="1"/>
    <col min="6153" max="6153" width="9" style="413" customWidth="1"/>
    <col min="6154" max="6400" width="10.375" style="413"/>
    <col min="6401" max="6401" width="3.75" style="413" customWidth="1"/>
    <col min="6402" max="6402" width="14.375" style="413" customWidth="1"/>
    <col min="6403" max="6403" width="10.375" style="413" hidden="1" customWidth="1"/>
    <col min="6404" max="6407" width="13.75" style="413" customWidth="1"/>
    <col min="6408" max="6408" width="12.875" style="413" customWidth="1"/>
    <col min="6409" max="6409" width="9" style="413" customWidth="1"/>
    <col min="6410" max="6656" width="10.375" style="413"/>
    <col min="6657" max="6657" width="3.75" style="413" customWidth="1"/>
    <col min="6658" max="6658" width="14.375" style="413" customWidth="1"/>
    <col min="6659" max="6659" width="10.375" style="413" hidden="1" customWidth="1"/>
    <col min="6660" max="6663" width="13.75" style="413" customWidth="1"/>
    <col min="6664" max="6664" width="12.875" style="413" customWidth="1"/>
    <col min="6665" max="6665" width="9" style="413" customWidth="1"/>
    <col min="6666" max="6912" width="10.375" style="413"/>
    <col min="6913" max="6913" width="3.75" style="413" customWidth="1"/>
    <col min="6914" max="6914" width="14.375" style="413" customWidth="1"/>
    <col min="6915" max="6915" width="10.375" style="413" hidden="1" customWidth="1"/>
    <col min="6916" max="6919" width="13.75" style="413" customWidth="1"/>
    <col min="6920" max="6920" width="12.875" style="413" customWidth="1"/>
    <col min="6921" max="6921" width="9" style="413" customWidth="1"/>
    <col min="6922" max="7168" width="10.375" style="413"/>
    <col min="7169" max="7169" width="3.75" style="413" customWidth="1"/>
    <col min="7170" max="7170" width="14.375" style="413" customWidth="1"/>
    <col min="7171" max="7171" width="10.375" style="413" hidden="1" customWidth="1"/>
    <col min="7172" max="7175" width="13.75" style="413" customWidth="1"/>
    <col min="7176" max="7176" width="12.875" style="413" customWidth="1"/>
    <col min="7177" max="7177" width="9" style="413" customWidth="1"/>
    <col min="7178" max="7424" width="10.375" style="413"/>
    <col min="7425" max="7425" width="3.75" style="413" customWidth="1"/>
    <col min="7426" max="7426" width="14.375" style="413" customWidth="1"/>
    <col min="7427" max="7427" width="10.375" style="413" hidden="1" customWidth="1"/>
    <col min="7428" max="7431" width="13.75" style="413" customWidth="1"/>
    <col min="7432" max="7432" width="12.875" style="413" customWidth="1"/>
    <col min="7433" max="7433" width="9" style="413" customWidth="1"/>
    <col min="7434" max="7680" width="10.375" style="413"/>
    <col min="7681" max="7681" width="3.75" style="413" customWidth="1"/>
    <col min="7682" max="7682" width="14.375" style="413" customWidth="1"/>
    <col min="7683" max="7683" width="10.375" style="413" hidden="1" customWidth="1"/>
    <col min="7684" max="7687" width="13.75" style="413" customWidth="1"/>
    <col min="7688" max="7688" width="12.875" style="413" customWidth="1"/>
    <col min="7689" max="7689" width="9" style="413" customWidth="1"/>
    <col min="7690" max="7936" width="10.375" style="413"/>
    <col min="7937" max="7937" width="3.75" style="413" customWidth="1"/>
    <col min="7938" max="7938" width="14.375" style="413" customWidth="1"/>
    <col min="7939" max="7939" width="10.375" style="413" hidden="1" customWidth="1"/>
    <col min="7940" max="7943" width="13.75" style="413" customWidth="1"/>
    <col min="7944" max="7944" width="12.875" style="413" customWidth="1"/>
    <col min="7945" max="7945" width="9" style="413" customWidth="1"/>
    <col min="7946" max="8192" width="10.375" style="413"/>
    <col min="8193" max="8193" width="3.75" style="413" customWidth="1"/>
    <col min="8194" max="8194" width="14.375" style="413" customWidth="1"/>
    <col min="8195" max="8195" width="10.375" style="413" hidden="1" customWidth="1"/>
    <col min="8196" max="8199" width="13.75" style="413" customWidth="1"/>
    <col min="8200" max="8200" width="12.875" style="413" customWidth="1"/>
    <col min="8201" max="8201" width="9" style="413" customWidth="1"/>
    <col min="8202" max="8448" width="10.375" style="413"/>
    <col min="8449" max="8449" width="3.75" style="413" customWidth="1"/>
    <col min="8450" max="8450" width="14.375" style="413" customWidth="1"/>
    <col min="8451" max="8451" width="10.375" style="413" hidden="1" customWidth="1"/>
    <col min="8452" max="8455" width="13.75" style="413" customWidth="1"/>
    <col min="8456" max="8456" width="12.875" style="413" customWidth="1"/>
    <col min="8457" max="8457" width="9" style="413" customWidth="1"/>
    <col min="8458" max="8704" width="10.375" style="413"/>
    <col min="8705" max="8705" width="3.75" style="413" customWidth="1"/>
    <col min="8706" max="8706" width="14.375" style="413" customWidth="1"/>
    <col min="8707" max="8707" width="10.375" style="413" hidden="1" customWidth="1"/>
    <col min="8708" max="8711" width="13.75" style="413" customWidth="1"/>
    <col min="8712" max="8712" width="12.875" style="413" customWidth="1"/>
    <col min="8713" max="8713" width="9" style="413" customWidth="1"/>
    <col min="8714" max="8960" width="10.375" style="413"/>
    <col min="8961" max="8961" width="3.75" style="413" customWidth="1"/>
    <col min="8962" max="8962" width="14.375" style="413" customWidth="1"/>
    <col min="8963" max="8963" width="10.375" style="413" hidden="1" customWidth="1"/>
    <col min="8964" max="8967" width="13.75" style="413" customWidth="1"/>
    <col min="8968" max="8968" width="12.875" style="413" customWidth="1"/>
    <col min="8969" max="8969" width="9" style="413" customWidth="1"/>
    <col min="8970" max="9216" width="10.375" style="413"/>
    <col min="9217" max="9217" width="3.75" style="413" customWidth="1"/>
    <col min="9218" max="9218" width="14.375" style="413" customWidth="1"/>
    <col min="9219" max="9219" width="10.375" style="413" hidden="1" customWidth="1"/>
    <col min="9220" max="9223" width="13.75" style="413" customWidth="1"/>
    <col min="9224" max="9224" width="12.875" style="413" customWidth="1"/>
    <col min="9225" max="9225" width="9" style="413" customWidth="1"/>
    <col min="9226" max="9472" width="10.375" style="413"/>
    <col min="9473" max="9473" width="3.75" style="413" customWidth="1"/>
    <col min="9474" max="9474" width="14.375" style="413" customWidth="1"/>
    <col min="9475" max="9475" width="10.375" style="413" hidden="1" customWidth="1"/>
    <col min="9476" max="9479" width="13.75" style="413" customWidth="1"/>
    <col min="9480" max="9480" width="12.875" style="413" customWidth="1"/>
    <col min="9481" max="9481" width="9" style="413" customWidth="1"/>
    <col min="9482" max="9728" width="10.375" style="413"/>
    <col min="9729" max="9729" width="3.75" style="413" customWidth="1"/>
    <col min="9730" max="9730" width="14.375" style="413" customWidth="1"/>
    <col min="9731" max="9731" width="10.375" style="413" hidden="1" customWidth="1"/>
    <col min="9732" max="9735" width="13.75" style="413" customWidth="1"/>
    <col min="9736" max="9736" width="12.875" style="413" customWidth="1"/>
    <col min="9737" max="9737" width="9" style="413" customWidth="1"/>
    <col min="9738" max="9984" width="10.375" style="413"/>
    <col min="9985" max="9985" width="3.75" style="413" customWidth="1"/>
    <col min="9986" max="9986" width="14.375" style="413" customWidth="1"/>
    <col min="9987" max="9987" width="10.375" style="413" hidden="1" customWidth="1"/>
    <col min="9988" max="9991" width="13.75" style="413" customWidth="1"/>
    <col min="9992" max="9992" width="12.875" style="413" customWidth="1"/>
    <col min="9993" max="9993" width="9" style="413" customWidth="1"/>
    <col min="9994" max="10240" width="10.375" style="413"/>
    <col min="10241" max="10241" width="3.75" style="413" customWidth="1"/>
    <col min="10242" max="10242" width="14.375" style="413" customWidth="1"/>
    <col min="10243" max="10243" width="10.375" style="413" hidden="1" customWidth="1"/>
    <col min="10244" max="10247" width="13.75" style="413" customWidth="1"/>
    <col min="10248" max="10248" width="12.875" style="413" customWidth="1"/>
    <col min="10249" max="10249" width="9" style="413" customWidth="1"/>
    <col min="10250" max="10496" width="10.375" style="413"/>
    <col min="10497" max="10497" width="3.75" style="413" customWidth="1"/>
    <col min="10498" max="10498" width="14.375" style="413" customWidth="1"/>
    <col min="10499" max="10499" width="10.375" style="413" hidden="1" customWidth="1"/>
    <col min="10500" max="10503" width="13.75" style="413" customWidth="1"/>
    <col min="10504" max="10504" width="12.875" style="413" customWidth="1"/>
    <col min="10505" max="10505" width="9" style="413" customWidth="1"/>
    <col min="10506" max="10752" width="10.375" style="413"/>
    <col min="10753" max="10753" width="3.75" style="413" customWidth="1"/>
    <col min="10754" max="10754" width="14.375" style="413" customWidth="1"/>
    <col min="10755" max="10755" width="10.375" style="413" hidden="1" customWidth="1"/>
    <col min="10756" max="10759" width="13.75" style="413" customWidth="1"/>
    <col min="10760" max="10760" width="12.875" style="413" customWidth="1"/>
    <col min="10761" max="10761" width="9" style="413" customWidth="1"/>
    <col min="10762" max="11008" width="10.375" style="413"/>
    <col min="11009" max="11009" width="3.75" style="413" customWidth="1"/>
    <col min="11010" max="11010" width="14.375" style="413" customWidth="1"/>
    <col min="11011" max="11011" width="10.375" style="413" hidden="1" customWidth="1"/>
    <col min="11012" max="11015" width="13.75" style="413" customWidth="1"/>
    <col min="11016" max="11016" width="12.875" style="413" customWidth="1"/>
    <col min="11017" max="11017" width="9" style="413" customWidth="1"/>
    <col min="11018" max="11264" width="10.375" style="413"/>
    <col min="11265" max="11265" width="3.75" style="413" customWidth="1"/>
    <col min="11266" max="11266" width="14.375" style="413" customWidth="1"/>
    <col min="11267" max="11267" width="10.375" style="413" hidden="1" customWidth="1"/>
    <col min="11268" max="11271" width="13.75" style="413" customWidth="1"/>
    <col min="11272" max="11272" width="12.875" style="413" customWidth="1"/>
    <col min="11273" max="11273" width="9" style="413" customWidth="1"/>
    <col min="11274" max="11520" width="10.375" style="413"/>
    <col min="11521" max="11521" width="3.75" style="413" customWidth="1"/>
    <col min="11522" max="11522" width="14.375" style="413" customWidth="1"/>
    <col min="11523" max="11523" width="10.375" style="413" hidden="1" customWidth="1"/>
    <col min="11524" max="11527" width="13.75" style="413" customWidth="1"/>
    <col min="11528" max="11528" width="12.875" style="413" customWidth="1"/>
    <col min="11529" max="11529" width="9" style="413" customWidth="1"/>
    <col min="11530" max="11776" width="10.375" style="413"/>
    <col min="11777" max="11777" width="3.75" style="413" customWidth="1"/>
    <col min="11778" max="11778" width="14.375" style="413" customWidth="1"/>
    <col min="11779" max="11779" width="10.375" style="413" hidden="1" customWidth="1"/>
    <col min="11780" max="11783" width="13.75" style="413" customWidth="1"/>
    <col min="11784" max="11784" width="12.875" style="413" customWidth="1"/>
    <col min="11785" max="11785" width="9" style="413" customWidth="1"/>
    <col min="11786" max="12032" width="10.375" style="413"/>
    <col min="12033" max="12033" width="3.75" style="413" customWidth="1"/>
    <col min="12034" max="12034" width="14.375" style="413" customWidth="1"/>
    <col min="12035" max="12035" width="10.375" style="413" hidden="1" customWidth="1"/>
    <col min="12036" max="12039" width="13.75" style="413" customWidth="1"/>
    <col min="12040" max="12040" width="12.875" style="413" customWidth="1"/>
    <col min="12041" max="12041" width="9" style="413" customWidth="1"/>
    <col min="12042" max="12288" width="10.375" style="413"/>
    <col min="12289" max="12289" width="3.75" style="413" customWidth="1"/>
    <col min="12290" max="12290" width="14.375" style="413" customWidth="1"/>
    <col min="12291" max="12291" width="10.375" style="413" hidden="1" customWidth="1"/>
    <col min="12292" max="12295" width="13.75" style="413" customWidth="1"/>
    <col min="12296" max="12296" width="12.875" style="413" customWidth="1"/>
    <col min="12297" max="12297" width="9" style="413" customWidth="1"/>
    <col min="12298" max="12544" width="10.375" style="413"/>
    <col min="12545" max="12545" width="3.75" style="413" customWidth="1"/>
    <col min="12546" max="12546" width="14.375" style="413" customWidth="1"/>
    <col min="12547" max="12547" width="10.375" style="413" hidden="1" customWidth="1"/>
    <col min="12548" max="12551" width="13.75" style="413" customWidth="1"/>
    <col min="12552" max="12552" width="12.875" style="413" customWidth="1"/>
    <col min="12553" max="12553" width="9" style="413" customWidth="1"/>
    <col min="12554" max="12800" width="10.375" style="413"/>
    <col min="12801" max="12801" width="3.75" style="413" customWidth="1"/>
    <col min="12802" max="12802" width="14.375" style="413" customWidth="1"/>
    <col min="12803" max="12803" width="10.375" style="413" hidden="1" customWidth="1"/>
    <col min="12804" max="12807" width="13.75" style="413" customWidth="1"/>
    <col min="12808" max="12808" width="12.875" style="413" customWidth="1"/>
    <col min="12809" max="12809" width="9" style="413" customWidth="1"/>
    <col min="12810" max="13056" width="10.375" style="413"/>
    <col min="13057" max="13057" width="3.75" style="413" customWidth="1"/>
    <col min="13058" max="13058" width="14.375" style="413" customWidth="1"/>
    <col min="13059" max="13059" width="10.375" style="413" hidden="1" customWidth="1"/>
    <col min="13060" max="13063" width="13.75" style="413" customWidth="1"/>
    <col min="13064" max="13064" width="12.875" style="413" customWidth="1"/>
    <col min="13065" max="13065" width="9" style="413" customWidth="1"/>
    <col min="13066" max="13312" width="10.375" style="413"/>
    <col min="13313" max="13313" width="3.75" style="413" customWidth="1"/>
    <col min="13314" max="13314" width="14.375" style="413" customWidth="1"/>
    <col min="13315" max="13315" width="10.375" style="413" hidden="1" customWidth="1"/>
    <col min="13316" max="13319" width="13.75" style="413" customWidth="1"/>
    <col min="13320" max="13320" width="12.875" style="413" customWidth="1"/>
    <col min="13321" max="13321" width="9" style="413" customWidth="1"/>
    <col min="13322" max="13568" width="10.375" style="413"/>
    <col min="13569" max="13569" width="3.75" style="413" customWidth="1"/>
    <col min="13570" max="13570" width="14.375" style="413" customWidth="1"/>
    <col min="13571" max="13571" width="10.375" style="413" hidden="1" customWidth="1"/>
    <col min="13572" max="13575" width="13.75" style="413" customWidth="1"/>
    <col min="13576" max="13576" width="12.875" style="413" customWidth="1"/>
    <col min="13577" max="13577" width="9" style="413" customWidth="1"/>
    <col min="13578" max="13824" width="10.375" style="413"/>
    <col min="13825" max="13825" width="3.75" style="413" customWidth="1"/>
    <col min="13826" max="13826" width="14.375" style="413" customWidth="1"/>
    <col min="13827" max="13827" width="10.375" style="413" hidden="1" customWidth="1"/>
    <col min="13828" max="13831" width="13.75" style="413" customWidth="1"/>
    <col min="13832" max="13832" width="12.875" style="413" customWidth="1"/>
    <col min="13833" max="13833" width="9" style="413" customWidth="1"/>
    <col min="13834" max="14080" width="10.375" style="413"/>
    <col min="14081" max="14081" width="3.75" style="413" customWidth="1"/>
    <col min="14082" max="14082" width="14.375" style="413" customWidth="1"/>
    <col min="14083" max="14083" width="10.375" style="413" hidden="1" customWidth="1"/>
    <col min="14084" max="14087" width="13.75" style="413" customWidth="1"/>
    <col min="14088" max="14088" width="12.875" style="413" customWidth="1"/>
    <col min="14089" max="14089" width="9" style="413" customWidth="1"/>
    <col min="14090" max="14336" width="10.375" style="413"/>
    <col min="14337" max="14337" width="3.75" style="413" customWidth="1"/>
    <col min="14338" max="14338" width="14.375" style="413" customWidth="1"/>
    <col min="14339" max="14339" width="10.375" style="413" hidden="1" customWidth="1"/>
    <col min="14340" max="14343" width="13.75" style="413" customWidth="1"/>
    <col min="14344" max="14344" width="12.875" style="413" customWidth="1"/>
    <col min="14345" max="14345" width="9" style="413" customWidth="1"/>
    <col min="14346" max="14592" width="10.375" style="413"/>
    <col min="14593" max="14593" width="3.75" style="413" customWidth="1"/>
    <col min="14594" max="14594" width="14.375" style="413" customWidth="1"/>
    <col min="14595" max="14595" width="10.375" style="413" hidden="1" customWidth="1"/>
    <col min="14596" max="14599" width="13.75" style="413" customWidth="1"/>
    <col min="14600" max="14600" width="12.875" style="413" customWidth="1"/>
    <col min="14601" max="14601" width="9" style="413" customWidth="1"/>
    <col min="14602" max="14848" width="10.375" style="413"/>
    <col min="14849" max="14849" width="3.75" style="413" customWidth="1"/>
    <col min="14850" max="14850" width="14.375" style="413" customWidth="1"/>
    <col min="14851" max="14851" width="10.375" style="413" hidden="1" customWidth="1"/>
    <col min="14852" max="14855" width="13.75" style="413" customWidth="1"/>
    <col min="14856" max="14856" width="12.875" style="413" customWidth="1"/>
    <col min="14857" max="14857" width="9" style="413" customWidth="1"/>
    <col min="14858" max="15104" width="10.375" style="413"/>
    <col min="15105" max="15105" width="3.75" style="413" customWidth="1"/>
    <col min="15106" max="15106" width="14.375" style="413" customWidth="1"/>
    <col min="15107" max="15107" width="10.375" style="413" hidden="1" customWidth="1"/>
    <col min="15108" max="15111" width="13.75" style="413" customWidth="1"/>
    <col min="15112" max="15112" width="12.875" style="413" customWidth="1"/>
    <col min="15113" max="15113" width="9" style="413" customWidth="1"/>
    <col min="15114" max="15360" width="10.375" style="413"/>
    <col min="15361" max="15361" width="3.75" style="413" customWidth="1"/>
    <col min="15362" max="15362" width="14.375" style="413" customWidth="1"/>
    <col min="15363" max="15363" width="10.375" style="413" hidden="1" customWidth="1"/>
    <col min="15364" max="15367" width="13.75" style="413" customWidth="1"/>
    <col min="15368" max="15368" width="12.875" style="413" customWidth="1"/>
    <col min="15369" max="15369" width="9" style="413" customWidth="1"/>
    <col min="15370" max="15616" width="10.375" style="413"/>
    <col min="15617" max="15617" width="3.75" style="413" customWidth="1"/>
    <col min="15618" max="15618" width="14.375" style="413" customWidth="1"/>
    <col min="15619" max="15619" width="10.375" style="413" hidden="1" customWidth="1"/>
    <col min="15620" max="15623" width="13.75" style="413" customWidth="1"/>
    <col min="15624" max="15624" width="12.875" style="413" customWidth="1"/>
    <col min="15625" max="15625" width="9" style="413" customWidth="1"/>
    <col min="15626" max="15872" width="10.375" style="413"/>
    <col min="15873" max="15873" width="3.75" style="413" customWidth="1"/>
    <col min="15874" max="15874" width="14.375" style="413" customWidth="1"/>
    <col min="15875" max="15875" width="10.375" style="413" hidden="1" customWidth="1"/>
    <col min="15876" max="15879" width="13.75" style="413" customWidth="1"/>
    <col min="15880" max="15880" width="12.875" style="413" customWidth="1"/>
    <col min="15881" max="15881" width="9" style="413" customWidth="1"/>
    <col min="15882" max="16128" width="10.375" style="413"/>
    <col min="16129" max="16129" width="3.75" style="413" customWidth="1"/>
    <col min="16130" max="16130" width="14.375" style="413" customWidth="1"/>
    <col min="16131" max="16131" width="10.375" style="413" hidden="1" customWidth="1"/>
    <col min="16132" max="16135" width="13.75" style="413" customWidth="1"/>
    <col min="16136" max="16136" width="12.875" style="413" customWidth="1"/>
    <col min="16137" max="16137" width="9" style="413" customWidth="1"/>
    <col min="16138" max="16384" width="10.375" style="413"/>
  </cols>
  <sheetData>
    <row r="1" spans="1:12" s="2" customFormat="1" ht="18.95" customHeight="1" thickBot="1">
      <c r="A1" s="121" t="s">
        <v>109</v>
      </c>
      <c r="B1" s="7"/>
      <c r="C1" s="400"/>
      <c r="D1" s="400"/>
      <c r="E1" s="111"/>
      <c r="F1" s="111"/>
      <c r="G1" s="368" t="s">
        <v>110</v>
      </c>
      <c r="H1" s="41"/>
      <c r="I1" s="41"/>
    </row>
    <row r="2" spans="1:12" ht="14.25" customHeight="1">
      <c r="A2" s="743" t="s">
        <v>78</v>
      </c>
      <c r="B2" s="765"/>
      <c r="C2" s="419" t="s">
        <v>111</v>
      </c>
      <c r="D2" s="388" t="s">
        <v>112</v>
      </c>
      <c r="E2" s="388" t="s">
        <v>113</v>
      </c>
      <c r="F2" s="388" t="s">
        <v>114</v>
      </c>
      <c r="G2" s="388" t="s">
        <v>823</v>
      </c>
    </row>
    <row r="3" spans="1:12" ht="14.25" customHeight="1">
      <c r="A3" s="808" t="s">
        <v>80</v>
      </c>
      <c r="B3" s="809"/>
      <c r="C3" s="36">
        <v>261135</v>
      </c>
      <c r="D3" s="37">
        <f>SUM(D4:D11)</f>
        <v>308015</v>
      </c>
      <c r="E3" s="37">
        <f>SUM(E4:E11)</f>
        <v>311698</v>
      </c>
      <c r="F3" s="37">
        <f>SUM(F4:F11)</f>
        <v>308100</v>
      </c>
      <c r="G3" s="37">
        <f>SUM(G4:G11)</f>
        <v>312590</v>
      </c>
    </row>
    <row r="4" spans="1:12" ht="14.25" customHeight="1">
      <c r="A4" s="38"/>
      <c r="B4" s="39" t="s">
        <v>115</v>
      </c>
      <c r="C4" s="40">
        <v>146835</v>
      </c>
      <c r="D4" s="40">
        <v>168874</v>
      </c>
      <c r="E4" s="40">
        <v>169984</v>
      </c>
      <c r="F4" s="40">
        <v>170314</v>
      </c>
      <c r="G4" s="40">
        <v>172565</v>
      </c>
    </row>
    <row r="5" spans="1:12" ht="14.25" customHeight="1">
      <c r="A5" s="7"/>
      <c r="B5" s="372" t="s">
        <v>116</v>
      </c>
      <c r="C5" s="41">
        <v>70226</v>
      </c>
      <c r="D5" s="42">
        <v>81433</v>
      </c>
      <c r="E5" s="42">
        <v>78605</v>
      </c>
      <c r="F5" s="42">
        <v>73586</v>
      </c>
      <c r="G5" s="42">
        <v>72691</v>
      </c>
    </row>
    <row r="6" spans="1:12" ht="14.25" customHeight="1">
      <c r="A6" s="7"/>
      <c r="B6" s="372" t="s">
        <v>117</v>
      </c>
      <c r="C6" s="43">
        <v>17324</v>
      </c>
      <c r="D6" s="43">
        <v>22958</v>
      </c>
      <c r="E6" s="43">
        <v>25663</v>
      </c>
      <c r="F6" s="43">
        <v>26510</v>
      </c>
      <c r="G6" s="43">
        <v>28499</v>
      </c>
      <c r="K6" s="413" t="s">
        <v>118</v>
      </c>
    </row>
    <row r="7" spans="1:12" ht="14.25" customHeight="1">
      <c r="A7" s="7"/>
      <c r="B7" s="372" t="s">
        <v>119</v>
      </c>
      <c r="C7" s="43">
        <v>7543</v>
      </c>
      <c r="D7" s="43">
        <v>11287</v>
      </c>
      <c r="E7" s="43">
        <v>13211</v>
      </c>
      <c r="F7" s="43">
        <v>13398</v>
      </c>
      <c r="G7" s="43">
        <v>14626</v>
      </c>
      <c r="J7" s="385" t="s">
        <v>120</v>
      </c>
      <c r="K7" s="413">
        <v>365</v>
      </c>
      <c r="L7" s="413" t="s">
        <v>121</v>
      </c>
    </row>
    <row r="8" spans="1:12" ht="14.25" customHeight="1">
      <c r="A8" s="7"/>
      <c r="B8" s="372" t="s">
        <v>122</v>
      </c>
      <c r="C8" s="43">
        <v>5468</v>
      </c>
      <c r="D8" s="43">
        <v>6958</v>
      </c>
      <c r="E8" s="43">
        <v>6766</v>
      </c>
      <c r="F8" s="43">
        <v>6980</v>
      </c>
      <c r="G8" s="43">
        <v>6323</v>
      </c>
      <c r="J8" s="385" t="s">
        <v>123</v>
      </c>
      <c r="K8" s="413">
        <v>366</v>
      </c>
      <c r="L8" s="413" t="s">
        <v>121</v>
      </c>
    </row>
    <row r="9" spans="1:12" ht="14.25" customHeight="1">
      <c r="A9" s="7"/>
      <c r="B9" s="372" t="s">
        <v>124</v>
      </c>
      <c r="C9" s="43">
        <v>4219</v>
      </c>
      <c r="D9" s="43">
        <v>4711</v>
      </c>
      <c r="E9" s="43">
        <v>4922</v>
      </c>
      <c r="F9" s="43">
        <v>4482</v>
      </c>
      <c r="G9" s="43">
        <v>4923</v>
      </c>
      <c r="J9" s="385" t="s">
        <v>125</v>
      </c>
      <c r="K9" s="413">
        <v>365</v>
      </c>
      <c r="L9" s="413" t="s">
        <v>121</v>
      </c>
    </row>
    <row r="10" spans="1:12" ht="14.25" customHeight="1">
      <c r="A10" s="7"/>
      <c r="B10" s="372" t="s">
        <v>126</v>
      </c>
      <c r="C10" s="43">
        <v>6450</v>
      </c>
      <c r="D10" s="43">
        <v>8773</v>
      </c>
      <c r="E10" s="43">
        <v>9713</v>
      </c>
      <c r="F10" s="43">
        <v>9867</v>
      </c>
      <c r="G10" s="43">
        <v>9775</v>
      </c>
      <c r="H10" s="2"/>
      <c r="I10" s="2"/>
      <c r="J10" s="385" t="s">
        <v>824</v>
      </c>
      <c r="K10" s="413">
        <v>365</v>
      </c>
      <c r="L10" s="413" t="s">
        <v>121</v>
      </c>
    </row>
    <row r="11" spans="1:12" ht="14.25" customHeight="1">
      <c r="A11" s="44"/>
      <c r="B11" s="45" t="s">
        <v>127</v>
      </c>
      <c r="C11" s="46">
        <v>3070</v>
      </c>
      <c r="D11" s="46">
        <v>3021</v>
      </c>
      <c r="E11" s="43">
        <v>2834</v>
      </c>
      <c r="F11" s="43">
        <v>2963</v>
      </c>
      <c r="G11" s="43">
        <v>3188</v>
      </c>
      <c r="H11" s="2"/>
      <c r="I11" s="2"/>
      <c r="J11" s="385" t="s">
        <v>825</v>
      </c>
      <c r="K11" s="413">
        <v>365</v>
      </c>
      <c r="L11" s="413" t="s">
        <v>121</v>
      </c>
    </row>
    <row r="12" spans="1:12" ht="14.25" customHeight="1">
      <c r="A12" s="810" t="s">
        <v>128</v>
      </c>
      <c r="B12" s="811"/>
      <c r="C12" s="43">
        <f>SUM(C13:C20)</f>
        <v>132295</v>
      </c>
      <c r="D12" s="37">
        <f>SUM(D13:D20)</f>
        <v>155011</v>
      </c>
      <c r="E12" s="37">
        <f>SUM(E13:E20)</f>
        <v>156702</v>
      </c>
      <c r="F12" s="37">
        <f>SUM(F13:F20)</f>
        <v>161569</v>
      </c>
      <c r="G12" s="37">
        <f>SUM(G13:G20)</f>
        <v>163249</v>
      </c>
      <c r="H12" s="6"/>
      <c r="I12" s="2"/>
      <c r="J12" s="385" t="s">
        <v>826</v>
      </c>
      <c r="K12" s="413">
        <v>366</v>
      </c>
      <c r="L12" s="413" t="s">
        <v>827</v>
      </c>
    </row>
    <row r="13" spans="1:12" ht="14.25" customHeight="1">
      <c r="A13" s="38"/>
      <c r="B13" s="39" t="s">
        <v>115</v>
      </c>
      <c r="C13" s="40">
        <v>74448</v>
      </c>
      <c r="D13" s="40">
        <v>83895</v>
      </c>
      <c r="E13" s="40">
        <v>85685</v>
      </c>
      <c r="F13" s="40">
        <v>90262</v>
      </c>
      <c r="G13" s="40">
        <v>89096</v>
      </c>
    </row>
    <row r="14" spans="1:12" ht="14.25" customHeight="1">
      <c r="A14" s="7"/>
      <c r="B14" s="372" t="s">
        <v>116</v>
      </c>
      <c r="C14" s="42">
        <v>35776</v>
      </c>
      <c r="D14" s="42">
        <v>41647</v>
      </c>
      <c r="E14" s="42">
        <v>40616</v>
      </c>
      <c r="F14" s="42">
        <v>40476</v>
      </c>
      <c r="G14" s="42">
        <v>39893</v>
      </c>
    </row>
    <row r="15" spans="1:12" ht="14.25" customHeight="1">
      <c r="A15" s="400"/>
      <c r="B15" s="372" t="s">
        <v>117</v>
      </c>
      <c r="C15" s="43">
        <v>8548</v>
      </c>
      <c r="D15" s="43">
        <v>10856</v>
      </c>
      <c r="E15" s="43">
        <v>11551</v>
      </c>
      <c r="F15" s="43">
        <v>11537</v>
      </c>
      <c r="G15" s="43">
        <v>13068</v>
      </c>
    </row>
    <row r="16" spans="1:12" ht="14.25" customHeight="1">
      <c r="A16" s="400"/>
      <c r="B16" s="372" t="s">
        <v>119</v>
      </c>
      <c r="C16" s="47">
        <v>4190</v>
      </c>
      <c r="D16" s="47">
        <v>7044</v>
      </c>
      <c r="E16" s="47">
        <v>6680</v>
      </c>
      <c r="F16" s="47">
        <v>7532</v>
      </c>
      <c r="G16" s="47">
        <v>8048</v>
      </c>
    </row>
    <row r="17" spans="1:10" ht="14.25" customHeight="1">
      <c r="A17" s="400"/>
      <c r="B17" s="372" t="s">
        <v>122</v>
      </c>
      <c r="C17" s="47">
        <v>2504</v>
      </c>
      <c r="D17" s="47">
        <v>3218</v>
      </c>
      <c r="E17" s="47">
        <v>2895</v>
      </c>
      <c r="F17" s="47">
        <v>3179</v>
      </c>
      <c r="G17" s="47">
        <v>3229</v>
      </c>
    </row>
    <row r="18" spans="1:10" ht="14.25" customHeight="1">
      <c r="A18" s="400"/>
      <c r="B18" s="372" t="s">
        <v>124</v>
      </c>
      <c r="C18" s="47">
        <v>1859</v>
      </c>
      <c r="D18" s="47">
        <v>2180</v>
      </c>
      <c r="E18" s="47">
        <v>1731</v>
      </c>
      <c r="F18" s="47">
        <v>1759</v>
      </c>
      <c r="G18" s="47">
        <v>2532</v>
      </c>
    </row>
    <row r="19" spans="1:10" ht="14.25" customHeight="1">
      <c r="A19" s="400"/>
      <c r="B19" s="372" t="s">
        <v>126</v>
      </c>
      <c r="C19" s="43">
        <v>3406</v>
      </c>
      <c r="D19" s="43">
        <v>4390</v>
      </c>
      <c r="E19" s="43">
        <v>5889</v>
      </c>
      <c r="F19" s="43">
        <v>5006</v>
      </c>
      <c r="G19" s="43">
        <v>5351</v>
      </c>
    </row>
    <row r="20" spans="1:10" ht="14.25" customHeight="1" thickBot="1">
      <c r="A20" s="400"/>
      <c r="B20" s="48" t="s">
        <v>127</v>
      </c>
      <c r="C20" s="49">
        <v>1564</v>
      </c>
      <c r="D20" s="49">
        <v>1781</v>
      </c>
      <c r="E20" s="49">
        <v>1655</v>
      </c>
      <c r="F20" s="49">
        <v>1818</v>
      </c>
      <c r="G20" s="49">
        <v>2032</v>
      </c>
    </row>
    <row r="21" spans="1:10" s="2" customFormat="1" ht="14.25" customHeight="1">
      <c r="A21" s="344" t="s">
        <v>129</v>
      </c>
      <c r="B21" s="344"/>
      <c r="C21" s="345"/>
      <c r="D21" s="43"/>
      <c r="H21" s="41"/>
      <c r="I21" s="41"/>
    </row>
    <row r="22" spans="1:10" s="2" customFormat="1" ht="14.25" customHeight="1">
      <c r="A22" s="400" t="s">
        <v>130</v>
      </c>
      <c r="B22" s="6"/>
      <c r="H22" s="41"/>
      <c r="I22" s="41"/>
    </row>
    <row r="23" spans="1:10" ht="14.25" customHeight="1"/>
    <row r="24" spans="1:10" s="2" customFormat="1" ht="18.95" customHeight="1" thickBot="1">
      <c r="A24" s="121" t="s">
        <v>131</v>
      </c>
      <c r="B24" s="121"/>
      <c r="G24" s="371" t="s">
        <v>110</v>
      </c>
      <c r="H24" s="41"/>
      <c r="I24" s="41"/>
    </row>
    <row r="25" spans="1:10" ht="14.25" customHeight="1">
      <c r="A25" s="743" t="s">
        <v>78</v>
      </c>
      <c r="B25" s="743"/>
      <c r="C25" s="419" t="s">
        <v>111</v>
      </c>
      <c r="D25" s="388" t="s">
        <v>132</v>
      </c>
      <c r="E25" s="388" t="s">
        <v>133</v>
      </c>
      <c r="F25" s="388" t="s">
        <v>134</v>
      </c>
      <c r="G25" s="388" t="s">
        <v>823</v>
      </c>
    </row>
    <row r="26" spans="1:10" ht="14.25" customHeight="1">
      <c r="A26" s="812" t="s">
        <v>135</v>
      </c>
      <c r="B26" s="813"/>
      <c r="C26" s="50">
        <v>20113</v>
      </c>
      <c r="D26" s="51">
        <f>SUM(D27:D29)</f>
        <v>23832</v>
      </c>
      <c r="E26" s="51">
        <f>SUM(E27:E29)</f>
        <v>22335</v>
      </c>
      <c r="F26" s="51">
        <f>SUM(F27:F29)</f>
        <v>21721</v>
      </c>
      <c r="G26" s="51">
        <f>SUM(G27:G29)</f>
        <v>21861</v>
      </c>
    </row>
    <row r="27" spans="1:10" ht="14.25" customHeight="1">
      <c r="A27" s="52" t="s">
        <v>136</v>
      </c>
      <c r="B27" s="53" t="s">
        <v>137</v>
      </c>
      <c r="C27" s="54">
        <v>4078</v>
      </c>
      <c r="D27" s="55">
        <v>4742</v>
      </c>
      <c r="E27" s="55">
        <v>4609</v>
      </c>
      <c r="F27" s="55">
        <v>4793</v>
      </c>
      <c r="G27" s="55">
        <v>4768</v>
      </c>
    </row>
    <row r="28" spans="1:10" ht="14.25" customHeight="1">
      <c r="A28" s="6"/>
      <c r="B28" s="418" t="s">
        <v>138</v>
      </c>
      <c r="C28" s="56">
        <v>15845</v>
      </c>
      <c r="D28" s="57">
        <v>18833</v>
      </c>
      <c r="E28" s="57">
        <v>17470</v>
      </c>
      <c r="F28" s="57">
        <v>16637</v>
      </c>
      <c r="G28" s="57">
        <v>16854</v>
      </c>
    </row>
    <row r="29" spans="1:10" ht="14.25" customHeight="1">
      <c r="A29" s="58" t="s">
        <v>139</v>
      </c>
      <c r="B29" s="59" t="s">
        <v>140</v>
      </c>
      <c r="C29" s="60">
        <v>190</v>
      </c>
      <c r="D29" s="57">
        <v>257</v>
      </c>
      <c r="E29" s="57">
        <v>256</v>
      </c>
      <c r="F29" s="57">
        <v>291</v>
      </c>
      <c r="G29" s="57">
        <v>239</v>
      </c>
    </row>
    <row r="30" spans="1:10" ht="14.25" customHeight="1" thickBot="1">
      <c r="A30" s="807" t="s">
        <v>141</v>
      </c>
      <c r="B30" s="807"/>
      <c r="C30" s="61">
        <v>60</v>
      </c>
      <c r="D30" s="62">
        <f>D26/K7</f>
        <v>65.293150684931504</v>
      </c>
      <c r="E30" s="63">
        <f>E26/K8</f>
        <v>61.024590163934427</v>
      </c>
      <c r="F30" s="63">
        <f>F26/K9</f>
        <v>59.509589041095893</v>
      </c>
      <c r="G30" s="63">
        <f>G26/K10</f>
        <v>59.893150684931506</v>
      </c>
    </row>
    <row r="31" spans="1:10" s="2" customFormat="1" ht="14.25" customHeight="1">
      <c r="A31" s="344" t="s">
        <v>129</v>
      </c>
      <c r="B31" s="64"/>
      <c r="C31" s="65"/>
      <c r="D31" s="66"/>
      <c r="H31" s="41"/>
      <c r="I31" s="41"/>
    </row>
    <row r="32" spans="1:10" s="2" customFormat="1" ht="14.25" customHeight="1">
      <c r="A32" s="400" t="s">
        <v>130</v>
      </c>
      <c r="H32" s="41"/>
      <c r="I32" s="7"/>
      <c r="J32" s="7"/>
    </row>
    <row r="33" spans="1:10" ht="14.25" customHeight="1">
      <c r="I33" s="7"/>
      <c r="J33" s="7"/>
    </row>
    <row r="34" spans="1:10" s="2" customFormat="1" ht="18.95" customHeight="1" thickBot="1">
      <c r="A34" s="121" t="s">
        <v>142</v>
      </c>
      <c r="G34" s="368" t="s">
        <v>143</v>
      </c>
      <c r="H34" s="41"/>
      <c r="I34" s="8"/>
    </row>
    <row r="35" spans="1:10" s="2" customFormat="1" ht="14.25" customHeight="1">
      <c r="A35" s="791" t="s">
        <v>78</v>
      </c>
      <c r="B35" s="793"/>
      <c r="C35" s="419" t="s">
        <v>111</v>
      </c>
      <c r="D35" s="388" t="s">
        <v>112</v>
      </c>
      <c r="E35" s="388" t="s">
        <v>113</v>
      </c>
      <c r="F35" s="388" t="s">
        <v>114</v>
      </c>
      <c r="G35" s="388" t="s">
        <v>823</v>
      </c>
      <c r="H35" s="41"/>
      <c r="I35" s="41"/>
    </row>
    <row r="36" spans="1:10" s="2" customFormat="1" ht="14.25" customHeight="1">
      <c r="A36" s="794" t="s">
        <v>144</v>
      </c>
      <c r="B36" s="795"/>
      <c r="C36" s="50">
        <v>10040</v>
      </c>
      <c r="D36" s="51">
        <f>SUM(D37:D41)</f>
        <v>11126</v>
      </c>
      <c r="E36" s="51">
        <f>SUM(E37:E41)</f>
        <v>12020</v>
      </c>
      <c r="F36" s="51">
        <f>SUM(F37:F41)</f>
        <v>12280</v>
      </c>
      <c r="G36" s="51">
        <f>SUM(G37:G41)</f>
        <v>12848</v>
      </c>
      <c r="H36" s="41"/>
      <c r="I36" s="41"/>
    </row>
    <row r="37" spans="1:10" ht="14.25" customHeight="1">
      <c r="A37" s="796" t="s">
        <v>145</v>
      </c>
      <c r="B37" s="797"/>
      <c r="C37" s="67">
        <v>56</v>
      </c>
      <c r="D37" s="68">
        <v>57</v>
      </c>
      <c r="E37" s="68">
        <v>34</v>
      </c>
      <c r="F37" s="68">
        <v>38</v>
      </c>
      <c r="G37" s="68">
        <v>47</v>
      </c>
    </row>
    <row r="38" spans="1:10" ht="14.25" customHeight="1">
      <c r="A38" s="798" t="s">
        <v>146</v>
      </c>
      <c r="B38" s="799"/>
      <c r="C38" s="69">
        <v>8215</v>
      </c>
      <c r="D38" s="70">
        <v>9211</v>
      </c>
      <c r="E38" s="70">
        <v>9838</v>
      </c>
      <c r="F38" s="70">
        <v>10143</v>
      </c>
      <c r="G38" s="70">
        <v>10567</v>
      </c>
    </row>
    <row r="39" spans="1:10" ht="14.25" customHeight="1">
      <c r="A39" s="798" t="s">
        <v>147</v>
      </c>
      <c r="B39" s="799"/>
      <c r="C39" s="69">
        <v>195</v>
      </c>
      <c r="D39" s="70">
        <v>273</v>
      </c>
      <c r="E39" s="70">
        <v>306</v>
      </c>
      <c r="F39" s="70">
        <v>299</v>
      </c>
      <c r="G39" s="70">
        <v>313</v>
      </c>
    </row>
    <row r="40" spans="1:10" ht="14.25" customHeight="1">
      <c r="A40" s="800" t="s">
        <v>148</v>
      </c>
      <c r="B40" s="801"/>
      <c r="C40" s="69">
        <v>24</v>
      </c>
      <c r="D40" s="70">
        <v>19</v>
      </c>
      <c r="E40" s="70">
        <v>29</v>
      </c>
      <c r="F40" s="70">
        <v>31</v>
      </c>
      <c r="G40" s="70">
        <v>31</v>
      </c>
    </row>
    <row r="41" spans="1:10" ht="14.25" customHeight="1" thickBot="1">
      <c r="A41" s="798" t="s">
        <v>149</v>
      </c>
      <c r="B41" s="799"/>
      <c r="C41" s="69">
        <v>1550</v>
      </c>
      <c r="D41" s="70">
        <v>1566</v>
      </c>
      <c r="E41" s="71">
        <v>1813</v>
      </c>
      <c r="F41" s="71">
        <v>1769</v>
      </c>
      <c r="G41" s="71">
        <v>1890</v>
      </c>
    </row>
    <row r="42" spans="1:10" s="2" customFormat="1" ht="14.25" customHeight="1">
      <c r="A42" s="344" t="s">
        <v>129</v>
      </c>
      <c r="B42" s="65"/>
      <c r="C42" s="65"/>
      <c r="D42" s="296"/>
      <c r="H42" s="41"/>
      <c r="I42" s="41"/>
    </row>
    <row r="43" spans="1:10" s="2" customFormat="1" ht="14.25" customHeight="1">
      <c r="A43" s="400" t="s">
        <v>150</v>
      </c>
      <c r="B43" s="6"/>
      <c r="H43" s="41"/>
      <c r="I43" s="41"/>
    </row>
    <row r="44" spans="1:10" ht="14.25" customHeight="1"/>
    <row r="45" spans="1:10" ht="14.25" customHeight="1"/>
    <row r="46" spans="1:10" s="2" customFormat="1" ht="18.95" customHeight="1" thickBot="1">
      <c r="A46" s="121" t="s">
        <v>151</v>
      </c>
      <c r="B46" s="121"/>
      <c r="G46" s="371" t="s">
        <v>152</v>
      </c>
      <c r="H46" s="41"/>
      <c r="I46" s="41"/>
    </row>
    <row r="47" spans="1:10" s="2" customFormat="1" ht="14.25" customHeight="1">
      <c r="A47" s="791" t="s">
        <v>78</v>
      </c>
      <c r="B47" s="802"/>
      <c r="C47" s="419" t="s">
        <v>111</v>
      </c>
      <c r="D47" s="388" t="s">
        <v>112</v>
      </c>
      <c r="E47" s="388" t="s">
        <v>113</v>
      </c>
      <c r="F47" s="388" t="s">
        <v>114</v>
      </c>
      <c r="G47" s="388" t="s">
        <v>823</v>
      </c>
      <c r="H47" s="41"/>
      <c r="I47" s="41"/>
    </row>
    <row r="48" spans="1:10" ht="14.25" customHeight="1" thickBot="1">
      <c r="A48" s="803" t="s">
        <v>153</v>
      </c>
      <c r="B48" s="804"/>
      <c r="C48" s="72">
        <v>3744</v>
      </c>
      <c r="D48" s="70">
        <f>SUM(D49:D59)</f>
        <v>4673</v>
      </c>
      <c r="E48" s="73">
        <f>SUM(E49:E59)</f>
        <v>4649</v>
      </c>
      <c r="F48" s="73">
        <f>SUM(F49:F59)</f>
        <v>4385</v>
      </c>
      <c r="G48" s="73">
        <f>SUM(G49:G59)</f>
        <v>4503</v>
      </c>
    </row>
    <row r="49" spans="1:9" ht="14.25" customHeight="1" thickTop="1">
      <c r="A49" s="805" t="s">
        <v>81</v>
      </c>
      <c r="B49" s="806"/>
      <c r="C49" s="74">
        <v>136</v>
      </c>
      <c r="D49" s="75">
        <v>95</v>
      </c>
      <c r="E49" s="70">
        <v>111</v>
      </c>
      <c r="F49" s="70">
        <v>86</v>
      </c>
      <c r="G49" s="70">
        <v>79</v>
      </c>
    </row>
    <row r="50" spans="1:9" ht="14.25" customHeight="1">
      <c r="A50" s="779" t="s">
        <v>86</v>
      </c>
      <c r="B50" s="780"/>
      <c r="C50" s="74">
        <v>857</v>
      </c>
      <c r="D50" s="70">
        <v>964</v>
      </c>
      <c r="E50" s="70">
        <v>853</v>
      </c>
      <c r="F50" s="70">
        <v>795</v>
      </c>
      <c r="G50" s="70">
        <v>769</v>
      </c>
    </row>
    <row r="51" spans="1:9" ht="14.25" customHeight="1">
      <c r="A51" s="779" t="s">
        <v>89</v>
      </c>
      <c r="B51" s="780"/>
      <c r="C51" s="74">
        <v>911</v>
      </c>
      <c r="D51" s="70">
        <v>1096</v>
      </c>
      <c r="E51" s="70">
        <v>1017</v>
      </c>
      <c r="F51" s="70">
        <v>1098</v>
      </c>
      <c r="G51" s="70">
        <v>1094</v>
      </c>
    </row>
    <row r="52" spans="1:9" ht="14.25" customHeight="1">
      <c r="A52" s="779" t="s">
        <v>91</v>
      </c>
      <c r="B52" s="780"/>
      <c r="C52" s="74">
        <v>206</v>
      </c>
      <c r="D52" s="70">
        <v>275</v>
      </c>
      <c r="E52" s="70">
        <v>255</v>
      </c>
      <c r="F52" s="70">
        <v>186</v>
      </c>
      <c r="G52" s="70">
        <v>197</v>
      </c>
    </row>
    <row r="53" spans="1:9" ht="14.25" customHeight="1">
      <c r="A53" s="779" t="s">
        <v>92</v>
      </c>
      <c r="B53" s="780"/>
      <c r="C53" s="74">
        <v>0</v>
      </c>
      <c r="D53" s="70">
        <v>0</v>
      </c>
      <c r="E53" s="70">
        <v>0</v>
      </c>
      <c r="F53" s="70">
        <v>0</v>
      </c>
      <c r="G53" s="70">
        <v>0</v>
      </c>
    </row>
    <row r="54" spans="1:9" ht="14.25" customHeight="1">
      <c r="A54" s="779" t="s">
        <v>154</v>
      </c>
      <c r="B54" s="780"/>
      <c r="C54" s="74">
        <v>265</v>
      </c>
      <c r="D54" s="70">
        <v>313</v>
      </c>
      <c r="E54" s="70">
        <v>303</v>
      </c>
      <c r="F54" s="70">
        <v>279</v>
      </c>
      <c r="G54" s="70">
        <v>402</v>
      </c>
    </row>
    <row r="55" spans="1:9" ht="14.25" customHeight="1">
      <c r="A55" s="779" t="s">
        <v>155</v>
      </c>
      <c r="B55" s="780"/>
      <c r="C55" s="74">
        <v>399</v>
      </c>
      <c r="D55" s="70">
        <v>531</v>
      </c>
      <c r="E55" s="70">
        <v>482</v>
      </c>
      <c r="F55" s="70">
        <v>398</v>
      </c>
      <c r="G55" s="70">
        <v>450</v>
      </c>
    </row>
    <row r="56" spans="1:9" ht="14.25" customHeight="1">
      <c r="A56" s="779" t="s">
        <v>156</v>
      </c>
      <c r="B56" s="780"/>
      <c r="C56" s="74">
        <v>58</v>
      </c>
      <c r="D56" s="70">
        <v>139</v>
      </c>
      <c r="E56" s="70">
        <v>228</v>
      </c>
      <c r="F56" s="70">
        <v>201</v>
      </c>
      <c r="G56" s="70">
        <v>146</v>
      </c>
    </row>
    <row r="57" spans="1:9" ht="14.25" customHeight="1">
      <c r="A57" s="779" t="s">
        <v>157</v>
      </c>
      <c r="B57" s="780"/>
      <c r="C57" s="74">
        <v>574</v>
      </c>
      <c r="D57" s="70">
        <v>771</v>
      </c>
      <c r="E57" s="70">
        <v>874</v>
      </c>
      <c r="F57" s="70">
        <v>824</v>
      </c>
      <c r="G57" s="70">
        <v>911</v>
      </c>
    </row>
    <row r="58" spans="1:9" ht="14.25" customHeight="1">
      <c r="A58" s="779" t="s">
        <v>158</v>
      </c>
      <c r="B58" s="780"/>
      <c r="C58" s="74">
        <v>185</v>
      </c>
      <c r="D58" s="70">
        <v>269</v>
      </c>
      <c r="E58" s="70">
        <v>256</v>
      </c>
      <c r="F58" s="70">
        <v>243</v>
      </c>
      <c r="G58" s="70">
        <v>209</v>
      </c>
    </row>
    <row r="59" spans="1:9" ht="14.25" customHeight="1" thickBot="1">
      <c r="A59" s="779" t="s">
        <v>159</v>
      </c>
      <c r="B59" s="780"/>
      <c r="C59" s="76">
        <v>153</v>
      </c>
      <c r="D59" s="71">
        <v>220</v>
      </c>
      <c r="E59" s="71">
        <v>270</v>
      </c>
      <c r="F59" s="71">
        <v>275</v>
      </c>
      <c r="G59" s="71">
        <v>246</v>
      </c>
    </row>
    <row r="60" spans="1:9" s="2" customFormat="1" ht="14.25" customHeight="1">
      <c r="A60" s="344" t="s">
        <v>129</v>
      </c>
      <c r="B60" s="65"/>
      <c r="C60" s="7"/>
      <c r="D60" s="77"/>
      <c r="H60" s="41"/>
      <c r="I60" s="41"/>
    </row>
    <row r="61" spans="1:9" s="2" customFormat="1" ht="14.25" customHeight="1">
      <c r="A61" s="400" t="s">
        <v>150</v>
      </c>
      <c r="B61" s="6"/>
      <c r="C61" s="7"/>
      <c r="D61" s="7"/>
      <c r="H61" s="41"/>
      <c r="I61" s="41"/>
    </row>
    <row r="349" spans="3:3" ht="10.5" customHeight="1">
      <c r="C349" s="412"/>
    </row>
  </sheetData>
  <customSheetViews>
    <customSheetView guid="{D533129D-736A-498B-A442-92C714A2889C}" showPageBreaks="1" printArea="1" hiddenColumns="1" view="pageBreakPreview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"/>
      <headerFooter alignWithMargins="0"/>
    </customSheetView>
    <customSheetView guid="{90A86BFC-5A29-47A1-B16B-2C88BEE8AA08}" showPageBreaks="1" printArea="1" hiddenRows="1" hiddenColumns="1" view="pageBreakPreview" topLeftCell="A28">
      <selection activeCell="G59" sqref="G59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2"/>
      <headerFooter alignWithMargins="0"/>
    </customSheetView>
    <customSheetView guid="{3EB8CC3E-9A82-4E16-A97F-626541589659}" showPageBreaks="1" printArea="1" hiddenRows="1" hiddenColumns="1" view="pageBreakPreview" topLeftCell="A28">
      <selection activeCell="G59" sqref="G59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3"/>
      <headerFooter alignWithMargins="0"/>
    </customSheetView>
    <customSheetView guid="{36BB60DB-041E-4283-9C5E-6CB41743C82C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4"/>
      <headerFooter alignWithMargins="0"/>
    </customSheetView>
    <customSheetView guid="{BF4B2B80-652C-4497-A8CD-0B9D15218EEA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5"/>
      <headerFooter alignWithMargins="0"/>
    </customSheetView>
    <customSheetView guid="{E915AD50-E2BA-4B87-8EFB-8C8783D74250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6"/>
      <headerFooter alignWithMargins="0"/>
    </customSheetView>
    <customSheetView guid="{3A745724-A3E9-4CE2-9AF5-16042FA6772E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7"/>
      <headerFooter alignWithMargins="0"/>
    </customSheetView>
    <customSheetView guid="{C0D1F2EE-D3C8-4F38-B430-B11033DBCA91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8"/>
      <headerFooter alignWithMargins="0"/>
    </customSheetView>
    <customSheetView guid="{6380E969-9150-4DC9-BD07-C27618D1043B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9"/>
      <headerFooter alignWithMargins="0"/>
    </customSheetView>
    <customSheetView guid="{38C25886-CB6F-4791-A7C3-87C355F1046F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0"/>
      <headerFooter alignWithMargins="0"/>
    </customSheetView>
    <customSheetView guid="{4ED3DD2F-8CAA-4A09-878B-C46395F0A843}" showPageBreaks="1" printArea="1" hiddenRows="1" hiddenColumns="1" view="pageBreakPreview" topLeftCell="A40">
      <selection activeCell="G60" sqref="G60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1"/>
      <headerFooter alignWithMargins="0"/>
    </customSheetView>
    <customSheetView guid="{A19DCD98-7108-4C1C-AB15-215177A88340}" showPageBreaks="1" printArea="1" hiddenRows="1" hiddenColumns="1" view="pageBreakPreview" topLeftCell="A28">
      <selection activeCell="G59" sqref="G59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2"/>
      <headerFooter alignWithMargins="0"/>
    </customSheetView>
    <customSheetView guid="{C9DA7DD4-8D8F-46CB-8ADE-6A720D9EA476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3"/>
      <headerFooter alignWithMargins="0"/>
    </customSheetView>
    <customSheetView guid="{71F5222F-F46C-4BE2-8A3D-CE83EDF671DC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4"/>
      <headerFooter alignWithMargins="0"/>
    </customSheetView>
    <customSheetView guid="{971791CA-EC65-441D-904E-2D910B41BB6F}" showPageBreaks="1" printArea="1" hiddenColumns="1" view="pageBreakPreview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5"/>
      <headerFooter alignWithMargins="0"/>
    </customSheetView>
    <customSheetView guid="{20AE4CA4-61C1-4B1C-9914-391FCF28BAB4}" showPageBreaks="1" printArea="1" hiddenColumns="1" view="pageBreakPreview" topLeftCell="A49">
      <selection activeCell="E66" sqref="E66"/>
      <rowBreaks count="1" manualBreakCount="1">
        <brk id="45" max="6" man="1"/>
      </rowBreaks>
      <pageMargins left="0.78740157480314965" right="0.78740157480314965" top="0.78740157480314965" bottom="0.78740157480314965" header="0" footer="0"/>
      <pageSetup paperSize="9" firstPageNumber="143" orientation="portrait" useFirstPageNumber="1" r:id="rId16"/>
      <headerFooter alignWithMargins="0"/>
    </customSheetView>
  </customSheetViews>
  <mergeCells count="26">
    <mergeCell ref="A30:B30"/>
    <mergeCell ref="A2:B2"/>
    <mergeCell ref="A3:B3"/>
    <mergeCell ref="A12:B12"/>
    <mergeCell ref="A25:B25"/>
    <mergeCell ref="A26:B26"/>
    <mergeCell ref="A59:B59"/>
    <mergeCell ref="A52:B52"/>
    <mergeCell ref="A53:B53"/>
    <mergeCell ref="A54:B54"/>
    <mergeCell ref="A55:B55"/>
    <mergeCell ref="A56:B56"/>
    <mergeCell ref="A57:B57"/>
    <mergeCell ref="A58:B58"/>
    <mergeCell ref="A51:B51"/>
    <mergeCell ref="A35:B35"/>
    <mergeCell ref="A36:B36"/>
    <mergeCell ref="A37:B37"/>
    <mergeCell ref="A38:B38"/>
    <mergeCell ref="A39:B39"/>
    <mergeCell ref="A40:B40"/>
    <mergeCell ref="A41:B41"/>
    <mergeCell ref="A47:B47"/>
    <mergeCell ref="A48:B48"/>
    <mergeCell ref="A49:B49"/>
    <mergeCell ref="A50:B50"/>
  </mergeCells>
  <phoneticPr fontId="3"/>
  <printOptions gridLinesSet="0"/>
  <pageMargins left="0.78740157480314965" right="0.78740157480314965" top="0.78740157480314965" bottom="0.78740157480314965" header="0" footer="0"/>
  <pageSetup paperSize="9" firstPageNumber="143" fitToWidth="0" fitToHeight="0" orientation="portrait" useFirstPageNumber="1" r:id="rId17"/>
  <headerFooter alignWithMargins="0"/>
  <rowBreaks count="1" manualBreakCount="1">
    <brk id="4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zoomScaleNormal="120" zoomScaleSheetLayoutView="120" workbookViewId="0"/>
  </sheetViews>
  <sheetFormatPr defaultColWidth="10.375" defaultRowHeight="16.7" customHeight="1"/>
  <cols>
    <col min="1" max="1" width="22.875" style="413" customWidth="1"/>
    <col min="2" max="4" width="12.5" style="413" customWidth="1"/>
    <col min="5" max="6" width="12.5" style="78" customWidth="1"/>
    <col min="7" max="254" width="10.375" style="413"/>
    <col min="255" max="255" width="22.875" style="413" customWidth="1"/>
    <col min="256" max="261" width="12.5" style="413" customWidth="1"/>
    <col min="262" max="510" width="10.375" style="413"/>
    <col min="511" max="511" width="22.875" style="413" customWidth="1"/>
    <col min="512" max="517" width="12.5" style="413" customWidth="1"/>
    <col min="518" max="766" width="10.375" style="413"/>
    <col min="767" max="767" width="22.875" style="413" customWidth="1"/>
    <col min="768" max="773" width="12.5" style="413" customWidth="1"/>
    <col min="774" max="1022" width="10.375" style="413"/>
    <col min="1023" max="1023" width="22.875" style="413" customWidth="1"/>
    <col min="1024" max="1029" width="12.5" style="413" customWidth="1"/>
    <col min="1030" max="1278" width="10.375" style="413"/>
    <col min="1279" max="1279" width="22.875" style="413" customWidth="1"/>
    <col min="1280" max="1285" width="12.5" style="413" customWidth="1"/>
    <col min="1286" max="1534" width="10.375" style="413"/>
    <col min="1535" max="1535" width="22.875" style="413" customWidth="1"/>
    <col min="1536" max="1541" width="12.5" style="413" customWidth="1"/>
    <col min="1542" max="1790" width="10.375" style="413"/>
    <col min="1791" max="1791" width="22.875" style="413" customWidth="1"/>
    <col min="1792" max="1797" width="12.5" style="413" customWidth="1"/>
    <col min="1798" max="2046" width="10.375" style="413"/>
    <col min="2047" max="2047" width="22.875" style="413" customWidth="1"/>
    <col min="2048" max="2053" width="12.5" style="413" customWidth="1"/>
    <col min="2054" max="2302" width="10.375" style="413"/>
    <col min="2303" max="2303" width="22.875" style="413" customWidth="1"/>
    <col min="2304" max="2309" width="12.5" style="413" customWidth="1"/>
    <col min="2310" max="2558" width="10.375" style="413"/>
    <col min="2559" max="2559" width="22.875" style="413" customWidth="1"/>
    <col min="2560" max="2565" width="12.5" style="413" customWidth="1"/>
    <col min="2566" max="2814" width="10.375" style="413"/>
    <col min="2815" max="2815" width="22.875" style="413" customWidth="1"/>
    <col min="2816" max="2821" width="12.5" style="413" customWidth="1"/>
    <col min="2822" max="3070" width="10.375" style="413"/>
    <col min="3071" max="3071" width="22.875" style="413" customWidth="1"/>
    <col min="3072" max="3077" width="12.5" style="413" customWidth="1"/>
    <col min="3078" max="3326" width="10.375" style="413"/>
    <col min="3327" max="3327" width="22.875" style="413" customWidth="1"/>
    <col min="3328" max="3333" width="12.5" style="413" customWidth="1"/>
    <col min="3334" max="3582" width="10.375" style="413"/>
    <col min="3583" max="3583" width="22.875" style="413" customWidth="1"/>
    <col min="3584" max="3589" width="12.5" style="413" customWidth="1"/>
    <col min="3590" max="3838" width="10.375" style="413"/>
    <col min="3839" max="3839" width="22.875" style="413" customWidth="1"/>
    <col min="3840" max="3845" width="12.5" style="413" customWidth="1"/>
    <col min="3846" max="4094" width="10.375" style="413"/>
    <col min="4095" max="4095" width="22.875" style="413" customWidth="1"/>
    <col min="4096" max="4101" width="12.5" style="413" customWidth="1"/>
    <col min="4102" max="4350" width="10.375" style="413"/>
    <col min="4351" max="4351" width="22.875" style="413" customWidth="1"/>
    <col min="4352" max="4357" width="12.5" style="413" customWidth="1"/>
    <col min="4358" max="4606" width="10.375" style="413"/>
    <col min="4607" max="4607" width="22.875" style="413" customWidth="1"/>
    <col min="4608" max="4613" width="12.5" style="413" customWidth="1"/>
    <col min="4614" max="4862" width="10.375" style="413"/>
    <col min="4863" max="4863" width="22.875" style="413" customWidth="1"/>
    <col min="4864" max="4869" width="12.5" style="413" customWidth="1"/>
    <col min="4870" max="5118" width="10.375" style="413"/>
    <col min="5119" max="5119" width="22.875" style="413" customWidth="1"/>
    <col min="5120" max="5125" width="12.5" style="413" customWidth="1"/>
    <col min="5126" max="5374" width="10.375" style="413"/>
    <col min="5375" max="5375" width="22.875" style="413" customWidth="1"/>
    <col min="5376" max="5381" width="12.5" style="413" customWidth="1"/>
    <col min="5382" max="5630" width="10.375" style="413"/>
    <col min="5631" max="5631" width="22.875" style="413" customWidth="1"/>
    <col min="5632" max="5637" width="12.5" style="413" customWidth="1"/>
    <col min="5638" max="5886" width="10.375" style="413"/>
    <col min="5887" max="5887" width="22.875" style="413" customWidth="1"/>
    <col min="5888" max="5893" width="12.5" style="413" customWidth="1"/>
    <col min="5894" max="6142" width="10.375" style="413"/>
    <col min="6143" max="6143" width="22.875" style="413" customWidth="1"/>
    <col min="6144" max="6149" width="12.5" style="413" customWidth="1"/>
    <col min="6150" max="6398" width="10.375" style="413"/>
    <col min="6399" max="6399" width="22.875" style="413" customWidth="1"/>
    <col min="6400" max="6405" width="12.5" style="413" customWidth="1"/>
    <col min="6406" max="6654" width="10.375" style="413"/>
    <col min="6655" max="6655" width="22.875" style="413" customWidth="1"/>
    <col min="6656" max="6661" width="12.5" style="413" customWidth="1"/>
    <col min="6662" max="6910" width="10.375" style="413"/>
    <col min="6911" max="6911" width="22.875" style="413" customWidth="1"/>
    <col min="6912" max="6917" width="12.5" style="413" customWidth="1"/>
    <col min="6918" max="7166" width="10.375" style="413"/>
    <col min="7167" max="7167" width="22.875" style="413" customWidth="1"/>
    <col min="7168" max="7173" width="12.5" style="413" customWidth="1"/>
    <col min="7174" max="7422" width="10.375" style="413"/>
    <col min="7423" max="7423" width="22.875" style="413" customWidth="1"/>
    <col min="7424" max="7429" width="12.5" style="413" customWidth="1"/>
    <col min="7430" max="7678" width="10.375" style="413"/>
    <col min="7679" max="7679" width="22.875" style="413" customWidth="1"/>
    <col min="7680" max="7685" width="12.5" style="413" customWidth="1"/>
    <col min="7686" max="7934" width="10.375" style="413"/>
    <col min="7935" max="7935" width="22.875" style="413" customWidth="1"/>
    <col min="7936" max="7941" width="12.5" style="413" customWidth="1"/>
    <col min="7942" max="8190" width="10.375" style="413"/>
    <col min="8191" max="8191" width="22.875" style="413" customWidth="1"/>
    <col min="8192" max="8197" width="12.5" style="413" customWidth="1"/>
    <col min="8198" max="8446" width="10.375" style="413"/>
    <col min="8447" max="8447" width="22.875" style="413" customWidth="1"/>
    <col min="8448" max="8453" width="12.5" style="413" customWidth="1"/>
    <col min="8454" max="8702" width="10.375" style="413"/>
    <col min="8703" max="8703" width="22.875" style="413" customWidth="1"/>
    <col min="8704" max="8709" width="12.5" style="413" customWidth="1"/>
    <col min="8710" max="8958" width="10.375" style="413"/>
    <col min="8959" max="8959" width="22.875" style="413" customWidth="1"/>
    <col min="8960" max="8965" width="12.5" style="413" customWidth="1"/>
    <col min="8966" max="9214" width="10.375" style="413"/>
    <col min="9215" max="9215" width="22.875" style="413" customWidth="1"/>
    <col min="9216" max="9221" width="12.5" style="413" customWidth="1"/>
    <col min="9222" max="9470" width="10.375" style="413"/>
    <col min="9471" max="9471" width="22.875" style="413" customWidth="1"/>
    <col min="9472" max="9477" width="12.5" style="413" customWidth="1"/>
    <col min="9478" max="9726" width="10.375" style="413"/>
    <col min="9727" max="9727" width="22.875" style="413" customWidth="1"/>
    <col min="9728" max="9733" width="12.5" style="413" customWidth="1"/>
    <col min="9734" max="9982" width="10.375" style="413"/>
    <col min="9983" max="9983" width="22.875" style="413" customWidth="1"/>
    <col min="9984" max="9989" width="12.5" style="413" customWidth="1"/>
    <col min="9990" max="10238" width="10.375" style="413"/>
    <col min="10239" max="10239" width="22.875" style="413" customWidth="1"/>
    <col min="10240" max="10245" width="12.5" style="413" customWidth="1"/>
    <col min="10246" max="10494" width="10.375" style="413"/>
    <col min="10495" max="10495" width="22.875" style="413" customWidth="1"/>
    <col min="10496" max="10501" width="12.5" style="413" customWidth="1"/>
    <col min="10502" max="10750" width="10.375" style="413"/>
    <col min="10751" max="10751" width="22.875" style="413" customWidth="1"/>
    <col min="10752" max="10757" width="12.5" style="413" customWidth="1"/>
    <col min="10758" max="11006" width="10.375" style="413"/>
    <col min="11007" max="11007" width="22.875" style="413" customWidth="1"/>
    <col min="11008" max="11013" width="12.5" style="413" customWidth="1"/>
    <col min="11014" max="11262" width="10.375" style="413"/>
    <col min="11263" max="11263" width="22.875" style="413" customWidth="1"/>
    <col min="11264" max="11269" width="12.5" style="413" customWidth="1"/>
    <col min="11270" max="11518" width="10.375" style="413"/>
    <col min="11519" max="11519" width="22.875" style="413" customWidth="1"/>
    <col min="11520" max="11525" width="12.5" style="413" customWidth="1"/>
    <col min="11526" max="11774" width="10.375" style="413"/>
    <col min="11775" max="11775" width="22.875" style="413" customWidth="1"/>
    <col min="11776" max="11781" width="12.5" style="413" customWidth="1"/>
    <col min="11782" max="12030" width="10.375" style="413"/>
    <col min="12031" max="12031" width="22.875" style="413" customWidth="1"/>
    <col min="12032" max="12037" width="12.5" style="413" customWidth="1"/>
    <col min="12038" max="12286" width="10.375" style="413"/>
    <col min="12287" max="12287" width="22.875" style="413" customWidth="1"/>
    <col min="12288" max="12293" width="12.5" style="413" customWidth="1"/>
    <col min="12294" max="12542" width="10.375" style="413"/>
    <col min="12543" max="12543" width="22.875" style="413" customWidth="1"/>
    <col min="12544" max="12549" width="12.5" style="413" customWidth="1"/>
    <col min="12550" max="12798" width="10.375" style="413"/>
    <col min="12799" max="12799" width="22.875" style="413" customWidth="1"/>
    <col min="12800" max="12805" width="12.5" style="413" customWidth="1"/>
    <col min="12806" max="13054" width="10.375" style="413"/>
    <col min="13055" max="13055" width="22.875" style="413" customWidth="1"/>
    <col min="13056" max="13061" width="12.5" style="413" customWidth="1"/>
    <col min="13062" max="13310" width="10.375" style="413"/>
    <col min="13311" max="13311" width="22.875" style="413" customWidth="1"/>
    <col min="13312" max="13317" width="12.5" style="413" customWidth="1"/>
    <col min="13318" max="13566" width="10.375" style="413"/>
    <col min="13567" max="13567" width="22.875" style="413" customWidth="1"/>
    <col min="13568" max="13573" width="12.5" style="413" customWidth="1"/>
    <col min="13574" max="13822" width="10.375" style="413"/>
    <col min="13823" max="13823" width="22.875" style="413" customWidth="1"/>
    <col min="13824" max="13829" width="12.5" style="413" customWidth="1"/>
    <col min="13830" max="14078" width="10.375" style="413"/>
    <col min="14079" max="14079" width="22.875" style="413" customWidth="1"/>
    <col min="14080" max="14085" width="12.5" style="413" customWidth="1"/>
    <col min="14086" max="14334" width="10.375" style="413"/>
    <col min="14335" max="14335" width="22.875" style="413" customWidth="1"/>
    <col min="14336" max="14341" width="12.5" style="413" customWidth="1"/>
    <col min="14342" max="14590" width="10.375" style="413"/>
    <col min="14591" max="14591" width="22.875" style="413" customWidth="1"/>
    <col min="14592" max="14597" width="12.5" style="413" customWidth="1"/>
    <col min="14598" max="14846" width="10.375" style="413"/>
    <col min="14847" max="14847" width="22.875" style="413" customWidth="1"/>
    <col min="14848" max="14853" width="12.5" style="413" customWidth="1"/>
    <col min="14854" max="15102" width="10.375" style="413"/>
    <col min="15103" max="15103" width="22.875" style="413" customWidth="1"/>
    <col min="15104" max="15109" width="12.5" style="413" customWidth="1"/>
    <col min="15110" max="15358" width="10.375" style="413"/>
    <col min="15359" max="15359" width="22.875" style="413" customWidth="1"/>
    <col min="15360" max="15365" width="12.5" style="413" customWidth="1"/>
    <col min="15366" max="15614" width="10.375" style="413"/>
    <col min="15615" max="15615" width="22.875" style="413" customWidth="1"/>
    <col min="15616" max="15621" width="12.5" style="413" customWidth="1"/>
    <col min="15622" max="15870" width="10.375" style="413"/>
    <col min="15871" max="15871" width="22.875" style="413" customWidth="1"/>
    <col min="15872" max="15877" width="12.5" style="413" customWidth="1"/>
    <col min="15878" max="16126" width="10.375" style="413"/>
    <col min="16127" max="16127" width="22.875" style="413" customWidth="1"/>
    <col min="16128" max="16133" width="12.5" style="413" customWidth="1"/>
    <col min="16134" max="16384" width="10.375" style="413"/>
  </cols>
  <sheetData>
    <row r="1" spans="1:6" s="2" customFormat="1" ht="16.7" customHeight="1">
      <c r="A1" s="98" t="s">
        <v>160</v>
      </c>
      <c r="B1" s="98"/>
      <c r="D1" s="166"/>
      <c r="E1" s="166"/>
      <c r="F1" s="166"/>
    </row>
    <row r="2" spans="1:6" ht="2.25" customHeight="1">
      <c r="A2" s="435"/>
      <c r="B2" s="435"/>
      <c r="D2" s="78"/>
    </row>
    <row r="3" spans="1:6" s="2" customFormat="1" ht="16.7" customHeight="1" thickBot="1">
      <c r="A3" s="121" t="s">
        <v>161</v>
      </c>
      <c r="B3" s="264"/>
      <c r="D3" s="219"/>
      <c r="E3" s="346"/>
      <c r="F3" s="346" t="s">
        <v>162</v>
      </c>
    </row>
    <row r="4" spans="1:6" s="2" customFormat="1" ht="16.7" customHeight="1">
      <c r="A4" s="436" t="s">
        <v>163</v>
      </c>
      <c r="B4" s="369" t="s">
        <v>111</v>
      </c>
      <c r="C4" s="369" t="s">
        <v>164</v>
      </c>
      <c r="D4" s="369" t="s">
        <v>165</v>
      </c>
      <c r="E4" s="369" t="s">
        <v>166</v>
      </c>
      <c r="F4" s="369" t="s">
        <v>167</v>
      </c>
    </row>
    <row r="5" spans="1:6" s="33" customFormat="1" ht="16.7" customHeight="1">
      <c r="A5" s="437" t="s">
        <v>168</v>
      </c>
      <c r="B5" s="79">
        <v>2897690</v>
      </c>
      <c r="C5" s="79">
        <v>2853307</v>
      </c>
      <c r="D5" s="79">
        <v>2742810</v>
      </c>
      <c r="E5" s="79">
        <v>2652581</v>
      </c>
      <c r="F5" s="79">
        <v>2609133</v>
      </c>
    </row>
    <row r="6" spans="1:6" s="33" customFormat="1" ht="16.7" customHeight="1">
      <c r="A6" s="438" t="s">
        <v>169</v>
      </c>
      <c r="B6" s="80">
        <v>2074471</v>
      </c>
      <c r="C6" s="80">
        <v>2221570</v>
      </c>
      <c r="D6" s="80">
        <v>2268726</v>
      </c>
      <c r="E6" s="80">
        <v>2345572</v>
      </c>
      <c r="F6" s="80">
        <v>2419593</v>
      </c>
    </row>
    <row r="7" spans="1:6" s="33" customFormat="1" ht="16.7" customHeight="1">
      <c r="A7" s="438" t="s">
        <v>170</v>
      </c>
      <c r="B7" s="80">
        <v>599921</v>
      </c>
      <c r="C7" s="80">
        <v>605763</v>
      </c>
      <c r="D7" s="80">
        <v>588166</v>
      </c>
      <c r="E7" s="80">
        <v>607772</v>
      </c>
      <c r="F7" s="80">
        <v>608583</v>
      </c>
    </row>
    <row r="8" spans="1:6" s="33" customFormat="1" ht="16.7" customHeight="1">
      <c r="A8" s="438" t="s">
        <v>171</v>
      </c>
      <c r="B8" s="80">
        <v>1189182</v>
      </c>
      <c r="C8" s="80">
        <v>1029348</v>
      </c>
      <c r="D8" s="80">
        <v>1236950</v>
      </c>
      <c r="E8" s="80">
        <v>1133338</v>
      </c>
      <c r="F8" s="80">
        <v>1163943</v>
      </c>
    </row>
    <row r="9" spans="1:6" s="33" customFormat="1" ht="16.7" customHeight="1">
      <c r="A9" s="438" t="s">
        <v>172</v>
      </c>
      <c r="B9" s="80">
        <v>406800</v>
      </c>
      <c r="C9" s="80">
        <v>481759</v>
      </c>
      <c r="D9" s="80">
        <v>558335</v>
      </c>
      <c r="E9" s="80">
        <v>450871</v>
      </c>
      <c r="F9" s="80">
        <v>661891</v>
      </c>
    </row>
    <row r="10" spans="1:6" s="33" customFormat="1" ht="16.7" customHeight="1" thickBot="1">
      <c r="A10" s="439" t="s">
        <v>73</v>
      </c>
      <c r="B10" s="81">
        <v>5160122</v>
      </c>
      <c r="C10" s="81">
        <f>C11-SUM(C5:C9)</f>
        <v>4916761</v>
      </c>
      <c r="D10" s="81">
        <f>D11-SUM(D5:D9)</f>
        <v>6137821</v>
      </c>
      <c r="E10" s="81">
        <f>E11-SUM(E5:E9)</f>
        <v>6260717</v>
      </c>
      <c r="F10" s="81">
        <v>6284362</v>
      </c>
    </row>
    <row r="11" spans="1:6" s="33" customFormat="1" ht="16.7" customHeight="1" thickTop="1" thickBot="1">
      <c r="A11" s="440" t="s">
        <v>173</v>
      </c>
      <c r="B11" s="82">
        <v>11738662</v>
      </c>
      <c r="C11" s="82">
        <v>12108508</v>
      </c>
      <c r="D11" s="82">
        <v>13532808</v>
      </c>
      <c r="E11" s="82">
        <v>13450851</v>
      </c>
      <c r="F11" s="82">
        <f>SUM(F5:F10)</f>
        <v>13747505</v>
      </c>
    </row>
    <row r="12" spans="1:6" ht="3" customHeight="1">
      <c r="A12" s="93"/>
      <c r="B12" s="80"/>
      <c r="C12" s="80"/>
      <c r="D12" s="80"/>
      <c r="E12" s="80"/>
      <c r="F12" s="80"/>
    </row>
    <row r="13" spans="1:6" s="2" customFormat="1" ht="16.7" customHeight="1" thickBot="1">
      <c r="A13" s="121" t="s">
        <v>174</v>
      </c>
      <c r="B13" s="7"/>
      <c r="C13" s="7"/>
      <c r="D13" s="346"/>
      <c r="E13" s="346"/>
      <c r="F13" s="346" t="s">
        <v>162</v>
      </c>
    </row>
    <row r="14" spans="1:6" s="2" customFormat="1" ht="16.7" customHeight="1">
      <c r="A14" s="441" t="s">
        <v>163</v>
      </c>
      <c r="B14" s="369" t="s">
        <v>111</v>
      </c>
      <c r="C14" s="369" t="s">
        <v>164</v>
      </c>
      <c r="D14" s="369" t="s">
        <v>165</v>
      </c>
      <c r="E14" s="369" t="s">
        <v>166</v>
      </c>
      <c r="F14" s="369" t="s">
        <v>167</v>
      </c>
    </row>
    <row r="15" spans="1:6" s="33" customFormat="1" ht="16.7" customHeight="1">
      <c r="A15" s="437" t="s">
        <v>175</v>
      </c>
      <c r="B15" s="79">
        <v>140593</v>
      </c>
      <c r="C15" s="79">
        <v>138966</v>
      </c>
      <c r="D15" s="79">
        <v>139141</v>
      </c>
      <c r="E15" s="79">
        <v>139787</v>
      </c>
      <c r="F15" s="79">
        <v>143463</v>
      </c>
    </row>
    <row r="16" spans="1:6" s="33" customFormat="1" ht="16.7" customHeight="1">
      <c r="A16" s="438" t="s">
        <v>176</v>
      </c>
      <c r="B16" s="80">
        <v>7028895</v>
      </c>
      <c r="C16" s="80">
        <v>7377960</v>
      </c>
      <c r="D16" s="80">
        <v>7651969</v>
      </c>
      <c r="E16" s="80">
        <v>7651327</v>
      </c>
      <c r="F16" s="80">
        <v>7813729</v>
      </c>
    </row>
    <row r="17" spans="1:6" s="33" customFormat="1" ht="16.7" customHeight="1">
      <c r="A17" s="438" t="s">
        <v>177</v>
      </c>
      <c r="B17" s="80">
        <v>97287</v>
      </c>
      <c r="C17" s="80">
        <v>99791</v>
      </c>
      <c r="D17" s="80">
        <v>105034</v>
      </c>
      <c r="E17" s="80">
        <v>104843</v>
      </c>
      <c r="F17" s="80">
        <v>102343</v>
      </c>
    </row>
    <row r="18" spans="1:6" s="33" customFormat="1" ht="16.7" customHeight="1">
      <c r="A18" s="438" t="s">
        <v>178</v>
      </c>
      <c r="B18" s="80">
        <v>29</v>
      </c>
      <c r="C18" s="83">
        <v>35</v>
      </c>
      <c r="D18" s="83">
        <v>5</v>
      </c>
      <c r="E18" s="83">
        <v>6</v>
      </c>
      <c r="F18" s="83">
        <v>43</v>
      </c>
    </row>
    <row r="19" spans="1:6" s="33" customFormat="1" ht="16.7" customHeight="1">
      <c r="A19" s="438" t="s">
        <v>179</v>
      </c>
      <c r="B19" s="80">
        <v>695691</v>
      </c>
      <c r="C19" s="80">
        <v>680019</v>
      </c>
      <c r="D19" s="80">
        <v>614694</v>
      </c>
      <c r="E19" s="80">
        <v>576064</v>
      </c>
      <c r="F19" s="80">
        <v>552685</v>
      </c>
    </row>
    <row r="20" spans="1:6" s="33" customFormat="1" ht="16.7" customHeight="1">
      <c r="A20" s="438" t="s">
        <v>180</v>
      </c>
      <c r="B20" s="80">
        <v>1759630</v>
      </c>
      <c r="C20" s="80">
        <v>1724939</v>
      </c>
      <c r="D20" s="80">
        <v>3027695</v>
      </c>
      <c r="E20" s="80">
        <v>2829291</v>
      </c>
      <c r="F20" s="80">
        <v>3052259</v>
      </c>
    </row>
    <row r="21" spans="1:6" s="33" customFormat="1" ht="16.7" customHeight="1" thickBot="1">
      <c r="A21" s="439" t="s">
        <v>181</v>
      </c>
      <c r="B21" s="81">
        <v>1534778</v>
      </c>
      <c r="C21" s="81">
        <f>C22-SUM(C15:C20)</f>
        <v>1528463</v>
      </c>
      <c r="D21" s="81">
        <f>D22-SUM(D15:D20)</f>
        <v>1543399</v>
      </c>
      <c r="E21" s="81">
        <v>1487644</v>
      </c>
      <c r="F21" s="81">
        <v>1475052</v>
      </c>
    </row>
    <row r="22" spans="1:6" s="33" customFormat="1" ht="16.7" customHeight="1" thickTop="1">
      <c r="A22" s="442" t="s">
        <v>182</v>
      </c>
      <c r="B22" s="84">
        <v>11256903</v>
      </c>
      <c r="C22" s="84">
        <v>11550173</v>
      </c>
      <c r="D22" s="84">
        <v>13081937</v>
      </c>
      <c r="E22" s="84">
        <v>12788960</v>
      </c>
      <c r="F22" s="84">
        <f>SUM(F15:F21)</f>
        <v>13139574</v>
      </c>
    </row>
    <row r="23" spans="1:6" s="33" customFormat="1" ht="16.7" customHeight="1" thickBot="1">
      <c r="A23" s="443" t="s">
        <v>183</v>
      </c>
      <c r="B23" s="85">
        <v>481759</v>
      </c>
      <c r="C23" s="85">
        <f>C11-C22</f>
        <v>558335</v>
      </c>
      <c r="D23" s="85">
        <f>D11-D22</f>
        <v>450871</v>
      </c>
      <c r="E23" s="85">
        <f>E11-E22</f>
        <v>661891</v>
      </c>
      <c r="F23" s="85">
        <f>F11-F22</f>
        <v>607931</v>
      </c>
    </row>
    <row r="24" spans="1:6" s="2" customFormat="1" ht="14.45" customHeight="1">
      <c r="A24" s="8" t="s">
        <v>184</v>
      </c>
      <c r="E24" s="166"/>
      <c r="F24" s="166"/>
    </row>
    <row r="25" spans="1:6" s="33" customFormat="1" ht="10.5" customHeight="1">
      <c r="A25" s="86"/>
      <c r="E25" s="87"/>
      <c r="F25" s="87"/>
    </row>
    <row r="26" spans="1:6" s="2" customFormat="1" ht="16.7" customHeight="1">
      <c r="A26" s="108" t="s">
        <v>185</v>
      </c>
      <c r="E26" s="166"/>
      <c r="F26" s="166"/>
    </row>
    <row r="27" spans="1:6" ht="16.7" customHeight="1" thickBot="1">
      <c r="B27" s="434"/>
      <c r="C27" s="444" t="s">
        <v>831</v>
      </c>
    </row>
    <row r="28" spans="1:6" ht="18" customHeight="1">
      <c r="A28" s="378" t="s">
        <v>186</v>
      </c>
      <c r="B28" s="88" t="s">
        <v>187</v>
      </c>
      <c r="C28" s="373" t="s">
        <v>188</v>
      </c>
    </row>
    <row r="29" spans="1:6" ht="16.7" customHeight="1">
      <c r="A29" s="89" t="s">
        <v>189</v>
      </c>
      <c r="B29" s="90"/>
      <c r="C29" s="91"/>
    </row>
    <row r="30" spans="1:6" ht="13.5" customHeight="1">
      <c r="A30" s="92" t="s">
        <v>190</v>
      </c>
      <c r="B30" s="445">
        <f>SUM(B32:B43)</f>
        <v>21448</v>
      </c>
      <c r="C30" s="446">
        <v>424734</v>
      </c>
    </row>
    <row r="31" spans="1:6" ht="13.5" customHeight="1">
      <c r="A31" s="93" t="s">
        <v>191</v>
      </c>
      <c r="B31" s="447"/>
      <c r="C31" s="709"/>
    </row>
    <row r="32" spans="1:6" ht="13.5" customHeight="1">
      <c r="A32" s="93" t="s">
        <v>192</v>
      </c>
      <c r="B32" s="448">
        <v>603</v>
      </c>
      <c r="C32" s="83">
        <v>42984</v>
      </c>
    </row>
    <row r="33" spans="1:3" ht="13.5" customHeight="1">
      <c r="A33" s="93" t="s">
        <v>193</v>
      </c>
      <c r="B33" s="448">
        <v>2619</v>
      </c>
      <c r="C33" s="83">
        <v>59748</v>
      </c>
    </row>
    <row r="34" spans="1:3" ht="13.5" customHeight="1">
      <c r="A34" s="93" t="s">
        <v>194</v>
      </c>
      <c r="B34" s="448">
        <v>1010</v>
      </c>
      <c r="C34" s="83">
        <v>21550</v>
      </c>
    </row>
    <row r="35" spans="1:3" ht="13.5" customHeight="1">
      <c r="A35" s="93" t="s">
        <v>195</v>
      </c>
      <c r="B35" s="448">
        <v>2168</v>
      </c>
      <c r="C35" s="83">
        <v>29834</v>
      </c>
    </row>
    <row r="36" spans="1:3" ht="13.5" customHeight="1">
      <c r="A36" s="93" t="s">
        <v>196</v>
      </c>
      <c r="B36" s="448">
        <v>4282</v>
      </c>
      <c r="C36" s="83">
        <v>76514</v>
      </c>
    </row>
    <row r="37" spans="1:3" ht="13.5" customHeight="1">
      <c r="A37" s="93" t="s">
        <v>197</v>
      </c>
      <c r="B37" s="448">
        <v>1449</v>
      </c>
      <c r="C37" s="83">
        <v>23358</v>
      </c>
    </row>
    <row r="38" spans="1:3" ht="13.5" customHeight="1">
      <c r="A38" s="93" t="s">
        <v>198</v>
      </c>
      <c r="B38" s="448">
        <v>4217</v>
      </c>
      <c r="C38" s="83">
        <v>58421</v>
      </c>
    </row>
    <row r="39" spans="1:3" ht="13.5" customHeight="1">
      <c r="A39" s="93" t="s">
        <v>199</v>
      </c>
      <c r="B39" s="448">
        <v>1049</v>
      </c>
      <c r="C39" s="83">
        <v>10886</v>
      </c>
    </row>
    <row r="40" spans="1:3" ht="13.5" customHeight="1">
      <c r="A40" s="93" t="s">
        <v>200</v>
      </c>
      <c r="B40" s="448">
        <v>2278</v>
      </c>
      <c r="C40" s="83">
        <v>42571</v>
      </c>
    </row>
    <row r="41" spans="1:3" ht="13.5" customHeight="1">
      <c r="A41" s="93" t="s">
        <v>201</v>
      </c>
      <c r="B41" s="448">
        <v>727</v>
      </c>
      <c r="C41" s="83">
        <v>44075</v>
      </c>
    </row>
    <row r="42" spans="1:3" ht="13.5" customHeight="1">
      <c r="A42" s="94" t="s">
        <v>202</v>
      </c>
      <c r="B42" s="448">
        <v>671</v>
      </c>
      <c r="C42" s="449">
        <v>7794</v>
      </c>
    </row>
    <row r="43" spans="1:3" ht="13.5" customHeight="1">
      <c r="A43" s="93" t="s">
        <v>73</v>
      </c>
      <c r="B43" s="450">
        <v>375</v>
      </c>
      <c r="C43" s="451">
        <v>6996</v>
      </c>
    </row>
    <row r="44" spans="1:3" ht="16.7" customHeight="1">
      <c r="A44" s="89" t="s">
        <v>203</v>
      </c>
      <c r="B44" s="95"/>
      <c r="C44" s="96"/>
    </row>
    <row r="45" spans="1:3" ht="12.75" customHeight="1">
      <c r="A45" s="92" t="s">
        <v>190</v>
      </c>
      <c r="B45" s="445">
        <f>SUM(B46:B58)</f>
        <v>493</v>
      </c>
      <c r="C45" s="446">
        <v>282944</v>
      </c>
    </row>
    <row r="46" spans="1:3" ht="12.75" customHeight="1">
      <c r="A46" s="93" t="s">
        <v>192</v>
      </c>
      <c r="B46" s="452">
        <v>80</v>
      </c>
      <c r="C46" s="453">
        <v>52355</v>
      </c>
    </row>
    <row r="47" spans="1:3" ht="12.75" customHeight="1">
      <c r="A47" s="94" t="s">
        <v>193</v>
      </c>
      <c r="B47" s="448">
        <v>12</v>
      </c>
      <c r="C47" s="449">
        <v>4426</v>
      </c>
    </row>
    <row r="48" spans="1:3" ht="12.75" customHeight="1">
      <c r="A48" s="93" t="s">
        <v>194</v>
      </c>
      <c r="B48" s="448">
        <v>105</v>
      </c>
      <c r="C48" s="449">
        <v>39092</v>
      </c>
    </row>
    <row r="49" spans="1:6" ht="12.75" customHeight="1">
      <c r="A49" s="93" t="s">
        <v>204</v>
      </c>
      <c r="B49" s="448">
        <v>33</v>
      </c>
      <c r="C49" s="449">
        <v>17202</v>
      </c>
    </row>
    <row r="50" spans="1:6" ht="12.75" customHeight="1">
      <c r="A50" s="93" t="s">
        <v>205</v>
      </c>
      <c r="B50" s="448">
        <v>21</v>
      </c>
      <c r="C50" s="449">
        <v>5617</v>
      </c>
    </row>
    <row r="51" spans="1:6" ht="12.75" customHeight="1">
      <c r="A51" s="94" t="s">
        <v>196</v>
      </c>
      <c r="B51" s="448">
        <v>78</v>
      </c>
      <c r="C51" s="449">
        <v>74627</v>
      </c>
    </row>
    <row r="52" spans="1:6" ht="12.75" customHeight="1">
      <c r="A52" s="94" t="s">
        <v>197</v>
      </c>
      <c r="B52" s="448">
        <v>22</v>
      </c>
      <c r="C52" s="449">
        <v>10362</v>
      </c>
    </row>
    <row r="53" spans="1:6" ht="12.75" customHeight="1">
      <c r="A53" s="93" t="s">
        <v>198</v>
      </c>
      <c r="B53" s="448">
        <v>26</v>
      </c>
      <c r="C53" s="449">
        <v>11265</v>
      </c>
    </row>
    <row r="54" spans="1:6" ht="12.75" customHeight="1">
      <c r="A54" s="94" t="s">
        <v>200</v>
      </c>
      <c r="B54" s="448">
        <v>34</v>
      </c>
      <c r="C54" s="449">
        <v>28289</v>
      </c>
    </row>
    <row r="55" spans="1:6" ht="12.75" customHeight="1">
      <c r="A55" s="93" t="s">
        <v>201</v>
      </c>
      <c r="B55" s="448">
        <v>25</v>
      </c>
      <c r="C55" s="449">
        <v>11019</v>
      </c>
    </row>
    <row r="56" spans="1:6" ht="12.75" customHeight="1">
      <c r="A56" s="94" t="s">
        <v>206</v>
      </c>
      <c r="B56" s="448">
        <v>11</v>
      </c>
      <c r="C56" s="449">
        <v>3359</v>
      </c>
    </row>
    <row r="57" spans="1:6" ht="12.75" customHeight="1">
      <c r="A57" s="94" t="s">
        <v>207</v>
      </c>
      <c r="B57" s="448">
        <v>34</v>
      </c>
      <c r="C57" s="449">
        <v>22074</v>
      </c>
    </row>
    <row r="58" spans="1:6" ht="12.75" customHeight="1" thickBot="1">
      <c r="A58" s="97" t="s">
        <v>180</v>
      </c>
      <c r="B58" s="454">
        <v>12</v>
      </c>
      <c r="C58" s="455">
        <v>3256</v>
      </c>
    </row>
    <row r="59" spans="1:6" s="2" customFormat="1" ht="14.45" customHeight="1">
      <c r="A59" s="8" t="s">
        <v>184</v>
      </c>
      <c r="B59" s="6"/>
      <c r="C59" s="6"/>
      <c r="E59" s="166"/>
      <c r="F59" s="166"/>
    </row>
  </sheetData>
  <customSheetViews>
    <customSheetView guid="{D533129D-736A-498B-A442-92C714A2889C}" showPageBreaks="1" printArea="1" view="pageBreakPreview" topLeftCell="A25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"/>
      <headerFooter alignWithMargins="0"/>
    </customSheetView>
    <customSheetView guid="{90A86BFC-5A29-47A1-B16B-2C88BEE8AA08}" showPageBreaks="1" printArea="1" view="pageBreakPreview" topLeftCell="A25">
      <selection activeCell="G34" sqref="G34:G35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2"/>
      <headerFooter alignWithMargins="0"/>
    </customSheetView>
    <customSheetView guid="{3EB8CC3E-9A82-4E16-A97F-626541589659}" showPageBreaks="1" printArea="1" view="pageBreakPreview" topLeftCell="A25">
      <selection activeCell="G34" sqref="G34:G35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3"/>
      <headerFooter alignWithMargins="0"/>
    </customSheetView>
    <customSheetView guid="{36BB60DB-041E-4283-9C5E-6CB41743C82C}" showPageBreaks="1" printArea="1" view="pageBreakPreview" topLeftCell="A43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4"/>
      <headerFooter alignWithMargins="0"/>
    </customSheetView>
    <customSheetView guid="{BF4B2B80-652C-4497-A8CD-0B9D15218EEA}" showPageBreaks="1" printArea="1" view="pageBreakPreview" topLeftCell="A43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5"/>
      <headerFooter alignWithMargins="0"/>
    </customSheetView>
    <customSheetView guid="{E915AD50-E2BA-4B87-8EFB-8C8783D74250}" showPageBreaks="1" printArea="1" view="pageBreakPreview" topLeftCell="A43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6"/>
      <headerFooter alignWithMargins="0"/>
    </customSheetView>
    <customSheetView guid="{3A745724-A3E9-4CE2-9AF5-16042FA6772E}" scale="120" showPageBreaks="1" printArea="1" view="pageBreakPreview"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7"/>
      <headerFooter alignWithMargins="0"/>
    </customSheetView>
    <customSheetView guid="{C0D1F2EE-D3C8-4F38-B430-B11033DBCA91}" scale="120" showPageBreaks="1" printArea="1" view="pageBreakPreview"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8"/>
      <headerFooter alignWithMargins="0"/>
    </customSheetView>
    <customSheetView guid="{6380E969-9150-4DC9-BD07-C27618D1043B}" scale="120" showPageBreaks="1" printArea="1" view="pageBreakPreview"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9"/>
      <headerFooter alignWithMargins="0"/>
    </customSheetView>
    <customSheetView guid="{38C25886-CB6F-4791-A7C3-87C355F1046F}" showPageBreaks="1" printArea="1" view="pageBreakPreview" topLeftCell="A43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0"/>
      <headerFooter alignWithMargins="0"/>
    </customSheetView>
    <customSheetView guid="{4ED3DD2F-8CAA-4A09-878B-C46395F0A843}" showPageBreaks="1" printArea="1" view="pageBreakPreview" topLeftCell="A25">
      <selection activeCell="G34" sqref="G34:G35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1"/>
      <headerFooter alignWithMargins="0"/>
    </customSheetView>
    <customSheetView guid="{A19DCD98-7108-4C1C-AB15-215177A88340}" showPageBreaks="1" printArea="1" view="pageBreakPreview" topLeftCell="A25">
      <selection activeCell="G34" sqref="G34:G35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2"/>
      <headerFooter alignWithMargins="0"/>
    </customSheetView>
    <customSheetView guid="{C9DA7DD4-8D8F-46CB-8ADE-6A720D9EA476}" showPageBreaks="1" printArea="1" view="pageBreakPreview" topLeftCell="A25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3"/>
      <headerFooter alignWithMargins="0"/>
    </customSheetView>
    <customSheetView guid="{71F5222F-F46C-4BE2-8A3D-CE83EDF671DC}" scale="120" showPageBreaks="1" printArea="1" view="pageBreakPreview" topLeftCell="A28">
      <selection activeCell="A28" sqref="A28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4"/>
      <headerFooter alignWithMargins="0"/>
    </customSheetView>
    <customSheetView guid="{971791CA-EC65-441D-904E-2D910B41BB6F}" showPageBreaks="1" printArea="1" view="pageBreakPreview" topLeftCell="A25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5"/>
      <headerFooter alignWithMargins="0"/>
    </customSheetView>
    <customSheetView guid="{20AE4CA4-61C1-4B1C-9914-391FCF28BAB4}" showPageBreaks="1" printArea="1" view="pageBreakPreview" topLeftCell="A43">
      <selection activeCell="A13" sqref="A13:XFD13"/>
      <pageMargins left="0.78740157480314965" right="0.78740157480314965" top="0.78740157480314965" bottom="0.78740157480314965" header="0" footer="0"/>
      <pageSetup paperSize="9" scale="86" firstPageNumber="145" pageOrder="overThenDown" orientation="portrait" useFirstPageNumber="1" r:id="rId16"/>
      <headerFooter alignWithMargins="0"/>
    </customSheetView>
  </customSheetViews>
  <phoneticPr fontId="3"/>
  <printOptions gridLinesSet="0"/>
  <pageMargins left="0.78740157480314965" right="0.78740157480314965" top="0.78740157480314965" bottom="0.78740157480314965" header="0" footer="0"/>
  <pageSetup paperSize="9" scale="86" firstPageNumber="145" pageOrder="overThenDown" orientation="portrait" useFirstPageNumber="1" r:id="rId17"/>
  <headerFooter alignWithMargins="0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view="pageBreakPreview" zoomScaleNormal="100" zoomScaleSheetLayoutView="100" workbookViewId="0"/>
  </sheetViews>
  <sheetFormatPr defaultRowHeight="12.75"/>
  <cols>
    <col min="1" max="1" width="2.375" style="2" customWidth="1"/>
    <col min="2" max="2" width="7.125" style="2" customWidth="1"/>
    <col min="3" max="5" width="11.125" style="2" customWidth="1"/>
    <col min="6" max="6" width="6.875" style="2" customWidth="1"/>
    <col min="7" max="7" width="9.625" style="2" customWidth="1"/>
    <col min="8" max="10" width="9.375" style="2" customWidth="1"/>
    <col min="11" max="11" width="7.125" style="2" customWidth="1"/>
    <col min="12" max="12" width="8.375" style="2" customWidth="1"/>
    <col min="13" max="14" width="9.375" style="2" customWidth="1"/>
    <col min="15" max="256" width="9" style="2"/>
    <col min="257" max="257" width="2.375" style="2" customWidth="1"/>
    <col min="258" max="258" width="7.125" style="2" customWidth="1"/>
    <col min="259" max="261" width="11.125" style="2" customWidth="1"/>
    <col min="262" max="262" width="6.875" style="2" customWidth="1"/>
    <col min="263" max="263" width="9.625" style="2" customWidth="1"/>
    <col min="264" max="266" width="9.375" style="2" customWidth="1"/>
    <col min="267" max="267" width="7.125" style="2" customWidth="1"/>
    <col min="268" max="268" width="8.375" style="2" customWidth="1"/>
    <col min="269" max="270" width="9.375" style="2" customWidth="1"/>
    <col min="271" max="512" width="9" style="2"/>
    <col min="513" max="513" width="2.375" style="2" customWidth="1"/>
    <col min="514" max="514" width="7.125" style="2" customWidth="1"/>
    <col min="515" max="517" width="11.125" style="2" customWidth="1"/>
    <col min="518" max="518" width="6.875" style="2" customWidth="1"/>
    <col min="519" max="519" width="9.625" style="2" customWidth="1"/>
    <col min="520" max="522" width="9.375" style="2" customWidth="1"/>
    <col min="523" max="523" width="7.125" style="2" customWidth="1"/>
    <col min="524" max="524" width="8.375" style="2" customWidth="1"/>
    <col min="525" max="526" width="9.375" style="2" customWidth="1"/>
    <col min="527" max="768" width="9" style="2"/>
    <col min="769" max="769" width="2.375" style="2" customWidth="1"/>
    <col min="770" max="770" width="7.125" style="2" customWidth="1"/>
    <col min="771" max="773" width="11.125" style="2" customWidth="1"/>
    <col min="774" max="774" width="6.875" style="2" customWidth="1"/>
    <col min="775" max="775" width="9.625" style="2" customWidth="1"/>
    <col min="776" max="778" width="9.375" style="2" customWidth="1"/>
    <col min="779" max="779" width="7.125" style="2" customWidth="1"/>
    <col min="780" max="780" width="8.375" style="2" customWidth="1"/>
    <col min="781" max="782" width="9.375" style="2" customWidth="1"/>
    <col min="783" max="1024" width="9" style="2"/>
    <col min="1025" max="1025" width="2.375" style="2" customWidth="1"/>
    <col min="1026" max="1026" width="7.125" style="2" customWidth="1"/>
    <col min="1027" max="1029" width="11.125" style="2" customWidth="1"/>
    <col min="1030" max="1030" width="6.875" style="2" customWidth="1"/>
    <col min="1031" max="1031" width="9.625" style="2" customWidth="1"/>
    <col min="1032" max="1034" width="9.375" style="2" customWidth="1"/>
    <col min="1035" max="1035" width="7.125" style="2" customWidth="1"/>
    <col min="1036" max="1036" width="8.375" style="2" customWidth="1"/>
    <col min="1037" max="1038" width="9.375" style="2" customWidth="1"/>
    <col min="1039" max="1280" width="9" style="2"/>
    <col min="1281" max="1281" width="2.375" style="2" customWidth="1"/>
    <col min="1282" max="1282" width="7.125" style="2" customWidth="1"/>
    <col min="1283" max="1285" width="11.125" style="2" customWidth="1"/>
    <col min="1286" max="1286" width="6.875" style="2" customWidth="1"/>
    <col min="1287" max="1287" width="9.625" style="2" customWidth="1"/>
    <col min="1288" max="1290" width="9.375" style="2" customWidth="1"/>
    <col min="1291" max="1291" width="7.125" style="2" customWidth="1"/>
    <col min="1292" max="1292" width="8.375" style="2" customWidth="1"/>
    <col min="1293" max="1294" width="9.375" style="2" customWidth="1"/>
    <col min="1295" max="1536" width="9" style="2"/>
    <col min="1537" max="1537" width="2.375" style="2" customWidth="1"/>
    <col min="1538" max="1538" width="7.125" style="2" customWidth="1"/>
    <col min="1539" max="1541" width="11.125" style="2" customWidth="1"/>
    <col min="1542" max="1542" width="6.875" style="2" customWidth="1"/>
    <col min="1543" max="1543" width="9.625" style="2" customWidth="1"/>
    <col min="1544" max="1546" width="9.375" style="2" customWidth="1"/>
    <col min="1547" max="1547" width="7.125" style="2" customWidth="1"/>
    <col min="1548" max="1548" width="8.375" style="2" customWidth="1"/>
    <col min="1549" max="1550" width="9.375" style="2" customWidth="1"/>
    <col min="1551" max="1792" width="9" style="2"/>
    <col min="1793" max="1793" width="2.375" style="2" customWidth="1"/>
    <col min="1794" max="1794" width="7.125" style="2" customWidth="1"/>
    <col min="1795" max="1797" width="11.125" style="2" customWidth="1"/>
    <col min="1798" max="1798" width="6.875" style="2" customWidth="1"/>
    <col min="1799" max="1799" width="9.625" style="2" customWidth="1"/>
    <col min="1800" max="1802" width="9.375" style="2" customWidth="1"/>
    <col min="1803" max="1803" width="7.125" style="2" customWidth="1"/>
    <col min="1804" max="1804" width="8.375" style="2" customWidth="1"/>
    <col min="1805" max="1806" width="9.375" style="2" customWidth="1"/>
    <col min="1807" max="2048" width="9" style="2"/>
    <col min="2049" max="2049" width="2.375" style="2" customWidth="1"/>
    <col min="2050" max="2050" width="7.125" style="2" customWidth="1"/>
    <col min="2051" max="2053" width="11.125" style="2" customWidth="1"/>
    <col min="2054" max="2054" width="6.875" style="2" customWidth="1"/>
    <col min="2055" max="2055" width="9.625" style="2" customWidth="1"/>
    <col min="2056" max="2058" width="9.375" style="2" customWidth="1"/>
    <col min="2059" max="2059" width="7.125" style="2" customWidth="1"/>
    <col min="2060" max="2060" width="8.375" style="2" customWidth="1"/>
    <col min="2061" max="2062" width="9.375" style="2" customWidth="1"/>
    <col min="2063" max="2304" width="9" style="2"/>
    <col min="2305" max="2305" width="2.375" style="2" customWidth="1"/>
    <col min="2306" max="2306" width="7.125" style="2" customWidth="1"/>
    <col min="2307" max="2309" width="11.125" style="2" customWidth="1"/>
    <col min="2310" max="2310" width="6.875" style="2" customWidth="1"/>
    <col min="2311" max="2311" width="9.625" style="2" customWidth="1"/>
    <col min="2312" max="2314" width="9.375" style="2" customWidth="1"/>
    <col min="2315" max="2315" width="7.125" style="2" customWidth="1"/>
    <col min="2316" max="2316" width="8.375" style="2" customWidth="1"/>
    <col min="2317" max="2318" width="9.375" style="2" customWidth="1"/>
    <col min="2319" max="2560" width="9" style="2"/>
    <col min="2561" max="2561" width="2.375" style="2" customWidth="1"/>
    <col min="2562" max="2562" width="7.125" style="2" customWidth="1"/>
    <col min="2563" max="2565" width="11.125" style="2" customWidth="1"/>
    <col min="2566" max="2566" width="6.875" style="2" customWidth="1"/>
    <col min="2567" max="2567" width="9.625" style="2" customWidth="1"/>
    <col min="2568" max="2570" width="9.375" style="2" customWidth="1"/>
    <col min="2571" max="2571" width="7.125" style="2" customWidth="1"/>
    <col min="2572" max="2572" width="8.375" style="2" customWidth="1"/>
    <col min="2573" max="2574" width="9.375" style="2" customWidth="1"/>
    <col min="2575" max="2816" width="9" style="2"/>
    <col min="2817" max="2817" width="2.375" style="2" customWidth="1"/>
    <col min="2818" max="2818" width="7.125" style="2" customWidth="1"/>
    <col min="2819" max="2821" width="11.125" style="2" customWidth="1"/>
    <col min="2822" max="2822" width="6.875" style="2" customWidth="1"/>
    <col min="2823" max="2823" width="9.625" style="2" customWidth="1"/>
    <col min="2824" max="2826" width="9.375" style="2" customWidth="1"/>
    <col min="2827" max="2827" width="7.125" style="2" customWidth="1"/>
    <col min="2828" max="2828" width="8.375" style="2" customWidth="1"/>
    <col min="2829" max="2830" width="9.375" style="2" customWidth="1"/>
    <col min="2831" max="3072" width="9" style="2"/>
    <col min="3073" max="3073" width="2.375" style="2" customWidth="1"/>
    <col min="3074" max="3074" width="7.125" style="2" customWidth="1"/>
    <col min="3075" max="3077" width="11.125" style="2" customWidth="1"/>
    <col min="3078" max="3078" width="6.875" style="2" customWidth="1"/>
    <col min="3079" max="3079" width="9.625" style="2" customWidth="1"/>
    <col min="3080" max="3082" width="9.375" style="2" customWidth="1"/>
    <col min="3083" max="3083" width="7.125" style="2" customWidth="1"/>
    <col min="3084" max="3084" width="8.375" style="2" customWidth="1"/>
    <col min="3085" max="3086" width="9.375" style="2" customWidth="1"/>
    <col min="3087" max="3328" width="9" style="2"/>
    <col min="3329" max="3329" width="2.375" style="2" customWidth="1"/>
    <col min="3330" max="3330" width="7.125" style="2" customWidth="1"/>
    <col min="3331" max="3333" width="11.125" style="2" customWidth="1"/>
    <col min="3334" max="3334" width="6.875" style="2" customWidth="1"/>
    <col min="3335" max="3335" width="9.625" style="2" customWidth="1"/>
    <col min="3336" max="3338" width="9.375" style="2" customWidth="1"/>
    <col min="3339" max="3339" width="7.125" style="2" customWidth="1"/>
    <col min="3340" max="3340" width="8.375" style="2" customWidth="1"/>
    <col min="3341" max="3342" width="9.375" style="2" customWidth="1"/>
    <col min="3343" max="3584" width="9" style="2"/>
    <col min="3585" max="3585" width="2.375" style="2" customWidth="1"/>
    <col min="3586" max="3586" width="7.125" style="2" customWidth="1"/>
    <col min="3587" max="3589" width="11.125" style="2" customWidth="1"/>
    <col min="3590" max="3590" width="6.875" style="2" customWidth="1"/>
    <col min="3591" max="3591" width="9.625" style="2" customWidth="1"/>
    <col min="3592" max="3594" width="9.375" style="2" customWidth="1"/>
    <col min="3595" max="3595" width="7.125" style="2" customWidth="1"/>
    <col min="3596" max="3596" width="8.375" style="2" customWidth="1"/>
    <col min="3597" max="3598" width="9.375" style="2" customWidth="1"/>
    <col min="3599" max="3840" width="9" style="2"/>
    <col min="3841" max="3841" width="2.375" style="2" customWidth="1"/>
    <col min="3842" max="3842" width="7.125" style="2" customWidth="1"/>
    <col min="3843" max="3845" width="11.125" style="2" customWidth="1"/>
    <col min="3846" max="3846" width="6.875" style="2" customWidth="1"/>
    <col min="3847" max="3847" width="9.625" style="2" customWidth="1"/>
    <col min="3848" max="3850" width="9.375" style="2" customWidth="1"/>
    <col min="3851" max="3851" width="7.125" style="2" customWidth="1"/>
    <col min="3852" max="3852" width="8.375" style="2" customWidth="1"/>
    <col min="3853" max="3854" width="9.375" style="2" customWidth="1"/>
    <col min="3855" max="4096" width="9" style="2"/>
    <col min="4097" max="4097" width="2.375" style="2" customWidth="1"/>
    <col min="4098" max="4098" width="7.125" style="2" customWidth="1"/>
    <col min="4099" max="4101" width="11.125" style="2" customWidth="1"/>
    <col min="4102" max="4102" width="6.875" style="2" customWidth="1"/>
    <col min="4103" max="4103" width="9.625" style="2" customWidth="1"/>
    <col min="4104" max="4106" width="9.375" style="2" customWidth="1"/>
    <col min="4107" max="4107" width="7.125" style="2" customWidth="1"/>
    <col min="4108" max="4108" width="8.375" style="2" customWidth="1"/>
    <col min="4109" max="4110" width="9.375" style="2" customWidth="1"/>
    <col min="4111" max="4352" width="9" style="2"/>
    <col min="4353" max="4353" width="2.375" style="2" customWidth="1"/>
    <col min="4354" max="4354" width="7.125" style="2" customWidth="1"/>
    <col min="4355" max="4357" width="11.125" style="2" customWidth="1"/>
    <col min="4358" max="4358" width="6.875" style="2" customWidth="1"/>
    <col min="4359" max="4359" width="9.625" style="2" customWidth="1"/>
    <col min="4360" max="4362" width="9.375" style="2" customWidth="1"/>
    <col min="4363" max="4363" width="7.125" style="2" customWidth="1"/>
    <col min="4364" max="4364" width="8.375" style="2" customWidth="1"/>
    <col min="4365" max="4366" width="9.375" style="2" customWidth="1"/>
    <col min="4367" max="4608" width="9" style="2"/>
    <col min="4609" max="4609" width="2.375" style="2" customWidth="1"/>
    <col min="4610" max="4610" width="7.125" style="2" customWidth="1"/>
    <col min="4611" max="4613" width="11.125" style="2" customWidth="1"/>
    <col min="4614" max="4614" width="6.875" style="2" customWidth="1"/>
    <col min="4615" max="4615" width="9.625" style="2" customWidth="1"/>
    <col min="4616" max="4618" width="9.375" style="2" customWidth="1"/>
    <col min="4619" max="4619" width="7.125" style="2" customWidth="1"/>
    <col min="4620" max="4620" width="8.375" style="2" customWidth="1"/>
    <col min="4621" max="4622" width="9.375" style="2" customWidth="1"/>
    <col min="4623" max="4864" width="9" style="2"/>
    <col min="4865" max="4865" width="2.375" style="2" customWidth="1"/>
    <col min="4866" max="4866" width="7.125" style="2" customWidth="1"/>
    <col min="4867" max="4869" width="11.125" style="2" customWidth="1"/>
    <col min="4870" max="4870" width="6.875" style="2" customWidth="1"/>
    <col min="4871" max="4871" width="9.625" style="2" customWidth="1"/>
    <col min="4872" max="4874" width="9.375" style="2" customWidth="1"/>
    <col min="4875" max="4875" width="7.125" style="2" customWidth="1"/>
    <col min="4876" max="4876" width="8.375" style="2" customWidth="1"/>
    <col min="4877" max="4878" width="9.375" style="2" customWidth="1"/>
    <col min="4879" max="5120" width="9" style="2"/>
    <col min="5121" max="5121" width="2.375" style="2" customWidth="1"/>
    <col min="5122" max="5122" width="7.125" style="2" customWidth="1"/>
    <col min="5123" max="5125" width="11.125" style="2" customWidth="1"/>
    <col min="5126" max="5126" width="6.875" style="2" customWidth="1"/>
    <col min="5127" max="5127" width="9.625" style="2" customWidth="1"/>
    <col min="5128" max="5130" width="9.375" style="2" customWidth="1"/>
    <col min="5131" max="5131" width="7.125" style="2" customWidth="1"/>
    <col min="5132" max="5132" width="8.375" style="2" customWidth="1"/>
    <col min="5133" max="5134" width="9.375" style="2" customWidth="1"/>
    <col min="5135" max="5376" width="9" style="2"/>
    <col min="5377" max="5377" width="2.375" style="2" customWidth="1"/>
    <col min="5378" max="5378" width="7.125" style="2" customWidth="1"/>
    <col min="5379" max="5381" width="11.125" style="2" customWidth="1"/>
    <col min="5382" max="5382" width="6.875" style="2" customWidth="1"/>
    <col min="5383" max="5383" width="9.625" style="2" customWidth="1"/>
    <col min="5384" max="5386" width="9.375" style="2" customWidth="1"/>
    <col min="5387" max="5387" width="7.125" style="2" customWidth="1"/>
    <col min="5388" max="5388" width="8.375" style="2" customWidth="1"/>
    <col min="5389" max="5390" width="9.375" style="2" customWidth="1"/>
    <col min="5391" max="5632" width="9" style="2"/>
    <col min="5633" max="5633" width="2.375" style="2" customWidth="1"/>
    <col min="5634" max="5634" width="7.125" style="2" customWidth="1"/>
    <col min="5635" max="5637" width="11.125" style="2" customWidth="1"/>
    <col min="5638" max="5638" width="6.875" style="2" customWidth="1"/>
    <col min="5639" max="5639" width="9.625" style="2" customWidth="1"/>
    <col min="5640" max="5642" width="9.375" style="2" customWidth="1"/>
    <col min="5643" max="5643" width="7.125" style="2" customWidth="1"/>
    <col min="5644" max="5644" width="8.375" style="2" customWidth="1"/>
    <col min="5645" max="5646" width="9.375" style="2" customWidth="1"/>
    <col min="5647" max="5888" width="9" style="2"/>
    <col min="5889" max="5889" width="2.375" style="2" customWidth="1"/>
    <col min="5890" max="5890" width="7.125" style="2" customWidth="1"/>
    <col min="5891" max="5893" width="11.125" style="2" customWidth="1"/>
    <col min="5894" max="5894" width="6.875" style="2" customWidth="1"/>
    <col min="5895" max="5895" width="9.625" style="2" customWidth="1"/>
    <col min="5896" max="5898" width="9.375" style="2" customWidth="1"/>
    <col min="5899" max="5899" width="7.125" style="2" customWidth="1"/>
    <col min="5900" max="5900" width="8.375" style="2" customWidth="1"/>
    <col min="5901" max="5902" width="9.375" style="2" customWidth="1"/>
    <col min="5903" max="6144" width="9" style="2"/>
    <col min="6145" max="6145" width="2.375" style="2" customWidth="1"/>
    <col min="6146" max="6146" width="7.125" style="2" customWidth="1"/>
    <col min="6147" max="6149" width="11.125" style="2" customWidth="1"/>
    <col min="6150" max="6150" width="6.875" style="2" customWidth="1"/>
    <col min="6151" max="6151" width="9.625" style="2" customWidth="1"/>
    <col min="6152" max="6154" width="9.375" style="2" customWidth="1"/>
    <col min="6155" max="6155" width="7.125" style="2" customWidth="1"/>
    <col min="6156" max="6156" width="8.375" style="2" customWidth="1"/>
    <col min="6157" max="6158" width="9.375" style="2" customWidth="1"/>
    <col min="6159" max="6400" width="9" style="2"/>
    <col min="6401" max="6401" width="2.375" style="2" customWidth="1"/>
    <col min="6402" max="6402" width="7.125" style="2" customWidth="1"/>
    <col min="6403" max="6405" width="11.125" style="2" customWidth="1"/>
    <col min="6406" max="6406" width="6.875" style="2" customWidth="1"/>
    <col min="6407" max="6407" width="9.625" style="2" customWidth="1"/>
    <col min="6408" max="6410" width="9.375" style="2" customWidth="1"/>
    <col min="6411" max="6411" width="7.125" style="2" customWidth="1"/>
    <col min="6412" max="6412" width="8.375" style="2" customWidth="1"/>
    <col min="6413" max="6414" width="9.375" style="2" customWidth="1"/>
    <col min="6415" max="6656" width="9" style="2"/>
    <col min="6657" max="6657" width="2.375" style="2" customWidth="1"/>
    <col min="6658" max="6658" width="7.125" style="2" customWidth="1"/>
    <col min="6659" max="6661" width="11.125" style="2" customWidth="1"/>
    <col min="6662" max="6662" width="6.875" style="2" customWidth="1"/>
    <col min="6663" max="6663" width="9.625" style="2" customWidth="1"/>
    <col min="6664" max="6666" width="9.375" style="2" customWidth="1"/>
    <col min="6667" max="6667" width="7.125" style="2" customWidth="1"/>
    <col min="6668" max="6668" width="8.375" style="2" customWidth="1"/>
    <col min="6669" max="6670" width="9.375" style="2" customWidth="1"/>
    <col min="6671" max="6912" width="9" style="2"/>
    <col min="6913" max="6913" width="2.375" style="2" customWidth="1"/>
    <col min="6914" max="6914" width="7.125" style="2" customWidth="1"/>
    <col min="6915" max="6917" width="11.125" style="2" customWidth="1"/>
    <col min="6918" max="6918" width="6.875" style="2" customWidth="1"/>
    <col min="6919" max="6919" width="9.625" style="2" customWidth="1"/>
    <col min="6920" max="6922" width="9.375" style="2" customWidth="1"/>
    <col min="6923" max="6923" width="7.125" style="2" customWidth="1"/>
    <col min="6924" max="6924" width="8.375" style="2" customWidth="1"/>
    <col min="6925" max="6926" width="9.375" style="2" customWidth="1"/>
    <col min="6927" max="7168" width="9" style="2"/>
    <col min="7169" max="7169" width="2.375" style="2" customWidth="1"/>
    <col min="7170" max="7170" width="7.125" style="2" customWidth="1"/>
    <col min="7171" max="7173" width="11.125" style="2" customWidth="1"/>
    <col min="7174" max="7174" width="6.875" style="2" customWidth="1"/>
    <col min="7175" max="7175" width="9.625" style="2" customWidth="1"/>
    <col min="7176" max="7178" width="9.375" style="2" customWidth="1"/>
    <col min="7179" max="7179" width="7.125" style="2" customWidth="1"/>
    <col min="7180" max="7180" width="8.375" style="2" customWidth="1"/>
    <col min="7181" max="7182" width="9.375" style="2" customWidth="1"/>
    <col min="7183" max="7424" width="9" style="2"/>
    <col min="7425" max="7425" width="2.375" style="2" customWidth="1"/>
    <col min="7426" max="7426" width="7.125" style="2" customWidth="1"/>
    <col min="7427" max="7429" width="11.125" style="2" customWidth="1"/>
    <col min="7430" max="7430" width="6.875" style="2" customWidth="1"/>
    <col min="7431" max="7431" width="9.625" style="2" customWidth="1"/>
    <col min="7432" max="7434" width="9.375" style="2" customWidth="1"/>
    <col min="7435" max="7435" width="7.125" style="2" customWidth="1"/>
    <col min="7436" max="7436" width="8.375" style="2" customWidth="1"/>
    <col min="7437" max="7438" width="9.375" style="2" customWidth="1"/>
    <col min="7439" max="7680" width="9" style="2"/>
    <col min="7681" max="7681" width="2.375" style="2" customWidth="1"/>
    <col min="7682" max="7682" width="7.125" style="2" customWidth="1"/>
    <col min="7683" max="7685" width="11.125" style="2" customWidth="1"/>
    <col min="7686" max="7686" width="6.875" style="2" customWidth="1"/>
    <col min="7687" max="7687" width="9.625" style="2" customWidth="1"/>
    <col min="7688" max="7690" width="9.375" style="2" customWidth="1"/>
    <col min="7691" max="7691" width="7.125" style="2" customWidth="1"/>
    <col min="7692" max="7692" width="8.375" style="2" customWidth="1"/>
    <col min="7693" max="7694" width="9.375" style="2" customWidth="1"/>
    <col min="7695" max="7936" width="9" style="2"/>
    <col min="7937" max="7937" width="2.375" style="2" customWidth="1"/>
    <col min="7938" max="7938" width="7.125" style="2" customWidth="1"/>
    <col min="7939" max="7941" width="11.125" style="2" customWidth="1"/>
    <col min="7942" max="7942" width="6.875" style="2" customWidth="1"/>
    <col min="7943" max="7943" width="9.625" style="2" customWidth="1"/>
    <col min="7944" max="7946" width="9.375" style="2" customWidth="1"/>
    <col min="7947" max="7947" width="7.125" style="2" customWidth="1"/>
    <col min="7948" max="7948" width="8.375" style="2" customWidth="1"/>
    <col min="7949" max="7950" width="9.375" style="2" customWidth="1"/>
    <col min="7951" max="8192" width="9" style="2"/>
    <col min="8193" max="8193" width="2.375" style="2" customWidth="1"/>
    <col min="8194" max="8194" width="7.125" style="2" customWidth="1"/>
    <col min="8195" max="8197" width="11.125" style="2" customWidth="1"/>
    <col min="8198" max="8198" width="6.875" style="2" customWidth="1"/>
    <col min="8199" max="8199" width="9.625" style="2" customWidth="1"/>
    <col min="8200" max="8202" width="9.375" style="2" customWidth="1"/>
    <col min="8203" max="8203" width="7.125" style="2" customWidth="1"/>
    <col min="8204" max="8204" width="8.375" style="2" customWidth="1"/>
    <col min="8205" max="8206" width="9.375" style="2" customWidth="1"/>
    <col min="8207" max="8448" width="9" style="2"/>
    <col min="8449" max="8449" width="2.375" style="2" customWidth="1"/>
    <col min="8450" max="8450" width="7.125" style="2" customWidth="1"/>
    <col min="8451" max="8453" width="11.125" style="2" customWidth="1"/>
    <col min="8454" max="8454" width="6.875" style="2" customWidth="1"/>
    <col min="8455" max="8455" width="9.625" style="2" customWidth="1"/>
    <col min="8456" max="8458" width="9.375" style="2" customWidth="1"/>
    <col min="8459" max="8459" width="7.125" style="2" customWidth="1"/>
    <col min="8460" max="8460" width="8.375" style="2" customWidth="1"/>
    <col min="8461" max="8462" width="9.375" style="2" customWidth="1"/>
    <col min="8463" max="8704" width="9" style="2"/>
    <col min="8705" max="8705" width="2.375" style="2" customWidth="1"/>
    <col min="8706" max="8706" width="7.125" style="2" customWidth="1"/>
    <col min="8707" max="8709" width="11.125" style="2" customWidth="1"/>
    <col min="8710" max="8710" width="6.875" style="2" customWidth="1"/>
    <col min="8711" max="8711" width="9.625" style="2" customWidth="1"/>
    <col min="8712" max="8714" width="9.375" style="2" customWidth="1"/>
    <col min="8715" max="8715" width="7.125" style="2" customWidth="1"/>
    <col min="8716" max="8716" width="8.375" style="2" customWidth="1"/>
    <col min="8717" max="8718" width="9.375" style="2" customWidth="1"/>
    <col min="8719" max="8960" width="9" style="2"/>
    <col min="8961" max="8961" width="2.375" style="2" customWidth="1"/>
    <col min="8962" max="8962" width="7.125" style="2" customWidth="1"/>
    <col min="8963" max="8965" width="11.125" style="2" customWidth="1"/>
    <col min="8966" max="8966" width="6.875" style="2" customWidth="1"/>
    <col min="8967" max="8967" width="9.625" style="2" customWidth="1"/>
    <col min="8968" max="8970" width="9.375" style="2" customWidth="1"/>
    <col min="8971" max="8971" width="7.125" style="2" customWidth="1"/>
    <col min="8972" max="8972" width="8.375" style="2" customWidth="1"/>
    <col min="8973" max="8974" width="9.375" style="2" customWidth="1"/>
    <col min="8975" max="9216" width="9" style="2"/>
    <col min="9217" max="9217" width="2.375" style="2" customWidth="1"/>
    <col min="9218" max="9218" width="7.125" style="2" customWidth="1"/>
    <col min="9219" max="9221" width="11.125" style="2" customWidth="1"/>
    <col min="9222" max="9222" width="6.875" style="2" customWidth="1"/>
    <col min="9223" max="9223" width="9.625" style="2" customWidth="1"/>
    <col min="9224" max="9226" width="9.375" style="2" customWidth="1"/>
    <col min="9227" max="9227" width="7.125" style="2" customWidth="1"/>
    <col min="9228" max="9228" width="8.375" style="2" customWidth="1"/>
    <col min="9229" max="9230" width="9.375" style="2" customWidth="1"/>
    <col min="9231" max="9472" width="9" style="2"/>
    <col min="9473" max="9473" width="2.375" style="2" customWidth="1"/>
    <col min="9474" max="9474" width="7.125" style="2" customWidth="1"/>
    <col min="9475" max="9477" width="11.125" style="2" customWidth="1"/>
    <col min="9478" max="9478" width="6.875" style="2" customWidth="1"/>
    <col min="9479" max="9479" width="9.625" style="2" customWidth="1"/>
    <col min="9480" max="9482" width="9.375" style="2" customWidth="1"/>
    <col min="9483" max="9483" width="7.125" style="2" customWidth="1"/>
    <col min="9484" max="9484" width="8.375" style="2" customWidth="1"/>
    <col min="9485" max="9486" width="9.375" style="2" customWidth="1"/>
    <col min="9487" max="9728" width="9" style="2"/>
    <col min="9729" max="9729" width="2.375" style="2" customWidth="1"/>
    <col min="9730" max="9730" width="7.125" style="2" customWidth="1"/>
    <col min="9731" max="9733" width="11.125" style="2" customWidth="1"/>
    <col min="9734" max="9734" width="6.875" style="2" customWidth="1"/>
    <col min="9735" max="9735" width="9.625" style="2" customWidth="1"/>
    <col min="9736" max="9738" width="9.375" style="2" customWidth="1"/>
    <col min="9739" max="9739" width="7.125" style="2" customWidth="1"/>
    <col min="9740" max="9740" width="8.375" style="2" customWidth="1"/>
    <col min="9741" max="9742" width="9.375" style="2" customWidth="1"/>
    <col min="9743" max="9984" width="9" style="2"/>
    <col min="9985" max="9985" width="2.375" style="2" customWidth="1"/>
    <col min="9986" max="9986" width="7.125" style="2" customWidth="1"/>
    <col min="9987" max="9989" width="11.125" style="2" customWidth="1"/>
    <col min="9990" max="9990" width="6.875" style="2" customWidth="1"/>
    <col min="9991" max="9991" width="9.625" style="2" customWidth="1"/>
    <col min="9992" max="9994" width="9.375" style="2" customWidth="1"/>
    <col min="9995" max="9995" width="7.125" style="2" customWidth="1"/>
    <col min="9996" max="9996" width="8.375" style="2" customWidth="1"/>
    <col min="9997" max="9998" width="9.375" style="2" customWidth="1"/>
    <col min="9999" max="10240" width="9" style="2"/>
    <col min="10241" max="10241" width="2.375" style="2" customWidth="1"/>
    <col min="10242" max="10242" width="7.125" style="2" customWidth="1"/>
    <col min="10243" max="10245" width="11.125" style="2" customWidth="1"/>
    <col min="10246" max="10246" width="6.875" style="2" customWidth="1"/>
    <col min="10247" max="10247" width="9.625" style="2" customWidth="1"/>
    <col min="10248" max="10250" width="9.375" style="2" customWidth="1"/>
    <col min="10251" max="10251" width="7.125" style="2" customWidth="1"/>
    <col min="10252" max="10252" width="8.375" style="2" customWidth="1"/>
    <col min="10253" max="10254" width="9.375" style="2" customWidth="1"/>
    <col min="10255" max="10496" width="9" style="2"/>
    <col min="10497" max="10497" width="2.375" style="2" customWidth="1"/>
    <col min="10498" max="10498" width="7.125" style="2" customWidth="1"/>
    <col min="10499" max="10501" width="11.125" style="2" customWidth="1"/>
    <col min="10502" max="10502" width="6.875" style="2" customWidth="1"/>
    <col min="10503" max="10503" width="9.625" style="2" customWidth="1"/>
    <col min="10504" max="10506" width="9.375" style="2" customWidth="1"/>
    <col min="10507" max="10507" width="7.125" style="2" customWidth="1"/>
    <col min="10508" max="10508" width="8.375" style="2" customWidth="1"/>
    <col min="10509" max="10510" width="9.375" style="2" customWidth="1"/>
    <col min="10511" max="10752" width="9" style="2"/>
    <col min="10753" max="10753" width="2.375" style="2" customWidth="1"/>
    <col min="10754" max="10754" width="7.125" style="2" customWidth="1"/>
    <col min="10755" max="10757" width="11.125" style="2" customWidth="1"/>
    <col min="10758" max="10758" width="6.875" style="2" customWidth="1"/>
    <col min="10759" max="10759" width="9.625" style="2" customWidth="1"/>
    <col min="10760" max="10762" width="9.375" style="2" customWidth="1"/>
    <col min="10763" max="10763" width="7.125" style="2" customWidth="1"/>
    <col min="10764" max="10764" width="8.375" style="2" customWidth="1"/>
    <col min="10765" max="10766" width="9.375" style="2" customWidth="1"/>
    <col min="10767" max="11008" width="9" style="2"/>
    <col min="11009" max="11009" width="2.375" style="2" customWidth="1"/>
    <col min="11010" max="11010" width="7.125" style="2" customWidth="1"/>
    <col min="11011" max="11013" width="11.125" style="2" customWidth="1"/>
    <col min="11014" max="11014" width="6.875" style="2" customWidth="1"/>
    <col min="11015" max="11015" width="9.625" style="2" customWidth="1"/>
    <col min="11016" max="11018" width="9.375" style="2" customWidth="1"/>
    <col min="11019" max="11019" width="7.125" style="2" customWidth="1"/>
    <col min="11020" max="11020" width="8.375" style="2" customWidth="1"/>
    <col min="11021" max="11022" width="9.375" style="2" customWidth="1"/>
    <col min="11023" max="11264" width="9" style="2"/>
    <col min="11265" max="11265" width="2.375" style="2" customWidth="1"/>
    <col min="11266" max="11266" width="7.125" style="2" customWidth="1"/>
    <col min="11267" max="11269" width="11.125" style="2" customWidth="1"/>
    <col min="11270" max="11270" width="6.875" style="2" customWidth="1"/>
    <col min="11271" max="11271" width="9.625" style="2" customWidth="1"/>
    <col min="11272" max="11274" width="9.375" style="2" customWidth="1"/>
    <col min="11275" max="11275" width="7.125" style="2" customWidth="1"/>
    <col min="11276" max="11276" width="8.375" style="2" customWidth="1"/>
    <col min="11277" max="11278" width="9.375" style="2" customWidth="1"/>
    <col min="11279" max="11520" width="9" style="2"/>
    <col min="11521" max="11521" width="2.375" style="2" customWidth="1"/>
    <col min="11522" max="11522" width="7.125" style="2" customWidth="1"/>
    <col min="11523" max="11525" width="11.125" style="2" customWidth="1"/>
    <col min="11526" max="11526" width="6.875" style="2" customWidth="1"/>
    <col min="11527" max="11527" width="9.625" style="2" customWidth="1"/>
    <col min="11528" max="11530" width="9.375" style="2" customWidth="1"/>
    <col min="11531" max="11531" width="7.125" style="2" customWidth="1"/>
    <col min="11532" max="11532" width="8.375" style="2" customWidth="1"/>
    <col min="11533" max="11534" width="9.375" style="2" customWidth="1"/>
    <col min="11535" max="11776" width="9" style="2"/>
    <col min="11777" max="11777" width="2.375" style="2" customWidth="1"/>
    <col min="11778" max="11778" width="7.125" style="2" customWidth="1"/>
    <col min="11779" max="11781" width="11.125" style="2" customWidth="1"/>
    <col min="11782" max="11782" width="6.875" style="2" customWidth="1"/>
    <col min="11783" max="11783" width="9.625" style="2" customWidth="1"/>
    <col min="11784" max="11786" width="9.375" style="2" customWidth="1"/>
    <col min="11787" max="11787" width="7.125" style="2" customWidth="1"/>
    <col min="11788" max="11788" width="8.375" style="2" customWidth="1"/>
    <col min="11789" max="11790" width="9.375" style="2" customWidth="1"/>
    <col min="11791" max="12032" width="9" style="2"/>
    <col min="12033" max="12033" width="2.375" style="2" customWidth="1"/>
    <col min="12034" max="12034" width="7.125" style="2" customWidth="1"/>
    <col min="12035" max="12037" width="11.125" style="2" customWidth="1"/>
    <col min="12038" max="12038" width="6.875" style="2" customWidth="1"/>
    <col min="12039" max="12039" width="9.625" style="2" customWidth="1"/>
    <col min="12040" max="12042" width="9.375" style="2" customWidth="1"/>
    <col min="12043" max="12043" width="7.125" style="2" customWidth="1"/>
    <col min="12044" max="12044" width="8.375" style="2" customWidth="1"/>
    <col min="12045" max="12046" width="9.375" style="2" customWidth="1"/>
    <col min="12047" max="12288" width="9" style="2"/>
    <col min="12289" max="12289" width="2.375" style="2" customWidth="1"/>
    <col min="12290" max="12290" width="7.125" style="2" customWidth="1"/>
    <col min="12291" max="12293" width="11.125" style="2" customWidth="1"/>
    <col min="12294" max="12294" width="6.875" style="2" customWidth="1"/>
    <col min="12295" max="12295" width="9.625" style="2" customWidth="1"/>
    <col min="12296" max="12298" width="9.375" style="2" customWidth="1"/>
    <col min="12299" max="12299" width="7.125" style="2" customWidth="1"/>
    <col min="12300" max="12300" width="8.375" style="2" customWidth="1"/>
    <col min="12301" max="12302" width="9.375" style="2" customWidth="1"/>
    <col min="12303" max="12544" width="9" style="2"/>
    <col min="12545" max="12545" width="2.375" style="2" customWidth="1"/>
    <col min="12546" max="12546" width="7.125" style="2" customWidth="1"/>
    <col min="12547" max="12549" width="11.125" style="2" customWidth="1"/>
    <col min="12550" max="12550" width="6.875" style="2" customWidth="1"/>
    <col min="12551" max="12551" width="9.625" style="2" customWidth="1"/>
    <col min="12552" max="12554" width="9.375" style="2" customWidth="1"/>
    <col min="12555" max="12555" width="7.125" style="2" customWidth="1"/>
    <col min="12556" max="12556" width="8.375" style="2" customWidth="1"/>
    <col min="12557" max="12558" width="9.375" style="2" customWidth="1"/>
    <col min="12559" max="12800" width="9" style="2"/>
    <col min="12801" max="12801" width="2.375" style="2" customWidth="1"/>
    <col min="12802" max="12802" width="7.125" style="2" customWidth="1"/>
    <col min="12803" max="12805" width="11.125" style="2" customWidth="1"/>
    <col min="12806" max="12806" width="6.875" style="2" customWidth="1"/>
    <col min="12807" max="12807" width="9.625" style="2" customWidth="1"/>
    <col min="12808" max="12810" width="9.375" style="2" customWidth="1"/>
    <col min="12811" max="12811" width="7.125" style="2" customWidth="1"/>
    <col min="12812" max="12812" width="8.375" style="2" customWidth="1"/>
    <col min="12813" max="12814" width="9.375" style="2" customWidth="1"/>
    <col min="12815" max="13056" width="9" style="2"/>
    <col min="13057" max="13057" width="2.375" style="2" customWidth="1"/>
    <col min="13058" max="13058" width="7.125" style="2" customWidth="1"/>
    <col min="13059" max="13061" width="11.125" style="2" customWidth="1"/>
    <col min="13062" max="13062" width="6.875" style="2" customWidth="1"/>
    <col min="13063" max="13063" width="9.625" style="2" customWidth="1"/>
    <col min="13064" max="13066" width="9.375" style="2" customWidth="1"/>
    <col min="13067" max="13067" width="7.125" style="2" customWidth="1"/>
    <col min="13068" max="13068" width="8.375" style="2" customWidth="1"/>
    <col min="13069" max="13070" width="9.375" style="2" customWidth="1"/>
    <col min="13071" max="13312" width="9" style="2"/>
    <col min="13313" max="13313" width="2.375" style="2" customWidth="1"/>
    <col min="13314" max="13314" width="7.125" style="2" customWidth="1"/>
    <col min="13315" max="13317" width="11.125" style="2" customWidth="1"/>
    <col min="13318" max="13318" width="6.875" style="2" customWidth="1"/>
    <col min="13319" max="13319" width="9.625" style="2" customWidth="1"/>
    <col min="13320" max="13322" width="9.375" style="2" customWidth="1"/>
    <col min="13323" max="13323" width="7.125" style="2" customWidth="1"/>
    <col min="13324" max="13324" width="8.375" style="2" customWidth="1"/>
    <col min="13325" max="13326" width="9.375" style="2" customWidth="1"/>
    <col min="13327" max="13568" width="9" style="2"/>
    <col min="13569" max="13569" width="2.375" style="2" customWidth="1"/>
    <col min="13570" max="13570" width="7.125" style="2" customWidth="1"/>
    <col min="13571" max="13573" width="11.125" style="2" customWidth="1"/>
    <col min="13574" max="13574" width="6.875" style="2" customWidth="1"/>
    <col min="13575" max="13575" width="9.625" style="2" customWidth="1"/>
    <col min="13576" max="13578" width="9.375" style="2" customWidth="1"/>
    <col min="13579" max="13579" width="7.125" style="2" customWidth="1"/>
    <col min="13580" max="13580" width="8.375" style="2" customWidth="1"/>
    <col min="13581" max="13582" width="9.375" style="2" customWidth="1"/>
    <col min="13583" max="13824" width="9" style="2"/>
    <col min="13825" max="13825" width="2.375" style="2" customWidth="1"/>
    <col min="13826" max="13826" width="7.125" style="2" customWidth="1"/>
    <col min="13827" max="13829" width="11.125" style="2" customWidth="1"/>
    <col min="13830" max="13830" width="6.875" style="2" customWidth="1"/>
    <col min="13831" max="13831" width="9.625" style="2" customWidth="1"/>
    <col min="13832" max="13834" width="9.375" style="2" customWidth="1"/>
    <col min="13835" max="13835" width="7.125" style="2" customWidth="1"/>
    <col min="13836" max="13836" width="8.375" style="2" customWidth="1"/>
    <col min="13837" max="13838" width="9.375" style="2" customWidth="1"/>
    <col min="13839" max="14080" width="9" style="2"/>
    <col min="14081" max="14081" width="2.375" style="2" customWidth="1"/>
    <col min="14082" max="14082" width="7.125" style="2" customWidth="1"/>
    <col min="14083" max="14085" width="11.125" style="2" customWidth="1"/>
    <col min="14086" max="14086" width="6.875" style="2" customWidth="1"/>
    <col min="14087" max="14087" width="9.625" style="2" customWidth="1"/>
    <col min="14088" max="14090" width="9.375" style="2" customWidth="1"/>
    <col min="14091" max="14091" width="7.125" style="2" customWidth="1"/>
    <col min="14092" max="14092" width="8.375" style="2" customWidth="1"/>
    <col min="14093" max="14094" width="9.375" style="2" customWidth="1"/>
    <col min="14095" max="14336" width="9" style="2"/>
    <col min="14337" max="14337" width="2.375" style="2" customWidth="1"/>
    <col min="14338" max="14338" width="7.125" style="2" customWidth="1"/>
    <col min="14339" max="14341" width="11.125" style="2" customWidth="1"/>
    <col min="14342" max="14342" width="6.875" style="2" customWidth="1"/>
    <col min="14343" max="14343" width="9.625" style="2" customWidth="1"/>
    <col min="14344" max="14346" width="9.375" style="2" customWidth="1"/>
    <col min="14347" max="14347" width="7.125" style="2" customWidth="1"/>
    <col min="14348" max="14348" width="8.375" style="2" customWidth="1"/>
    <col min="14349" max="14350" width="9.375" style="2" customWidth="1"/>
    <col min="14351" max="14592" width="9" style="2"/>
    <col min="14593" max="14593" width="2.375" style="2" customWidth="1"/>
    <col min="14594" max="14594" width="7.125" style="2" customWidth="1"/>
    <col min="14595" max="14597" width="11.125" style="2" customWidth="1"/>
    <col min="14598" max="14598" width="6.875" style="2" customWidth="1"/>
    <col min="14599" max="14599" width="9.625" style="2" customWidth="1"/>
    <col min="14600" max="14602" width="9.375" style="2" customWidth="1"/>
    <col min="14603" max="14603" width="7.125" style="2" customWidth="1"/>
    <col min="14604" max="14604" width="8.375" style="2" customWidth="1"/>
    <col min="14605" max="14606" width="9.375" style="2" customWidth="1"/>
    <col min="14607" max="14848" width="9" style="2"/>
    <col min="14849" max="14849" width="2.375" style="2" customWidth="1"/>
    <col min="14850" max="14850" width="7.125" style="2" customWidth="1"/>
    <col min="14851" max="14853" width="11.125" style="2" customWidth="1"/>
    <col min="14854" max="14854" width="6.875" style="2" customWidth="1"/>
    <col min="14855" max="14855" width="9.625" style="2" customWidth="1"/>
    <col min="14856" max="14858" width="9.375" style="2" customWidth="1"/>
    <col min="14859" max="14859" width="7.125" style="2" customWidth="1"/>
    <col min="14860" max="14860" width="8.375" style="2" customWidth="1"/>
    <col min="14861" max="14862" width="9.375" style="2" customWidth="1"/>
    <col min="14863" max="15104" width="9" style="2"/>
    <col min="15105" max="15105" width="2.375" style="2" customWidth="1"/>
    <col min="15106" max="15106" width="7.125" style="2" customWidth="1"/>
    <col min="15107" max="15109" width="11.125" style="2" customWidth="1"/>
    <col min="15110" max="15110" width="6.875" style="2" customWidth="1"/>
    <col min="15111" max="15111" width="9.625" style="2" customWidth="1"/>
    <col min="15112" max="15114" width="9.375" style="2" customWidth="1"/>
    <col min="15115" max="15115" width="7.125" style="2" customWidth="1"/>
    <col min="15116" max="15116" width="8.375" style="2" customWidth="1"/>
    <col min="15117" max="15118" width="9.375" style="2" customWidth="1"/>
    <col min="15119" max="15360" width="9" style="2"/>
    <col min="15361" max="15361" width="2.375" style="2" customWidth="1"/>
    <col min="15362" max="15362" width="7.125" style="2" customWidth="1"/>
    <col min="15363" max="15365" width="11.125" style="2" customWidth="1"/>
    <col min="15366" max="15366" width="6.875" style="2" customWidth="1"/>
    <col min="15367" max="15367" width="9.625" style="2" customWidth="1"/>
    <col min="15368" max="15370" width="9.375" style="2" customWidth="1"/>
    <col min="15371" max="15371" width="7.125" style="2" customWidth="1"/>
    <col min="15372" max="15372" width="8.375" style="2" customWidth="1"/>
    <col min="15373" max="15374" width="9.375" style="2" customWidth="1"/>
    <col min="15375" max="15616" width="9" style="2"/>
    <col min="15617" max="15617" width="2.375" style="2" customWidth="1"/>
    <col min="15618" max="15618" width="7.125" style="2" customWidth="1"/>
    <col min="15619" max="15621" width="11.125" style="2" customWidth="1"/>
    <col min="15622" max="15622" width="6.875" style="2" customWidth="1"/>
    <col min="15623" max="15623" width="9.625" style="2" customWidth="1"/>
    <col min="15624" max="15626" width="9.375" style="2" customWidth="1"/>
    <col min="15627" max="15627" width="7.125" style="2" customWidth="1"/>
    <col min="15628" max="15628" width="8.375" style="2" customWidth="1"/>
    <col min="15629" max="15630" width="9.375" style="2" customWidth="1"/>
    <col min="15631" max="15872" width="9" style="2"/>
    <col min="15873" max="15873" width="2.375" style="2" customWidth="1"/>
    <col min="15874" max="15874" width="7.125" style="2" customWidth="1"/>
    <col min="15875" max="15877" width="11.125" style="2" customWidth="1"/>
    <col min="15878" max="15878" width="6.875" style="2" customWidth="1"/>
    <col min="15879" max="15879" width="9.625" style="2" customWidth="1"/>
    <col min="15880" max="15882" width="9.375" style="2" customWidth="1"/>
    <col min="15883" max="15883" width="7.125" style="2" customWidth="1"/>
    <col min="15884" max="15884" width="8.375" style="2" customWidth="1"/>
    <col min="15885" max="15886" width="9.375" style="2" customWidth="1"/>
    <col min="15887" max="16128" width="9" style="2"/>
    <col min="16129" max="16129" width="2.375" style="2" customWidth="1"/>
    <col min="16130" max="16130" width="7.125" style="2" customWidth="1"/>
    <col min="16131" max="16133" width="11.125" style="2" customWidth="1"/>
    <col min="16134" max="16134" width="6.875" style="2" customWidth="1"/>
    <col min="16135" max="16135" width="9.625" style="2" customWidth="1"/>
    <col min="16136" max="16138" width="9.375" style="2" customWidth="1"/>
    <col min="16139" max="16139" width="7.125" style="2" customWidth="1"/>
    <col min="16140" max="16140" width="8.375" style="2" customWidth="1"/>
    <col min="16141" max="16142" width="9.375" style="2" customWidth="1"/>
    <col min="16143" max="16384" width="9" style="2"/>
  </cols>
  <sheetData>
    <row r="2" spans="2:14" ht="21" customHeight="1">
      <c r="B2" s="108" t="s">
        <v>338</v>
      </c>
      <c r="M2" s="814" t="s">
        <v>339</v>
      </c>
      <c r="N2" s="814"/>
    </row>
    <row r="3" spans="2:14" ht="10.5" customHeight="1" thickBot="1">
      <c r="M3" s="815"/>
      <c r="N3" s="815"/>
    </row>
    <row r="4" spans="2:14" ht="20.25" customHeight="1">
      <c r="B4" s="153" t="s">
        <v>340</v>
      </c>
      <c r="C4" s="822" t="s">
        <v>341</v>
      </c>
      <c r="D4" s="823"/>
      <c r="E4" s="823"/>
      <c r="F4" s="823"/>
      <c r="G4" s="824"/>
      <c r="H4" s="825" t="s">
        <v>342</v>
      </c>
      <c r="I4" s="791"/>
      <c r="J4" s="791"/>
      <c r="K4" s="791"/>
      <c r="L4" s="793"/>
      <c r="M4" s="825" t="s">
        <v>343</v>
      </c>
      <c r="N4" s="791"/>
    </row>
    <row r="5" spans="2:14" ht="20.25" customHeight="1">
      <c r="B5" s="154"/>
      <c r="C5" s="826" t="s">
        <v>344</v>
      </c>
      <c r="D5" s="828" t="s">
        <v>345</v>
      </c>
      <c r="E5" s="828" t="s">
        <v>346</v>
      </c>
      <c r="F5" s="830" t="s">
        <v>347</v>
      </c>
      <c r="G5" s="831"/>
      <c r="H5" s="832" t="s">
        <v>348</v>
      </c>
      <c r="I5" s="832" t="s">
        <v>349</v>
      </c>
      <c r="J5" s="832" t="s">
        <v>350</v>
      </c>
      <c r="K5" s="816" t="s">
        <v>832</v>
      </c>
      <c r="L5" s="817"/>
      <c r="M5" s="818" t="s">
        <v>351</v>
      </c>
      <c r="N5" s="820" t="s">
        <v>352</v>
      </c>
    </row>
    <row r="6" spans="2:14" ht="23.25" customHeight="1">
      <c r="B6" s="155" t="s">
        <v>353</v>
      </c>
      <c r="C6" s="827"/>
      <c r="D6" s="827"/>
      <c r="E6" s="829"/>
      <c r="F6" s="156" t="s">
        <v>354</v>
      </c>
      <c r="G6" s="157" t="s">
        <v>355</v>
      </c>
      <c r="H6" s="833"/>
      <c r="I6" s="834"/>
      <c r="J6" s="834"/>
      <c r="K6" s="158" t="s">
        <v>356</v>
      </c>
      <c r="L6" s="159" t="s">
        <v>357</v>
      </c>
      <c r="M6" s="819"/>
      <c r="N6" s="821"/>
    </row>
    <row r="7" spans="2:14" s="166" customFormat="1" ht="31.5" customHeight="1">
      <c r="B7" s="160" t="s">
        <v>358</v>
      </c>
      <c r="C7" s="161">
        <v>5750579</v>
      </c>
      <c r="D7" s="162">
        <v>4090270</v>
      </c>
      <c r="E7" s="162">
        <v>1601840</v>
      </c>
      <c r="F7" s="163" t="s">
        <v>225</v>
      </c>
      <c r="G7" s="164">
        <v>58469</v>
      </c>
      <c r="H7" s="164">
        <v>55833</v>
      </c>
      <c r="I7" s="165">
        <v>40372</v>
      </c>
      <c r="J7" s="165">
        <v>15461</v>
      </c>
      <c r="K7" s="163" t="s">
        <v>225</v>
      </c>
      <c r="L7" s="163" t="s">
        <v>225</v>
      </c>
      <c r="M7" s="163">
        <v>4664</v>
      </c>
      <c r="N7" s="163">
        <v>404887</v>
      </c>
    </row>
    <row r="8" spans="2:14" ht="31.5" customHeight="1">
      <c r="B8" s="167" t="s">
        <v>359</v>
      </c>
      <c r="C8" s="161">
        <v>7463418</v>
      </c>
      <c r="D8" s="164">
        <v>5433810</v>
      </c>
      <c r="E8" s="164">
        <v>1856438</v>
      </c>
      <c r="F8" s="163" t="s">
        <v>225</v>
      </c>
      <c r="G8" s="164">
        <v>173170</v>
      </c>
      <c r="H8" s="164">
        <v>75923</v>
      </c>
      <c r="I8" s="164">
        <v>55656</v>
      </c>
      <c r="J8" s="164">
        <v>18770</v>
      </c>
      <c r="K8" s="163" t="s">
        <v>225</v>
      </c>
      <c r="L8" s="163">
        <v>1497</v>
      </c>
      <c r="M8" s="168">
        <v>8770</v>
      </c>
      <c r="N8" s="168">
        <v>547108</v>
      </c>
    </row>
    <row r="9" spans="2:14" ht="31.5" hidden="1" customHeight="1">
      <c r="B9" s="167" t="s">
        <v>360</v>
      </c>
      <c r="C9" s="161">
        <v>8478307</v>
      </c>
      <c r="D9" s="164">
        <v>6155343</v>
      </c>
      <c r="E9" s="164">
        <v>2107737</v>
      </c>
      <c r="F9" s="163" t="s">
        <v>219</v>
      </c>
      <c r="G9" s="164">
        <v>206227</v>
      </c>
      <c r="H9" s="164">
        <v>94004</v>
      </c>
      <c r="I9" s="164">
        <v>68623</v>
      </c>
      <c r="J9" s="164">
        <v>22713</v>
      </c>
      <c r="K9" s="163" t="s">
        <v>225</v>
      </c>
      <c r="L9" s="163">
        <v>2668</v>
      </c>
      <c r="M9" s="168">
        <v>10525</v>
      </c>
      <c r="N9" s="168">
        <v>697626</v>
      </c>
    </row>
    <row r="10" spans="2:14" ht="31.5" customHeight="1">
      <c r="B10" s="167" t="s">
        <v>313</v>
      </c>
      <c r="C10" s="161">
        <v>8503894</v>
      </c>
      <c r="D10" s="164">
        <v>6178488</v>
      </c>
      <c r="E10" s="164">
        <v>2096288</v>
      </c>
      <c r="F10" s="163" t="s">
        <v>219</v>
      </c>
      <c r="G10" s="164">
        <v>229118</v>
      </c>
      <c r="H10" s="164">
        <v>95054</v>
      </c>
      <c r="I10" s="164">
        <v>69051</v>
      </c>
      <c r="J10" s="164">
        <v>23582</v>
      </c>
      <c r="K10" s="163" t="s">
        <v>225</v>
      </c>
      <c r="L10" s="163">
        <v>2421</v>
      </c>
      <c r="M10" s="168">
        <v>10694</v>
      </c>
      <c r="N10" s="168">
        <v>675590</v>
      </c>
    </row>
    <row r="11" spans="2:14" ht="31.5" customHeight="1">
      <c r="B11" s="167" t="s">
        <v>361</v>
      </c>
      <c r="C11" s="161">
        <v>8875939.9030000009</v>
      </c>
      <c r="D11" s="164">
        <v>6446089.6050000004</v>
      </c>
      <c r="E11" s="164">
        <v>2205152.804</v>
      </c>
      <c r="F11" s="163" t="s">
        <v>225</v>
      </c>
      <c r="G11" s="164">
        <v>224697.49400000001</v>
      </c>
      <c r="H11" s="164">
        <v>88384.066000000006</v>
      </c>
      <c r="I11" s="164">
        <v>64423.777999999998</v>
      </c>
      <c r="J11" s="164">
        <v>21535.921999999999</v>
      </c>
      <c r="K11" s="163" t="s">
        <v>225</v>
      </c>
      <c r="L11" s="163">
        <v>2424.366</v>
      </c>
      <c r="M11" s="163">
        <v>11933</v>
      </c>
      <c r="N11" s="163">
        <v>772389.86100000003</v>
      </c>
    </row>
    <row r="12" spans="2:14" ht="31.5" customHeight="1">
      <c r="B12" s="167" t="s">
        <v>315</v>
      </c>
      <c r="C12" s="161">
        <v>9173988</v>
      </c>
      <c r="D12" s="164">
        <v>6660772</v>
      </c>
      <c r="E12" s="164">
        <v>2300126</v>
      </c>
      <c r="F12" s="163" t="s">
        <v>219</v>
      </c>
      <c r="G12" s="164">
        <v>213090</v>
      </c>
      <c r="H12" s="164">
        <v>87462</v>
      </c>
      <c r="I12" s="164">
        <v>63692</v>
      </c>
      <c r="J12" s="164">
        <v>21830</v>
      </c>
      <c r="K12" s="163" t="s">
        <v>219</v>
      </c>
      <c r="L12" s="163">
        <v>1939</v>
      </c>
      <c r="M12" s="163">
        <v>13152</v>
      </c>
      <c r="N12" s="163">
        <v>824012</v>
      </c>
    </row>
    <row r="13" spans="2:14" ht="31.5" customHeight="1">
      <c r="B13" s="167" t="s">
        <v>329</v>
      </c>
      <c r="C13" s="161">
        <v>9116626</v>
      </c>
      <c r="D13" s="164">
        <v>6607025</v>
      </c>
      <c r="E13" s="164">
        <v>2332899</v>
      </c>
      <c r="F13" s="163" t="s">
        <v>219</v>
      </c>
      <c r="G13" s="164">
        <v>176432</v>
      </c>
      <c r="H13" s="164">
        <v>80049</v>
      </c>
      <c r="I13" s="164">
        <v>58204</v>
      </c>
      <c r="J13" s="164">
        <v>20451</v>
      </c>
      <c r="K13" s="163" t="s">
        <v>219</v>
      </c>
      <c r="L13" s="163">
        <v>1394</v>
      </c>
      <c r="M13" s="163">
        <v>14323</v>
      </c>
      <c r="N13" s="163">
        <v>902577</v>
      </c>
    </row>
    <row r="14" spans="2:14" ht="31.5" customHeight="1" thickBot="1">
      <c r="B14" s="169" t="s">
        <v>317</v>
      </c>
      <c r="C14" s="456">
        <v>9281351</v>
      </c>
      <c r="D14" s="457">
        <v>6749167</v>
      </c>
      <c r="E14" s="457">
        <v>2388101</v>
      </c>
      <c r="F14" s="458" t="s">
        <v>219</v>
      </c>
      <c r="G14" s="457">
        <v>144081</v>
      </c>
      <c r="H14" s="457">
        <v>71491</v>
      </c>
      <c r="I14" s="457">
        <v>51694</v>
      </c>
      <c r="J14" s="457">
        <v>19034</v>
      </c>
      <c r="K14" s="458" t="s">
        <v>219</v>
      </c>
      <c r="L14" s="458">
        <v>762</v>
      </c>
      <c r="M14" s="458">
        <v>14339</v>
      </c>
      <c r="N14" s="458">
        <v>939571</v>
      </c>
    </row>
    <row r="15" spans="2:14" ht="14.45" customHeight="1">
      <c r="B15" s="125" t="s">
        <v>184</v>
      </c>
    </row>
  </sheetData>
  <customSheetViews>
    <customSheetView guid="{D533129D-736A-498B-A442-92C714A2889C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"/>
    </customSheetView>
    <customSheetView guid="{90A86BFC-5A29-47A1-B16B-2C88BEE8AA08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2"/>
    </customSheetView>
    <customSheetView guid="{3EB8CC3E-9A82-4E16-A97F-626541589659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3"/>
    </customSheetView>
    <customSheetView guid="{36BB60DB-041E-4283-9C5E-6CB41743C82C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4"/>
    </customSheetView>
    <customSheetView guid="{BF4B2B80-652C-4497-A8CD-0B9D15218EEA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5"/>
    </customSheetView>
    <customSheetView guid="{E915AD50-E2BA-4B87-8EFB-8C8783D74250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6"/>
    </customSheetView>
    <customSheetView guid="{3A745724-A3E9-4CE2-9AF5-16042FA6772E}" showPageBreaks="1" printArea="1" hiddenRows="1" view="pageBreakPreview" topLeftCell="A4">
      <selection activeCell="A2" sqref="A2"/>
      <pageMargins left="0.70866141732283472" right="0.70866141732283472" top="0.74803149606299213" bottom="0.74803149606299213" header="0.31496062992125984" footer="0.31496062992125984"/>
      <pageSetup paperSize="9" scale="98" orientation="landscape" r:id="rId7"/>
    </customSheetView>
    <customSheetView guid="{C0D1F2EE-D3C8-4F38-B430-B11033DBCA91}" showPageBreaks="1" printArea="1" hiddenRows="1" view="pageBreakPreview" topLeftCell="A4">
      <selection activeCell="A2" sqref="A2"/>
      <pageMargins left="0.70866141732283472" right="0.70866141732283472" top="0.74803149606299213" bottom="0.74803149606299213" header="0.31496062992125984" footer="0.31496062992125984"/>
      <pageSetup paperSize="9" scale="98" orientation="landscape" r:id="rId8"/>
    </customSheetView>
    <customSheetView guid="{6380E969-9150-4DC9-BD07-C27618D1043B}" showPageBreaks="1" printArea="1" hiddenRows="1" view="pageBreakPreview" topLeftCell="A4">
      <selection activeCell="A2" sqref="A2"/>
      <pageMargins left="0.70866141732283472" right="0.70866141732283472" top="0.74803149606299213" bottom="0.74803149606299213" header="0.31496062992125984" footer="0.31496062992125984"/>
      <pageSetup paperSize="9" scale="98" orientation="landscape" r:id="rId9"/>
    </customSheetView>
    <customSheetView guid="{38C25886-CB6F-4791-A7C3-87C355F1046F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0"/>
    </customSheetView>
    <customSheetView guid="{4ED3DD2F-8CAA-4A09-878B-C46395F0A843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1"/>
    </customSheetView>
    <customSheetView guid="{A19DCD98-7108-4C1C-AB15-215177A88340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2"/>
    </customSheetView>
    <customSheetView guid="{C9DA7DD4-8D8F-46CB-8ADE-6A720D9EA476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3"/>
    </customSheetView>
    <customSheetView guid="{71F5222F-F46C-4BE2-8A3D-CE83EDF671DC}" showPageBreaks="1" printArea="1" hiddenRows="1" view="pageBreakPreview" topLeftCell="A4">
      <selection activeCell="C14" sqref="C14"/>
      <pageMargins left="0.70866141732283472" right="0.70866141732283472" top="0.74803149606299213" bottom="0.74803149606299213" header="0.31496062992125984" footer="0.31496062992125984"/>
      <pageSetup paperSize="9" scale="98" orientation="landscape" r:id="rId14"/>
    </customSheetView>
    <customSheetView guid="{971791CA-EC65-441D-904E-2D910B41BB6F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5"/>
    </customSheetView>
    <customSheetView guid="{20AE4CA4-61C1-4B1C-9914-391FCF28BAB4}" showPageBreaks="1" printArea="1" hiddenRows="1" view="pageBreakPreview">
      <selection activeCell="P12" sqref="P12"/>
      <pageMargins left="0.70866141732283472" right="0.70866141732283472" top="0.74803149606299213" bottom="0.74803149606299213" header="0.31496062992125984" footer="0.31496062992125984"/>
      <pageSetup paperSize="9" scale="98" orientation="landscape" r:id="rId16"/>
    </customSheetView>
  </customSheetViews>
  <mergeCells count="14">
    <mergeCell ref="M2:N3"/>
    <mergeCell ref="K5:L5"/>
    <mergeCell ref="M5:M6"/>
    <mergeCell ref="N5:N6"/>
    <mergeCell ref="C4:G4"/>
    <mergeCell ref="H4:L4"/>
    <mergeCell ref="M4:N4"/>
    <mergeCell ref="C5:C6"/>
    <mergeCell ref="D5:D6"/>
    <mergeCell ref="E5:E6"/>
    <mergeCell ref="F5:G5"/>
    <mergeCell ref="H5:H6"/>
    <mergeCell ref="I5:I6"/>
    <mergeCell ref="J5:J6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landscape" r:id="rId17"/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6"/>
  <sheetViews>
    <sheetView view="pageBreakPreview" zoomScaleNormal="100" zoomScaleSheetLayoutView="100" workbookViewId="0"/>
  </sheetViews>
  <sheetFormatPr defaultColWidth="10.375" defaultRowHeight="16.7" customHeight="1"/>
  <cols>
    <col min="1" max="1" width="18.25" style="413" customWidth="1"/>
    <col min="2" max="2" width="14.5" style="385" customWidth="1"/>
    <col min="3" max="3" width="1.5" style="413" customWidth="1"/>
    <col min="4" max="4" width="14.5" style="413" customWidth="1"/>
    <col min="5" max="5" width="1.5" style="413" customWidth="1"/>
    <col min="6" max="6" width="14.5" style="413" customWidth="1"/>
    <col min="7" max="7" width="1.5" style="413" customWidth="1"/>
    <col min="8" max="8" width="14.5" style="413" customWidth="1"/>
    <col min="9" max="9" width="1.5" style="413" customWidth="1"/>
    <col min="10" max="14" width="9.125" style="413" customWidth="1"/>
    <col min="15" max="15" width="9.375" style="413" customWidth="1"/>
    <col min="16" max="256" width="10.375" style="413"/>
    <col min="257" max="257" width="18.25" style="413" customWidth="1"/>
    <col min="258" max="258" width="14.5" style="413" customWidth="1"/>
    <col min="259" max="259" width="1.5" style="413" customWidth="1"/>
    <col min="260" max="260" width="14.5" style="413" customWidth="1"/>
    <col min="261" max="261" width="1.5" style="413" customWidth="1"/>
    <col min="262" max="262" width="14.5" style="413" customWidth="1"/>
    <col min="263" max="263" width="1.5" style="413" customWidth="1"/>
    <col min="264" max="264" width="14.5" style="413" customWidth="1"/>
    <col min="265" max="265" width="1.5" style="413" customWidth="1"/>
    <col min="266" max="270" width="9.125" style="413" customWidth="1"/>
    <col min="271" max="271" width="9.375" style="413" customWidth="1"/>
    <col min="272" max="512" width="10.375" style="413"/>
    <col min="513" max="513" width="18.25" style="413" customWidth="1"/>
    <col min="514" max="514" width="14.5" style="413" customWidth="1"/>
    <col min="515" max="515" width="1.5" style="413" customWidth="1"/>
    <col min="516" max="516" width="14.5" style="413" customWidth="1"/>
    <col min="517" max="517" width="1.5" style="413" customWidth="1"/>
    <col min="518" max="518" width="14.5" style="413" customWidth="1"/>
    <col min="519" max="519" width="1.5" style="413" customWidth="1"/>
    <col min="520" max="520" width="14.5" style="413" customWidth="1"/>
    <col min="521" max="521" width="1.5" style="413" customWidth="1"/>
    <col min="522" max="526" width="9.125" style="413" customWidth="1"/>
    <col min="527" max="527" width="9.375" style="413" customWidth="1"/>
    <col min="528" max="768" width="10.375" style="413"/>
    <col min="769" max="769" width="18.25" style="413" customWidth="1"/>
    <col min="770" max="770" width="14.5" style="413" customWidth="1"/>
    <col min="771" max="771" width="1.5" style="413" customWidth="1"/>
    <col min="772" max="772" width="14.5" style="413" customWidth="1"/>
    <col min="773" max="773" width="1.5" style="413" customWidth="1"/>
    <col min="774" max="774" width="14.5" style="413" customWidth="1"/>
    <col min="775" max="775" width="1.5" style="413" customWidth="1"/>
    <col min="776" max="776" width="14.5" style="413" customWidth="1"/>
    <col min="777" max="777" width="1.5" style="413" customWidth="1"/>
    <col min="778" max="782" width="9.125" style="413" customWidth="1"/>
    <col min="783" max="783" width="9.375" style="413" customWidth="1"/>
    <col min="784" max="1024" width="10.375" style="413"/>
    <col min="1025" max="1025" width="18.25" style="413" customWidth="1"/>
    <col min="1026" max="1026" width="14.5" style="413" customWidth="1"/>
    <col min="1027" max="1027" width="1.5" style="413" customWidth="1"/>
    <col min="1028" max="1028" width="14.5" style="413" customWidth="1"/>
    <col min="1029" max="1029" width="1.5" style="413" customWidth="1"/>
    <col min="1030" max="1030" width="14.5" style="413" customWidth="1"/>
    <col min="1031" max="1031" width="1.5" style="413" customWidth="1"/>
    <col min="1032" max="1032" width="14.5" style="413" customWidth="1"/>
    <col min="1033" max="1033" width="1.5" style="413" customWidth="1"/>
    <col min="1034" max="1038" width="9.125" style="413" customWidth="1"/>
    <col min="1039" max="1039" width="9.375" style="413" customWidth="1"/>
    <col min="1040" max="1280" width="10.375" style="413"/>
    <col min="1281" max="1281" width="18.25" style="413" customWidth="1"/>
    <col min="1282" max="1282" width="14.5" style="413" customWidth="1"/>
    <col min="1283" max="1283" width="1.5" style="413" customWidth="1"/>
    <col min="1284" max="1284" width="14.5" style="413" customWidth="1"/>
    <col min="1285" max="1285" width="1.5" style="413" customWidth="1"/>
    <col min="1286" max="1286" width="14.5" style="413" customWidth="1"/>
    <col min="1287" max="1287" width="1.5" style="413" customWidth="1"/>
    <col min="1288" max="1288" width="14.5" style="413" customWidth="1"/>
    <col min="1289" max="1289" width="1.5" style="413" customWidth="1"/>
    <col min="1290" max="1294" width="9.125" style="413" customWidth="1"/>
    <col min="1295" max="1295" width="9.375" style="413" customWidth="1"/>
    <col min="1296" max="1536" width="10.375" style="413"/>
    <col min="1537" max="1537" width="18.25" style="413" customWidth="1"/>
    <col min="1538" max="1538" width="14.5" style="413" customWidth="1"/>
    <col min="1539" max="1539" width="1.5" style="413" customWidth="1"/>
    <col min="1540" max="1540" width="14.5" style="413" customWidth="1"/>
    <col min="1541" max="1541" width="1.5" style="413" customWidth="1"/>
    <col min="1542" max="1542" width="14.5" style="413" customWidth="1"/>
    <col min="1543" max="1543" width="1.5" style="413" customWidth="1"/>
    <col min="1544" max="1544" width="14.5" style="413" customWidth="1"/>
    <col min="1545" max="1545" width="1.5" style="413" customWidth="1"/>
    <col min="1546" max="1550" width="9.125" style="413" customWidth="1"/>
    <col min="1551" max="1551" width="9.375" style="413" customWidth="1"/>
    <col min="1552" max="1792" width="10.375" style="413"/>
    <col min="1793" max="1793" width="18.25" style="413" customWidth="1"/>
    <col min="1794" max="1794" width="14.5" style="413" customWidth="1"/>
    <col min="1795" max="1795" width="1.5" style="413" customWidth="1"/>
    <col min="1796" max="1796" width="14.5" style="413" customWidth="1"/>
    <col min="1797" max="1797" width="1.5" style="413" customWidth="1"/>
    <col min="1798" max="1798" width="14.5" style="413" customWidth="1"/>
    <col min="1799" max="1799" width="1.5" style="413" customWidth="1"/>
    <col min="1800" max="1800" width="14.5" style="413" customWidth="1"/>
    <col min="1801" max="1801" width="1.5" style="413" customWidth="1"/>
    <col min="1802" max="1806" width="9.125" style="413" customWidth="1"/>
    <col min="1807" max="1807" width="9.375" style="413" customWidth="1"/>
    <col min="1808" max="2048" width="10.375" style="413"/>
    <col min="2049" max="2049" width="18.25" style="413" customWidth="1"/>
    <col min="2050" max="2050" width="14.5" style="413" customWidth="1"/>
    <col min="2051" max="2051" width="1.5" style="413" customWidth="1"/>
    <col min="2052" max="2052" width="14.5" style="413" customWidth="1"/>
    <col min="2053" max="2053" width="1.5" style="413" customWidth="1"/>
    <col min="2054" max="2054" width="14.5" style="413" customWidth="1"/>
    <col min="2055" max="2055" width="1.5" style="413" customWidth="1"/>
    <col min="2056" max="2056" width="14.5" style="413" customWidth="1"/>
    <col min="2057" max="2057" width="1.5" style="413" customWidth="1"/>
    <col min="2058" max="2062" width="9.125" style="413" customWidth="1"/>
    <col min="2063" max="2063" width="9.375" style="413" customWidth="1"/>
    <col min="2064" max="2304" width="10.375" style="413"/>
    <col min="2305" max="2305" width="18.25" style="413" customWidth="1"/>
    <col min="2306" max="2306" width="14.5" style="413" customWidth="1"/>
    <col min="2307" max="2307" width="1.5" style="413" customWidth="1"/>
    <col min="2308" max="2308" width="14.5" style="413" customWidth="1"/>
    <col min="2309" max="2309" width="1.5" style="413" customWidth="1"/>
    <col min="2310" max="2310" width="14.5" style="413" customWidth="1"/>
    <col min="2311" max="2311" width="1.5" style="413" customWidth="1"/>
    <col min="2312" max="2312" width="14.5" style="413" customWidth="1"/>
    <col min="2313" max="2313" width="1.5" style="413" customWidth="1"/>
    <col min="2314" max="2318" width="9.125" style="413" customWidth="1"/>
    <col min="2319" max="2319" width="9.375" style="413" customWidth="1"/>
    <col min="2320" max="2560" width="10.375" style="413"/>
    <col min="2561" max="2561" width="18.25" style="413" customWidth="1"/>
    <col min="2562" max="2562" width="14.5" style="413" customWidth="1"/>
    <col min="2563" max="2563" width="1.5" style="413" customWidth="1"/>
    <col min="2564" max="2564" width="14.5" style="413" customWidth="1"/>
    <col min="2565" max="2565" width="1.5" style="413" customWidth="1"/>
    <col min="2566" max="2566" width="14.5" style="413" customWidth="1"/>
    <col min="2567" max="2567" width="1.5" style="413" customWidth="1"/>
    <col min="2568" max="2568" width="14.5" style="413" customWidth="1"/>
    <col min="2569" max="2569" width="1.5" style="413" customWidth="1"/>
    <col min="2570" max="2574" width="9.125" style="413" customWidth="1"/>
    <col min="2575" max="2575" width="9.375" style="413" customWidth="1"/>
    <col min="2576" max="2816" width="10.375" style="413"/>
    <col min="2817" max="2817" width="18.25" style="413" customWidth="1"/>
    <col min="2818" max="2818" width="14.5" style="413" customWidth="1"/>
    <col min="2819" max="2819" width="1.5" style="413" customWidth="1"/>
    <col min="2820" max="2820" width="14.5" style="413" customWidth="1"/>
    <col min="2821" max="2821" width="1.5" style="413" customWidth="1"/>
    <col min="2822" max="2822" width="14.5" style="413" customWidth="1"/>
    <col min="2823" max="2823" width="1.5" style="413" customWidth="1"/>
    <col min="2824" max="2824" width="14.5" style="413" customWidth="1"/>
    <col min="2825" max="2825" width="1.5" style="413" customWidth="1"/>
    <col min="2826" max="2830" width="9.125" style="413" customWidth="1"/>
    <col min="2831" max="2831" width="9.375" style="413" customWidth="1"/>
    <col min="2832" max="3072" width="10.375" style="413"/>
    <col min="3073" max="3073" width="18.25" style="413" customWidth="1"/>
    <col min="3074" max="3074" width="14.5" style="413" customWidth="1"/>
    <col min="3075" max="3075" width="1.5" style="413" customWidth="1"/>
    <col min="3076" max="3076" width="14.5" style="413" customWidth="1"/>
    <col min="3077" max="3077" width="1.5" style="413" customWidth="1"/>
    <col min="3078" max="3078" width="14.5" style="413" customWidth="1"/>
    <col min="3079" max="3079" width="1.5" style="413" customWidth="1"/>
    <col min="3080" max="3080" width="14.5" style="413" customWidth="1"/>
    <col min="3081" max="3081" width="1.5" style="413" customWidth="1"/>
    <col min="3082" max="3086" width="9.125" style="413" customWidth="1"/>
    <col min="3087" max="3087" width="9.375" style="413" customWidth="1"/>
    <col min="3088" max="3328" width="10.375" style="413"/>
    <col min="3329" max="3329" width="18.25" style="413" customWidth="1"/>
    <col min="3330" max="3330" width="14.5" style="413" customWidth="1"/>
    <col min="3331" max="3331" width="1.5" style="413" customWidth="1"/>
    <col min="3332" max="3332" width="14.5" style="413" customWidth="1"/>
    <col min="3333" max="3333" width="1.5" style="413" customWidth="1"/>
    <col min="3334" max="3334" width="14.5" style="413" customWidth="1"/>
    <col min="3335" max="3335" width="1.5" style="413" customWidth="1"/>
    <col min="3336" max="3336" width="14.5" style="413" customWidth="1"/>
    <col min="3337" max="3337" width="1.5" style="413" customWidth="1"/>
    <col min="3338" max="3342" width="9.125" style="413" customWidth="1"/>
    <col min="3343" max="3343" width="9.375" style="413" customWidth="1"/>
    <col min="3344" max="3584" width="10.375" style="413"/>
    <col min="3585" max="3585" width="18.25" style="413" customWidth="1"/>
    <col min="3586" max="3586" width="14.5" style="413" customWidth="1"/>
    <col min="3587" max="3587" width="1.5" style="413" customWidth="1"/>
    <col min="3588" max="3588" width="14.5" style="413" customWidth="1"/>
    <col min="3589" max="3589" width="1.5" style="413" customWidth="1"/>
    <col min="3590" max="3590" width="14.5" style="413" customWidth="1"/>
    <col min="3591" max="3591" width="1.5" style="413" customWidth="1"/>
    <col min="3592" max="3592" width="14.5" style="413" customWidth="1"/>
    <col min="3593" max="3593" width="1.5" style="413" customWidth="1"/>
    <col min="3594" max="3598" width="9.125" style="413" customWidth="1"/>
    <col min="3599" max="3599" width="9.375" style="413" customWidth="1"/>
    <col min="3600" max="3840" width="10.375" style="413"/>
    <col min="3841" max="3841" width="18.25" style="413" customWidth="1"/>
    <col min="3842" max="3842" width="14.5" style="413" customWidth="1"/>
    <col min="3843" max="3843" width="1.5" style="413" customWidth="1"/>
    <col min="3844" max="3844" width="14.5" style="413" customWidth="1"/>
    <col min="3845" max="3845" width="1.5" style="413" customWidth="1"/>
    <col min="3846" max="3846" width="14.5" style="413" customWidth="1"/>
    <col min="3847" max="3847" width="1.5" style="413" customWidth="1"/>
    <col min="3848" max="3848" width="14.5" style="413" customWidth="1"/>
    <col min="3849" max="3849" width="1.5" style="413" customWidth="1"/>
    <col min="3850" max="3854" width="9.125" style="413" customWidth="1"/>
    <col min="3855" max="3855" width="9.375" style="413" customWidth="1"/>
    <col min="3856" max="4096" width="10.375" style="413"/>
    <col min="4097" max="4097" width="18.25" style="413" customWidth="1"/>
    <col min="4098" max="4098" width="14.5" style="413" customWidth="1"/>
    <col min="4099" max="4099" width="1.5" style="413" customWidth="1"/>
    <col min="4100" max="4100" width="14.5" style="413" customWidth="1"/>
    <col min="4101" max="4101" width="1.5" style="413" customWidth="1"/>
    <col min="4102" max="4102" width="14.5" style="413" customWidth="1"/>
    <col min="4103" max="4103" width="1.5" style="413" customWidth="1"/>
    <col min="4104" max="4104" width="14.5" style="413" customWidth="1"/>
    <col min="4105" max="4105" width="1.5" style="413" customWidth="1"/>
    <col min="4106" max="4110" width="9.125" style="413" customWidth="1"/>
    <col min="4111" max="4111" width="9.375" style="413" customWidth="1"/>
    <col min="4112" max="4352" width="10.375" style="413"/>
    <col min="4353" max="4353" width="18.25" style="413" customWidth="1"/>
    <col min="4354" max="4354" width="14.5" style="413" customWidth="1"/>
    <col min="4355" max="4355" width="1.5" style="413" customWidth="1"/>
    <col min="4356" max="4356" width="14.5" style="413" customWidth="1"/>
    <col min="4357" max="4357" width="1.5" style="413" customWidth="1"/>
    <col min="4358" max="4358" width="14.5" style="413" customWidth="1"/>
    <col min="4359" max="4359" width="1.5" style="413" customWidth="1"/>
    <col min="4360" max="4360" width="14.5" style="413" customWidth="1"/>
    <col min="4361" max="4361" width="1.5" style="413" customWidth="1"/>
    <col min="4362" max="4366" width="9.125" style="413" customWidth="1"/>
    <col min="4367" max="4367" width="9.375" style="413" customWidth="1"/>
    <col min="4368" max="4608" width="10.375" style="413"/>
    <col min="4609" max="4609" width="18.25" style="413" customWidth="1"/>
    <col min="4610" max="4610" width="14.5" style="413" customWidth="1"/>
    <col min="4611" max="4611" width="1.5" style="413" customWidth="1"/>
    <col min="4612" max="4612" width="14.5" style="413" customWidth="1"/>
    <col min="4613" max="4613" width="1.5" style="413" customWidth="1"/>
    <col min="4614" max="4614" width="14.5" style="413" customWidth="1"/>
    <col min="4615" max="4615" width="1.5" style="413" customWidth="1"/>
    <col min="4616" max="4616" width="14.5" style="413" customWidth="1"/>
    <col min="4617" max="4617" width="1.5" style="413" customWidth="1"/>
    <col min="4618" max="4622" width="9.125" style="413" customWidth="1"/>
    <col min="4623" max="4623" width="9.375" style="413" customWidth="1"/>
    <col min="4624" max="4864" width="10.375" style="413"/>
    <col min="4865" max="4865" width="18.25" style="413" customWidth="1"/>
    <col min="4866" max="4866" width="14.5" style="413" customWidth="1"/>
    <col min="4867" max="4867" width="1.5" style="413" customWidth="1"/>
    <col min="4868" max="4868" width="14.5" style="413" customWidth="1"/>
    <col min="4869" max="4869" width="1.5" style="413" customWidth="1"/>
    <col min="4870" max="4870" width="14.5" style="413" customWidth="1"/>
    <col min="4871" max="4871" width="1.5" style="413" customWidth="1"/>
    <col min="4872" max="4872" width="14.5" style="413" customWidth="1"/>
    <col min="4873" max="4873" width="1.5" style="413" customWidth="1"/>
    <col min="4874" max="4878" width="9.125" style="413" customWidth="1"/>
    <col min="4879" max="4879" width="9.375" style="413" customWidth="1"/>
    <col min="4880" max="5120" width="10.375" style="413"/>
    <col min="5121" max="5121" width="18.25" style="413" customWidth="1"/>
    <col min="5122" max="5122" width="14.5" style="413" customWidth="1"/>
    <col min="5123" max="5123" width="1.5" style="413" customWidth="1"/>
    <col min="5124" max="5124" width="14.5" style="413" customWidth="1"/>
    <col min="5125" max="5125" width="1.5" style="413" customWidth="1"/>
    <col min="5126" max="5126" width="14.5" style="413" customWidth="1"/>
    <col min="5127" max="5127" width="1.5" style="413" customWidth="1"/>
    <col min="5128" max="5128" width="14.5" style="413" customWidth="1"/>
    <col min="5129" max="5129" width="1.5" style="413" customWidth="1"/>
    <col min="5130" max="5134" width="9.125" style="413" customWidth="1"/>
    <col min="5135" max="5135" width="9.375" style="413" customWidth="1"/>
    <col min="5136" max="5376" width="10.375" style="413"/>
    <col min="5377" max="5377" width="18.25" style="413" customWidth="1"/>
    <col min="5378" max="5378" width="14.5" style="413" customWidth="1"/>
    <col min="5379" max="5379" width="1.5" style="413" customWidth="1"/>
    <col min="5380" max="5380" width="14.5" style="413" customWidth="1"/>
    <col min="5381" max="5381" width="1.5" style="413" customWidth="1"/>
    <col min="5382" max="5382" width="14.5" style="413" customWidth="1"/>
    <col min="5383" max="5383" width="1.5" style="413" customWidth="1"/>
    <col min="5384" max="5384" width="14.5" style="413" customWidth="1"/>
    <col min="5385" max="5385" width="1.5" style="413" customWidth="1"/>
    <col min="5386" max="5390" width="9.125" style="413" customWidth="1"/>
    <col min="5391" max="5391" width="9.375" style="413" customWidth="1"/>
    <col min="5392" max="5632" width="10.375" style="413"/>
    <col min="5633" max="5633" width="18.25" style="413" customWidth="1"/>
    <col min="5634" max="5634" width="14.5" style="413" customWidth="1"/>
    <col min="5635" max="5635" width="1.5" style="413" customWidth="1"/>
    <col min="5636" max="5636" width="14.5" style="413" customWidth="1"/>
    <col min="5637" max="5637" width="1.5" style="413" customWidth="1"/>
    <col min="5638" max="5638" width="14.5" style="413" customWidth="1"/>
    <col min="5639" max="5639" width="1.5" style="413" customWidth="1"/>
    <col min="5640" max="5640" width="14.5" style="413" customWidth="1"/>
    <col min="5641" max="5641" width="1.5" style="413" customWidth="1"/>
    <col min="5642" max="5646" width="9.125" style="413" customWidth="1"/>
    <col min="5647" max="5647" width="9.375" style="413" customWidth="1"/>
    <col min="5648" max="5888" width="10.375" style="413"/>
    <col min="5889" max="5889" width="18.25" style="413" customWidth="1"/>
    <col min="5890" max="5890" width="14.5" style="413" customWidth="1"/>
    <col min="5891" max="5891" width="1.5" style="413" customWidth="1"/>
    <col min="5892" max="5892" width="14.5" style="413" customWidth="1"/>
    <col min="5893" max="5893" width="1.5" style="413" customWidth="1"/>
    <col min="5894" max="5894" width="14.5" style="413" customWidth="1"/>
    <col min="5895" max="5895" width="1.5" style="413" customWidth="1"/>
    <col min="5896" max="5896" width="14.5" style="413" customWidth="1"/>
    <col min="5897" max="5897" width="1.5" style="413" customWidth="1"/>
    <col min="5898" max="5902" width="9.125" style="413" customWidth="1"/>
    <col min="5903" max="5903" width="9.375" style="413" customWidth="1"/>
    <col min="5904" max="6144" width="10.375" style="413"/>
    <col min="6145" max="6145" width="18.25" style="413" customWidth="1"/>
    <col min="6146" max="6146" width="14.5" style="413" customWidth="1"/>
    <col min="6147" max="6147" width="1.5" style="413" customWidth="1"/>
    <col min="6148" max="6148" width="14.5" style="413" customWidth="1"/>
    <col min="6149" max="6149" width="1.5" style="413" customWidth="1"/>
    <col min="6150" max="6150" width="14.5" style="413" customWidth="1"/>
    <col min="6151" max="6151" width="1.5" style="413" customWidth="1"/>
    <col min="6152" max="6152" width="14.5" style="413" customWidth="1"/>
    <col min="6153" max="6153" width="1.5" style="413" customWidth="1"/>
    <col min="6154" max="6158" width="9.125" style="413" customWidth="1"/>
    <col min="6159" max="6159" width="9.375" style="413" customWidth="1"/>
    <col min="6160" max="6400" width="10.375" style="413"/>
    <col min="6401" max="6401" width="18.25" style="413" customWidth="1"/>
    <col min="6402" max="6402" width="14.5" style="413" customWidth="1"/>
    <col min="6403" max="6403" width="1.5" style="413" customWidth="1"/>
    <col min="6404" max="6404" width="14.5" style="413" customWidth="1"/>
    <col min="6405" max="6405" width="1.5" style="413" customWidth="1"/>
    <col min="6406" max="6406" width="14.5" style="413" customWidth="1"/>
    <col min="6407" max="6407" width="1.5" style="413" customWidth="1"/>
    <col min="6408" max="6408" width="14.5" style="413" customWidth="1"/>
    <col min="6409" max="6409" width="1.5" style="413" customWidth="1"/>
    <col min="6410" max="6414" width="9.125" style="413" customWidth="1"/>
    <col min="6415" max="6415" width="9.375" style="413" customWidth="1"/>
    <col min="6416" max="6656" width="10.375" style="413"/>
    <col min="6657" max="6657" width="18.25" style="413" customWidth="1"/>
    <col min="6658" max="6658" width="14.5" style="413" customWidth="1"/>
    <col min="6659" max="6659" width="1.5" style="413" customWidth="1"/>
    <col min="6660" max="6660" width="14.5" style="413" customWidth="1"/>
    <col min="6661" max="6661" width="1.5" style="413" customWidth="1"/>
    <col min="6662" max="6662" width="14.5" style="413" customWidth="1"/>
    <col min="6663" max="6663" width="1.5" style="413" customWidth="1"/>
    <col min="6664" max="6664" width="14.5" style="413" customWidth="1"/>
    <col min="6665" max="6665" width="1.5" style="413" customWidth="1"/>
    <col min="6666" max="6670" width="9.125" style="413" customWidth="1"/>
    <col min="6671" max="6671" width="9.375" style="413" customWidth="1"/>
    <col min="6672" max="6912" width="10.375" style="413"/>
    <col min="6913" max="6913" width="18.25" style="413" customWidth="1"/>
    <col min="6914" max="6914" width="14.5" style="413" customWidth="1"/>
    <col min="6915" max="6915" width="1.5" style="413" customWidth="1"/>
    <col min="6916" max="6916" width="14.5" style="413" customWidth="1"/>
    <col min="6917" max="6917" width="1.5" style="413" customWidth="1"/>
    <col min="6918" max="6918" width="14.5" style="413" customWidth="1"/>
    <col min="6919" max="6919" width="1.5" style="413" customWidth="1"/>
    <col min="6920" max="6920" width="14.5" style="413" customWidth="1"/>
    <col min="6921" max="6921" width="1.5" style="413" customWidth="1"/>
    <col min="6922" max="6926" width="9.125" style="413" customWidth="1"/>
    <col min="6927" max="6927" width="9.375" style="413" customWidth="1"/>
    <col min="6928" max="7168" width="10.375" style="413"/>
    <col min="7169" max="7169" width="18.25" style="413" customWidth="1"/>
    <col min="7170" max="7170" width="14.5" style="413" customWidth="1"/>
    <col min="7171" max="7171" width="1.5" style="413" customWidth="1"/>
    <col min="7172" max="7172" width="14.5" style="413" customWidth="1"/>
    <col min="7173" max="7173" width="1.5" style="413" customWidth="1"/>
    <col min="7174" max="7174" width="14.5" style="413" customWidth="1"/>
    <col min="7175" max="7175" width="1.5" style="413" customWidth="1"/>
    <col min="7176" max="7176" width="14.5" style="413" customWidth="1"/>
    <col min="7177" max="7177" width="1.5" style="413" customWidth="1"/>
    <col min="7178" max="7182" width="9.125" style="413" customWidth="1"/>
    <col min="7183" max="7183" width="9.375" style="413" customWidth="1"/>
    <col min="7184" max="7424" width="10.375" style="413"/>
    <col min="7425" max="7425" width="18.25" style="413" customWidth="1"/>
    <col min="7426" max="7426" width="14.5" style="413" customWidth="1"/>
    <col min="7427" max="7427" width="1.5" style="413" customWidth="1"/>
    <col min="7428" max="7428" width="14.5" style="413" customWidth="1"/>
    <col min="7429" max="7429" width="1.5" style="413" customWidth="1"/>
    <col min="7430" max="7430" width="14.5" style="413" customWidth="1"/>
    <col min="7431" max="7431" width="1.5" style="413" customWidth="1"/>
    <col min="7432" max="7432" width="14.5" style="413" customWidth="1"/>
    <col min="7433" max="7433" width="1.5" style="413" customWidth="1"/>
    <col min="7434" max="7438" width="9.125" style="413" customWidth="1"/>
    <col min="7439" max="7439" width="9.375" style="413" customWidth="1"/>
    <col min="7440" max="7680" width="10.375" style="413"/>
    <col min="7681" max="7681" width="18.25" style="413" customWidth="1"/>
    <col min="7682" max="7682" width="14.5" style="413" customWidth="1"/>
    <col min="7683" max="7683" width="1.5" style="413" customWidth="1"/>
    <col min="7684" max="7684" width="14.5" style="413" customWidth="1"/>
    <col min="7685" max="7685" width="1.5" style="413" customWidth="1"/>
    <col min="7686" max="7686" width="14.5" style="413" customWidth="1"/>
    <col min="7687" max="7687" width="1.5" style="413" customWidth="1"/>
    <col min="7688" max="7688" width="14.5" style="413" customWidth="1"/>
    <col min="7689" max="7689" width="1.5" style="413" customWidth="1"/>
    <col min="7690" max="7694" width="9.125" style="413" customWidth="1"/>
    <col min="7695" max="7695" width="9.375" style="413" customWidth="1"/>
    <col min="7696" max="7936" width="10.375" style="413"/>
    <col min="7937" max="7937" width="18.25" style="413" customWidth="1"/>
    <col min="7938" max="7938" width="14.5" style="413" customWidth="1"/>
    <col min="7939" max="7939" width="1.5" style="413" customWidth="1"/>
    <col min="7940" max="7940" width="14.5" style="413" customWidth="1"/>
    <col min="7941" max="7941" width="1.5" style="413" customWidth="1"/>
    <col min="7942" max="7942" width="14.5" style="413" customWidth="1"/>
    <col min="7943" max="7943" width="1.5" style="413" customWidth="1"/>
    <col min="7944" max="7944" width="14.5" style="413" customWidth="1"/>
    <col min="7945" max="7945" width="1.5" style="413" customWidth="1"/>
    <col min="7946" max="7950" width="9.125" style="413" customWidth="1"/>
    <col min="7951" max="7951" width="9.375" style="413" customWidth="1"/>
    <col min="7952" max="8192" width="10.375" style="413"/>
    <col min="8193" max="8193" width="18.25" style="413" customWidth="1"/>
    <col min="8194" max="8194" width="14.5" style="413" customWidth="1"/>
    <col min="8195" max="8195" width="1.5" style="413" customWidth="1"/>
    <col min="8196" max="8196" width="14.5" style="413" customWidth="1"/>
    <col min="8197" max="8197" width="1.5" style="413" customWidth="1"/>
    <col min="8198" max="8198" width="14.5" style="413" customWidth="1"/>
    <col min="8199" max="8199" width="1.5" style="413" customWidth="1"/>
    <col min="8200" max="8200" width="14.5" style="413" customWidth="1"/>
    <col min="8201" max="8201" width="1.5" style="413" customWidth="1"/>
    <col min="8202" max="8206" width="9.125" style="413" customWidth="1"/>
    <col min="8207" max="8207" width="9.375" style="413" customWidth="1"/>
    <col min="8208" max="8448" width="10.375" style="413"/>
    <col min="8449" max="8449" width="18.25" style="413" customWidth="1"/>
    <col min="8450" max="8450" width="14.5" style="413" customWidth="1"/>
    <col min="8451" max="8451" width="1.5" style="413" customWidth="1"/>
    <col min="8452" max="8452" width="14.5" style="413" customWidth="1"/>
    <col min="8453" max="8453" width="1.5" style="413" customWidth="1"/>
    <col min="8454" max="8454" width="14.5" style="413" customWidth="1"/>
    <col min="8455" max="8455" width="1.5" style="413" customWidth="1"/>
    <col min="8456" max="8456" width="14.5" style="413" customWidth="1"/>
    <col min="8457" max="8457" width="1.5" style="413" customWidth="1"/>
    <col min="8458" max="8462" width="9.125" style="413" customWidth="1"/>
    <col min="8463" max="8463" width="9.375" style="413" customWidth="1"/>
    <col min="8464" max="8704" width="10.375" style="413"/>
    <col min="8705" max="8705" width="18.25" style="413" customWidth="1"/>
    <col min="8706" max="8706" width="14.5" style="413" customWidth="1"/>
    <col min="8707" max="8707" width="1.5" style="413" customWidth="1"/>
    <col min="8708" max="8708" width="14.5" style="413" customWidth="1"/>
    <col min="8709" max="8709" width="1.5" style="413" customWidth="1"/>
    <col min="8710" max="8710" width="14.5" style="413" customWidth="1"/>
    <col min="8711" max="8711" width="1.5" style="413" customWidth="1"/>
    <col min="8712" max="8712" width="14.5" style="413" customWidth="1"/>
    <col min="8713" max="8713" width="1.5" style="413" customWidth="1"/>
    <col min="8714" max="8718" width="9.125" style="413" customWidth="1"/>
    <col min="8719" max="8719" width="9.375" style="413" customWidth="1"/>
    <col min="8720" max="8960" width="10.375" style="413"/>
    <col min="8961" max="8961" width="18.25" style="413" customWidth="1"/>
    <col min="8962" max="8962" width="14.5" style="413" customWidth="1"/>
    <col min="8963" max="8963" width="1.5" style="413" customWidth="1"/>
    <col min="8964" max="8964" width="14.5" style="413" customWidth="1"/>
    <col min="8965" max="8965" width="1.5" style="413" customWidth="1"/>
    <col min="8966" max="8966" width="14.5" style="413" customWidth="1"/>
    <col min="8967" max="8967" width="1.5" style="413" customWidth="1"/>
    <col min="8968" max="8968" width="14.5" style="413" customWidth="1"/>
    <col min="8969" max="8969" width="1.5" style="413" customWidth="1"/>
    <col min="8970" max="8974" width="9.125" style="413" customWidth="1"/>
    <col min="8975" max="8975" width="9.375" style="413" customWidth="1"/>
    <col min="8976" max="9216" width="10.375" style="413"/>
    <col min="9217" max="9217" width="18.25" style="413" customWidth="1"/>
    <col min="9218" max="9218" width="14.5" style="413" customWidth="1"/>
    <col min="9219" max="9219" width="1.5" style="413" customWidth="1"/>
    <col min="9220" max="9220" width="14.5" style="413" customWidth="1"/>
    <col min="9221" max="9221" width="1.5" style="413" customWidth="1"/>
    <col min="9222" max="9222" width="14.5" style="413" customWidth="1"/>
    <col min="9223" max="9223" width="1.5" style="413" customWidth="1"/>
    <col min="9224" max="9224" width="14.5" style="413" customWidth="1"/>
    <col min="9225" max="9225" width="1.5" style="413" customWidth="1"/>
    <col min="9226" max="9230" width="9.125" style="413" customWidth="1"/>
    <col min="9231" max="9231" width="9.375" style="413" customWidth="1"/>
    <col min="9232" max="9472" width="10.375" style="413"/>
    <col min="9473" max="9473" width="18.25" style="413" customWidth="1"/>
    <col min="9474" max="9474" width="14.5" style="413" customWidth="1"/>
    <col min="9475" max="9475" width="1.5" style="413" customWidth="1"/>
    <col min="9476" max="9476" width="14.5" style="413" customWidth="1"/>
    <col min="9477" max="9477" width="1.5" style="413" customWidth="1"/>
    <col min="9478" max="9478" width="14.5" style="413" customWidth="1"/>
    <col min="9479" max="9479" width="1.5" style="413" customWidth="1"/>
    <col min="9480" max="9480" width="14.5" style="413" customWidth="1"/>
    <col min="9481" max="9481" width="1.5" style="413" customWidth="1"/>
    <col min="9482" max="9486" width="9.125" style="413" customWidth="1"/>
    <col min="9487" max="9487" width="9.375" style="413" customWidth="1"/>
    <col min="9488" max="9728" width="10.375" style="413"/>
    <col min="9729" max="9729" width="18.25" style="413" customWidth="1"/>
    <col min="9730" max="9730" width="14.5" style="413" customWidth="1"/>
    <col min="9731" max="9731" width="1.5" style="413" customWidth="1"/>
    <col min="9732" max="9732" width="14.5" style="413" customWidth="1"/>
    <col min="9733" max="9733" width="1.5" style="413" customWidth="1"/>
    <col min="9734" max="9734" width="14.5" style="413" customWidth="1"/>
    <col min="9735" max="9735" width="1.5" style="413" customWidth="1"/>
    <col min="9736" max="9736" width="14.5" style="413" customWidth="1"/>
    <col min="9737" max="9737" width="1.5" style="413" customWidth="1"/>
    <col min="9738" max="9742" width="9.125" style="413" customWidth="1"/>
    <col min="9743" max="9743" width="9.375" style="413" customWidth="1"/>
    <col min="9744" max="9984" width="10.375" style="413"/>
    <col min="9985" max="9985" width="18.25" style="413" customWidth="1"/>
    <col min="9986" max="9986" width="14.5" style="413" customWidth="1"/>
    <col min="9987" max="9987" width="1.5" style="413" customWidth="1"/>
    <col min="9988" max="9988" width="14.5" style="413" customWidth="1"/>
    <col min="9989" max="9989" width="1.5" style="413" customWidth="1"/>
    <col min="9990" max="9990" width="14.5" style="413" customWidth="1"/>
    <col min="9991" max="9991" width="1.5" style="413" customWidth="1"/>
    <col min="9992" max="9992" width="14.5" style="413" customWidth="1"/>
    <col min="9993" max="9993" width="1.5" style="413" customWidth="1"/>
    <col min="9994" max="9998" width="9.125" style="413" customWidth="1"/>
    <col min="9999" max="9999" width="9.375" style="413" customWidth="1"/>
    <col min="10000" max="10240" width="10.375" style="413"/>
    <col min="10241" max="10241" width="18.25" style="413" customWidth="1"/>
    <col min="10242" max="10242" width="14.5" style="413" customWidth="1"/>
    <col min="10243" max="10243" width="1.5" style="413" customWidth="1"/>
    <col min="10244" max="10244" width="14.5" style="413" customWidth="1"/>
    <col min="10245" max="10245" width="1.5" style="413" customWidth="1"/>
    <col min="10246" max="10246" width="14.5" style="413" customWidth="1"/>
    <col min="10247" max="10247" width="1.5" style="413" customWidth="1"/>
    <col min="10248" max="10248" width="14.5" style="413" customWidth="1"/>
    <col min="10249" max="10249" width="1.5" style="413" customWidth="1"/>
    <col min="10250" max="10254" width="9.125" style="413" customWidth="1"/>
    <col min="10255" max="10255" width="9.375" style="413" customWidth="1"/>
    <col min="10256" max="10496" width="10.375" style="413"/>
    <col min="10497" max="10497" width="18.25" style="413" customWidth="1"/>
    <col min="10498" max="10498" width="14.5" style="413" customWidth="1"/>
    <col min="10499" max="10499" width="1.5" style="413" customWidth="1"/>
    <col min="10500" max="10500" width="14.5" style="413" customWidth="1"/>
    <col min="10501" max="10501" width="1.5" style="413" customWidth="1"/>
    <col min="10502" max="10502" width="14.5" style="413" customWidth="1"/>
    <col min="10503" max="10503" width="1.5" style="413" customWidth="1"/>
    <col min="10504" max="10504" width="14.5" style="413" customWidth="1"/>
    <col min="10505" max="10505" width="1.5" style="413" customWidth="1"/>
    <col min="10506" max="10510" width="9.125" style="413" customWidth="1"/>
    <col min="10511" max="10511" width="9.375" style="413" customWidth="1"/>
    <col min="10512" max="10752" width="10.375" style="413"/>
    <col min="10753" max="10753" width="18.25" style="413" customWidth="1"/>
    <col min="10754" max="10754" width="14.5" style="413" customWidth="1"/>
    <col min="10755" max="10755" width="1.5" style="413" customWidth="1"/>
    <col min="10756" max="10756" width="14.5" style="413" customWidth="1"/>
    <col min="10757" max="10757" width="1.5" style="413" customWidth="1"/>
    <col min="10758" max="10758" width="14.5" style="413" customWidth="1"/>
    <col min="10759" max="10759" width="1.5" style="413" customWidth="1"/>
    <col min="10760" max="10760" width="14.5" style="413" customWidth="1"/>
    <col min="10761" max="10761" width="1.5" style="413" customWidth="1"/>
    <col min="10762" max="10766" width="9.125" style="413" customWidth="1"/>
    <col min="10767" max="10767" width="9.375" style="413" customWidth="1"/>
    <col min="10768" max="11008" width="10.375" style="413"/>
    <col min="11009" max="11009" width="18.25" style="413" customWidth="1"/>
    <col min="11010" max="11010" width="14.5" style="413" customWidth="1"/>
    <col min="11011" max="11011" width="1.5" style="413" customWidth="1"/>
    <col min="11012" max="11012" width="14.5" style="413" customWidth="1"/>
    <col min="11013" max="11013" width="1.5" style="413" customWidth="1"/>
    <col min="11014" max="11014" width="14.5" style="413" customWidth="1"/>
    <col min="11015" max="11015" width="1.5" style="413" customWidth="1"/>
    <col min="11016" max="11016" width="14.5" style="413" customWidth="1"/>
    <col min="11017" max="11017" width="1.5" style="413" customWidth="1"/>
    <col min="11018" max="11022" width="9.125" style="413" customWidth="1"/>
    <col min="11023" max="11023" width="9.375" style="413" customWidth="1"/>
    <col min="11024" max="11264" width="10.375" style="413"/>
    <col min="11265" max="11265" width="18.25" style="413" customWidth="1"/>
    <col min="11266" max="11266" width="14.5" style="413" customWidth="1"/>
    <col min="11267" max="11267" width="1.5" style="413" customWidth="1"/>
    <col min="11268" max="11268" width="14.5" style="413" customWidth="1"/>
    <col min="11269" max="11269" width="1.5" style="413" customWidth="1"/>
    <col min="11270" max="11270" width="14.5" style="413" customWidth="1"/>
    <col min="11271" max="11271" width="1.5" style="413" customWidth="1"/>
    <col min="11272" max="11272" width="14.5" style="413" customWidth="1"/>
    <col min="11273" max="11273" width="1.5" style="413" customWidth="1"/>
    <col min="11274" max="11278" width="9.125" style="413" customWidth="1"/>
    <col min="11279" max="11279" width="9.375" style="413" customWidth="1"/>
    <col min="11280" max="11520" width="10.375" style="413"/>
    <col min="11521" max="11521" width="18.25" style="413" customWidth="1"/>
    <col min="11522" max="11522" width="14.5" style="413" customWidth="1"/>
    <col min="11523" max="11523" width="1.5" style="413" customWidth="1"/>
    <col min="11524" max="11524" width="14.5" style="413" customWidth="1"/>
    <col min="11525" max="11525" width="1.5" style="413" customWidth="1"/>
    <col min="11526" max="11526" width="14.5" style="413" customWidth="1"/>
    <col min="11527" max="11527" width="1.5" style="413" customWidth="1"/>
    <col min="11528" max="11528" width="14.5" style="413" customWidth="1"/>
    <col min="11529" max="11529" width="1.5" style="413" customWidth="1"/>
    <col min="11530" max="11534" width="9.125" style="413" customWidth="1"/>
    <col min="11535" max="11535" width="9.375" style="413" customWidth="1"/>
    <col min="11536" max="11776" width="10.375" style="413"/>
    <col min="11777" max="11777" width="18.25" style="413" customWidth="1"/>
    <col min="11778" max="11778" width="14.5" style="413" customWidth="1"/>
    <col min="11779" max="11779" width="1.5" style="413" customWidth="1"/>
    <col min="11780" max="11780" width="14.5" style="413" customWidth="1"/>
    <col min="11781" max="11781" width="1.5" style="413" customWidth="1"/>
    <col min="11782" max="11782" width="14.5" style="413" customWidth="1"/>
    <col min="11783" max="11783" width="1.5" style="413" customWidth="1"/>
    <col min="11784" max="11784" width="14.5" style="413" customWidth="1"/>
    <col min="11785" max="11785" width="1.5" style="413" customWidth="1"/>
    <col min="11786" max="11790" width="9.125" style="413" customWidth="1"/>
    <col min="11791" max="11791" width="9.375" style="413" customWidth="1"/>
    <col min="11792" max="12032" width="10.375" style="413"/>
    <col min="12033" max="12033" width="18.25" style="413" customWidth="1"/>
    <col min="12034" max="12034" width="14.5" style="413" customWidth="1"/>
    <col min="12035" max="12035" width="1.5" style="413" customWidth="1"/>
    <col min="12036" max="12036" width="14.5" style="413" customWidth="1"/>
    <col min="12037" max="12037" width="1.5" style="413" customWidth="1"/>
    <col min="12038" max="12038" width="14.5" style="413" customWidth="1"/>
    <col min="12039" max="12039" width="1.5" style="413" customWidth="1"/>
    <col min="12040" max="12040" width="14.5" style="413" customWidth="1"/>
    <col min="12041" max="12041" width="1.5" style="413" customWidth="1"/>
    <col min="12042" max="12046" width="9.125" style="413" customWidth="1"/>
    <col min="12047" max="12047" width="9.375" style="413" customWidth="1"/>
    <col min="12048" max="12288" width="10.375" style="413"/>
    <col min="12289" max="12289" width="18.25" style="413" customWidth="1"/>
    <col min="12290" max="12290" width="14.5" style="413" customWidth="1"/>
    <col min="12291" max="12291" width="1.5" style="413" customWidth="1"/>
    <col min="12292" max="12292" width="14.5" style="413" customWidth="1"/>
    <col min="12293" max="12293" width="1.5" style="413" customWidth="1"/>
    <col min="12294" max="12294" width="14.5" style="413" customWidth="1"/>
    <col min="12295" max="12295" width="1.5" style="413" customWidth="1"/>
    <col min="12296" max="12296" width="14.5" style="413" customWidth="1"/>
    <col min="12297" max="12297" width="1.5" style="413" customWidth="1"/>
    <col min="12298" max="12302" width="9.125" style="413" customWidth="1"/>
    <col min="12303" max="12303" width="9.375" style="413" customWidth="1"/>
    <col min="12304" max="12544" width="10.375" style="413"/>
    <col min="12545" max="12545" width="18.25" style="413" customWidth="1"/>
    <col min="12546" max="12546" width="14.5" style="413" customWidth="1"/>
    <col min="12547" max="12547" width="1.5" style="413" customWidth="1"/>
    <col min="12548" max="12548" width="14.5" style="413" customWidth="1"/>
    <col min="12549" max="12549" width="1.5" style="413" customWidth="1"/>
    <col min="12550" max="12550" width="14.5" style="413" customWidth="1"/>
    <col min="12551" max="12551" width="1.5" style="413" customWidth="1"/>
    <col min="12552" max="12552" width="14.5" style="413" customWidth="1"/>
    <col min="12553" max="12553" width="1.5" style="413" customWidth="1"/>
    <col min="12554" max="12558" width="9.125" style="413" customWidth="1"/>
    <col min="12559" max="12559" width="9.375" style="413" customWidth="1"/>
    <col min="12560" max="12800" width="10.375" style="413"/>
    <col min="12801" max="12801" width="18.25" style="413" customWidth="1"/>
    <col min="12802" max="12802" width="14.5" style="413" customWidth="1"/>
    <col min="12803" max="12803" width="1.5" style="413" customWidth="1"/>
    <col min="12804" max="12804" width="14.5" style="413" customWidth="1"/>
    <col min="12805" max="12805" width="1.5" style="413" customWidth="1"/>
    <col min="12806" max="12806" width="14.5" style="413" customWidth="1"/>
    <col min="12807" max="12807" width="1.5" style="413" customWidth="1"/>
    <col min="12808" max="12808" width="14.5" style="413" customWidth="1"/>
    <col min="12809" max="12809" width="1.5" style="413" customWidth="1"/>
    <col min="12810" max="12814" width="9.125" style="413" customWidth="1"/>
    <col min="12815" max="12815" width="9.375" style="413" customWidth="1"/>
    <col min="12816" max="13056" width="10.375" style="413"/>
    <col min="13057" max="13057" width="18.25" style="413" customWidth="1"/>
    <col min="13058" max="13058" width="14.5" style="413" customWidth="1"/>
    <col min="13059" max="13059" width="1.5" style="413" customWidth="1"/>
    <col min="13060" max="13060" width="14.5" style="413" customWidth="1"/>
    <col min="13061" max="13061" width="1.5" style="413" customWidth="1"/>
    <col min="13062" max="13062" width="14.5" style="413" customWidth="1"/>
    <col min="13063" max="13063" width="1.5" style="413" customWidth="1"/>
    <col min="13064" max="13064" width="14.5" style="413" customWidth="1"/>
    <col min="13065" max="13065" width="1.5" style="413" customWidth="1"/>
    <col min="13066" max="13070" width="9.125" style="413" customWidth="1"/>
    <col min="13071" max="13071" width="9.375" style="413" customWidth="1"/>
    <col min="13072" max="13312" width="10.375" style="413"/>
    <col min="13313" max="13313" width="18.25" style="413" customWidth="1"/>
    <col min="13314" max="13314" width="14.5" style="413" customWidth="1"/>
    <col min="13315" max="13315" width="1.5" style="413" customWidth="1"/>
    <col min="13316" max="13316" width="14.5" style="413" customWidth="1"/>
    <col min="13317" max="13317" width="1.5" style="413" customWidth="1"/>
    <col min="13318" max="13318" width="14.5" style="413" customWidth="1"/>
    <col min="13319" max="13319" width="1.5" style="413" customWidth="1"/>
    <col min="13320" max="13320" width="14.5" style="413" customWidth="1"/>
    <col min="13321" max="13321" width="1.5" style="413" customWidth="1"/>
    <col min="13322" max="13326" width="9.125" style="413" customWidth="1"/>
    <col min="13327" max="13327" width="9.375" style="413" customWidth="1"/>
    <col min="13328" max="13568" width="10.375" style="413"/>
    <col min="13569" max="13569" width="18.25" style="413" customWidth="1"/>
    <col min="13570" max="13570" width="14.5" style="413" customWidth="1"/>
    <col min="13571" max="13571" width="1.5" style="413" customWidth="1"/>
    <col min="13572" max="13572" width="14.5" style="413" customWidth="1"/>
    <col min="13573" max="13573" width="1.5" style="413" customWidth="1"/>
    <col min="13574" max="13574" width="14.5" style="413" customWidth="1"/>
    <col min="13575" max="13575" width="1.5" style="413" customWidth="1"/>
    <col min="13576" max="13576" width="14.5" style="413" customWidth="1"/>
    <col min="13577" max="13577" width="1.5" style="413" customWidth="1"/>
    <col min="13578" max="13582" width="9.125" style="413" customWidth="1"/>
    <col min="13583" max="13583" width="9.375" style="413" customWidth="1"/>
    <col min="13584" max="13824" width="10.375" style="413"/>
    <col min="13825" max="13825" width="18.25" style="413" customWidth="1"/>
    <col min="13826" max="13826" width="14.5" style="413" customWidth="1"/>
    <col min="13827" max="13827" width="1.5" style="413" customWidth="1"/>
    <col min="13828" max="13828" width="14.5" style="413" customWidth="1"/>
    <col min="13829" max="13829" width="1.5" style="413" customWidth="1"/>
    <col min="13830" max="13830" width="14.5" style="413" customWidth="1"/>
    <col min="13831" max="13831" width="1.5" style="413" customWidth="1"/>
    <col min="13832" max="13832" width="14.5" style="413" customWidth="1"/>
    <col min="13833" max="13833" width="1.5" style="413" customWidth="1"/>
    <col min="13834" max="13838" width="9.125" style="413" customWidth="1"/>
    <col min="13839" max="13839" width="9.375" style="413" customWidth="1"/>
    <col min="13840" max="14080" width="10.375" style="413"/>
    <col min="14081" max="14081" width="18.25" style="413" customWidth="1"/>
    <col min="14082" max="14082" width="14.5" style="413" customWidth="1"/>
    <col min="14083" max="14083" width="1.5" style="413" customWidth="1"/>
    <col min="14084" max="14084" width="14.5" style="413" customWidth="1"/>
    <col min="14085" max="14085" width="1.5" style="413" customWidth="1"/>
    <col min="14086" max="14086" width="14.5" style="413" customWidth="1"/>
    <col min="14087" max="14087" width="1.5" style="413" customWidth="1"/>
    <col min="14088" max="14088" width="14.5" style="413" customWidth="1"/>
    <col min="14089" max="14089" width="1.5" style="413" customWidth="1"/>
    <col min="14090" max="14094" width="9.125" style="413" customWidth="1"/>
    <col min="14095" max="14095" width="9.375" style="413" customWidth="1"/>
    <col min="14096" max="14336" width="10.375" style="413"/>
    <col min="14337" max="14337" width="18.25" style="413" customWidth="1"/>
    <col min="14338" max="14338" width="14.5" style="413" customWidth="1"/>
    <col min="14339" max="14339" width="1.5" style="413" customWidth="1"/>
    <col min="14340" max="14340" width="14.5" style="413" customWidth="1"/>
    <col min="14341" max="14341" width="1.5" style="413" customWidth="1"/>
    <col min="14342" max="14342" width="14.5" style="413" customWidth="1"/>
    <col min="14343" max="14343" width="1.5" style="413" customWidth="1"/>
    <col min="14344" max="14344" width="14.5" style="413" customWidth="1"/>
    <col min="14345" max="14345" width="1.5" style="413" customWidth="1"/>
    <col min="14346" max="14350" width="9.125" style="413" customWidth="1"/>
    <col min="14351" max="14351" width="9.375" style="413" customWidth="1"/>
    <col min="14352" max="14592" width="10.375" style="413"/>
    <col min="14593" max="14593" width="18.25" style="413" customWidth="1"/>
    <col min="14594" max="14594" width="14.5" style="413" customWidth="1"/>
    <col min="14595" max="14595" width="1.5" style="413" customWidth="1"/>
    <col min="14596" max="14596" width="14.5" style="413" customWidth="1"/>
    <col min="14597" max="14597" width="1.5" style="413" customWidth="1"/>
    <col min="14598" max="14598" width="14.5" style="413" customWidth="1"/>
    <col min="14599" max="14599" width="1.5" style="413" customWidth="1"/>
    <col min="14600" max="14600" width="14.5" style="413" customWidth="1"/>
    <col min="14601" max="14601" width="1.5" style="413" customWidth="1"/>
    <col min="14602" max="14606" width="9.125" style="413" customWidth="1"/>
    <col min="14607" max="14607" width="9.375" style="413" customWidth="1"/>
    <col min="14608" max="14848" width="10.375" style="413"/>
    <col min="14849" max="14849" width="18.25" style="413" customWidth="1"/>
    <col min="14850" max="14850" width="14.5" style="413" customWidth="1"/>
    <col min="14851" max="14851" width="1.5" style="413" customWidth="1"/>
    <col min="14852" max="14852" width="14.5" style="413" customWidth="1"/>
    <col min="14853" max="14853" width="1.5" style="413" customWidth="1"/>
    <col min="14854" max="14854" width="14.5" style="413" customWidth="1"/>
    <col min="14855" max="14855" width="1.5" style="413" customWidth="1"/>
    <col min="14856" max="14856" width="14.5" style="413" customWidth="1"/>
    <col min="14857" max="14857" width="1.5" style="413" customWidth="1"/>
    <col min="14858" max="14862" width="9.125" style="413" customWidth="1"/>
    <col min="14863" max="14863" width="9.375" style="413" customWidth="1"/>
    <col min="14864" max="15104" width="10.375" style="413"/>
    <col min="15105" max="15105" width="18.25" style="413" customWidth="1"/>
    <col min="15106" max="15106" width="14.5" style="413" customWidth="1"/>
    <col min="15107" max="15107" width="1.5" style="413" customWidth="1"/>
    <col min="15108" max="15108" width="14.5" style="413" customWidth="1"/>
    <col min="15109" max="15109" width="1.5" style="413" customWidth="1"/>
    <col min="15110" max="15110" width="14.5" style="413" customWidth="1"/>
    <col min="15111" max="15111" width="1.5" style="413" customWidth="1"/>
    <col min="15112" max="15112" width="14.5" style="413" customWidth="1"/>
    <col min="15113" max="15113" width="1.5" style="413" customWidth="1"/>
    <col min="15114" max="15118" width="9.125" style="413" customWidth="1"/>
    <col min="15119" max="15119" width="9.375" style="413" customWidth="1"/>
    <col min="15120" max="15360" width="10.375" style="413"/>
    <col min="15361" max="15361" width="18.25" style="413" customWidth="1"/>
    <col min="15362" max="15362" width="14.5" style="413" customWidth="1"/>
    <col min="15363" max="15363" width="1.5" style="413" customWidth="1"/>
    <col min="15364" max="15364" width="14.5" style="413" customWidth="1"/>
    <col min="15365" max="15365" width="1.5" style="413" customWidth="1"/>
    <col min="15366" max="15366" width="14.5" style="413" customWidth="1"/>
    <col min="15367" max="15367" width="1.5" style="413" customWidth="1"/>
    <col min="15368" max="15368" width="14.5" style="413" customWidth="1"/>
    <col min="15369" max="15369" width="1.5" style="413" customWidth="1"/>
    <col min="15370" max="15374" width="9.125" style="413" customWidth="1"/>
    <col min="15375" max="15375" width="9.375" style="413" customWidth="1"/>
    <col min="15376" max="15616" width="10.375" style="413"/>
    <col min="15617" max="15617" width="18.25" style="413" customWidth="1"/>
    <col min="15618" max="15618" width="14.5" style="413" customWidth="1"/>
    <col min="15619" max="15619" width="1.5" style="413" customWidth="1"/>
    <col min="15620" max="15620" width="14.5" style="413" customWidth="1"/>
    <col min="15621" max="15621" width="1.5" style="413" customWidth="1"/>
    <col min="15622" max="15622" width="14.5" style="413" customWidth="1"/>
    <col min="15623" max="15623" width="1.5" style="413" customWidth="1"/>
    <col min="15624" max="15624" width="14.5" style="413" customWidth="1"/>
    <col min="15625" max="15625" width="1.5" style="413" customWidth="1"/>
    <col min="15626" max="15630" width="9.125" style="413" customWidth="1"/>
    <col min="15631" max="15631" width="9.375" style="413" customWidth="1"/>
    <col min="15632" max="15872" width="10.375" style="413"/>
    <col min="15873" max="15873" width="18.25" style="413" customWidth="1"/>
    <col min="15874" max="15874" width="14.5" style="413" customWidth="1"/>
    <col min="15875" max="15875" width="1.5" style="413" customWidth="1"/>
    <col min="15876" max="15876" width="14.5" style="413" customWidth="1"/>
    <col min="15877" max="15877" width="1.5" style="413" customWidth="1"/>
    <col min="15878" max="15878" width="14.5" style="413" customWidth="1"/>
    <col min="15879" max="15879" width="1.5" style="413" customWidth="1"/>
    <col min="15880" max="15880" width="14.5" style="413" customWidth="1"/>
    <col min="15881" max="15881" width="1.5" style="413" customWidth="1"/>
    <col min="15882" max="15886" width="9.125" style="413" customWidth="1"/>
    <col min="15887" max="15887" width="9.375" style="413" customWidth="1"/>
    <col min="15888" max="16128" width="10.375" style="413"/>
    <col min="16129" max="16129" width="18.25" style="413" customWidth="1"/>
    <col min="16130" max="16130" width="14.5" style="413" customWidth="1"/>
    <col min="16131" max="16131" width="1.5" style="413" customWidth="1"/>
    <col min="16132" max="16132" width="14.5" style="413" customWidth="1"/>
    <col min="16133" max="16133" width="1.5" style="413" customWidth="1"/>
    <col min="16134" max="16134" width="14.5" style="413" customWidth="1"/>
    <col min="16135" max="16135" width="1.5" style="413" customWidth="1"/>
    <col min="16136" max="16136" width="14.5" style="413" customWidth="1"/>
    <col min="16137" max="16137" width="1.5" style="413" customWidth="1"/>
    <col min="16138" max="16142" width="9.125" style="413" customWidth="1"/>
    <col min="16143" max="16143" width="9.375" style="413" customWidth="1"/>
    <col min="16144" max="16384" width="10.375" style="413"/>
  </cols>
  <sheetData>
    <row r="1" spans="1:17" s="2" customFormat="1" ht="20.25" customHeight="1">
      <c r="A1" s="98" t="s">
        <v>208</v>
      </c>
      <c r="B1" s="99"/>
      <c r="C1" s="98"/>
      <c r="D1" s="98"/>
      <c r="E1" s="98"/>
    </row>
    <row r="2" spans="1:17" s="2" customFormat="1" ht="13.5" thickBot="1">
      <c r="B2" s="844" t="s">
        <v>209</v>
      </c>
      <c r="C2" s="844"/>
      <c r="D2" s="844"/>
      <c r="E2" s="844"/>
      <c r="F2" s="844"/>
      <c r="G2" s="844"/>
    </row>
    <row r="3" spans="1:17" s="2" customFormat="1" ht="27.75" customHeight="1">
      <c r="A3" s="417" t="s">
        <v>210</v>
      </c>
      <c r="B3" s="845" t="s">
        <v>211</v>
      </c>
      <c r="C3" s="846"/>
      <c r="D3" s="845" t="s">
        <v>212</v>
      </c>
      <c r="E3" s="846"/>
      <c r="F3" s="847" t="s">
        <v>213</v>
      </c>
      <c r="G3" s="848"/>
      <c r="H3" s="849"/>
      <c r="I3" s="849"/>
    </row>
    <row r="4" spans="1:17" s="2" customFormat="1" ht="18.75" customHeight="1">
      <c r="A4" s="374" t="s">
        <v>214</v>
      </c>
      <c r="B4" s="100">
        <v>13061</v>
      </c>
      <c r="C4" s="101"/>
      <c r="D4" s="102">
        <v>34763</v>
      </c>
      <c r="E4" s="101"/>
      <c r="F4" s="102">
        <v>6575</v>
      </c>
      <c r="G4" s="103"/>
      <c r="H4" s="102"/>
      <c r="I4" s="103"/>
    </row>
    <row r="5" spans="1:17" s="2" customFormat="1" ht="18.75" customHeight="1">
      <c r="A5" s="374" t="s">
        <v>215</v>
      </c>
      <c r="B5" s="100">
        <v>13240</v>
      </c>
      <c r="C5" s="104"/>
      <c r="D5" s="102">
        <v>32815</v>
      </c>
      <c r="E5" s="104"/>
      <c r="F5" s="102">
        <v>7325</v>
      </c>
      <c r="G5" s="103"/>
      <c r="H5" s="102"/>
      <c r="I5" s="103"/>
    </row>
    <row r="6" spans="1:17" s="2" customFormat="1" ht="18.75" customHeight="1">
      <c r="A6" s="374" t="s">
        <v>216</v>
      </c>
      <c r="B6" s="100">
        <v>15224</v>
      </c>
      <c r="C6" s="104"/>
      <c r="D6" s="102">
        <v>34598</v>
      </c>
      <c r="E6" s="104"/>
      <c r="F6" s="102">
        <v>9742</v>
      </c>
      <c r="G6" s="103"/>
      <c r="H6" s="102"/>
      <c r="I6" s="103"/>
    </row>
    <row r="7" spans="1:17" s="2" customFormat="1" ht="18.75" customHeight="1">
      <c r="A7" s="374" t="s">
        <v>217</v>
      </c>
      <c r="B7" s="100">
        <v>18346</v>
      </c>
      <c r="C7" s="104"/>
      <c r="D7" s="102">
        <v>39823</v>
      </c>
      <c r="E7" s="104"/>
      <c r="F7" s="102">
        <v>11820</v>
      </c>
      <c r="G7" s="103"/>
      <c r="H7" s="102"/>
      <c r="I7" s="103"/>
    </row>
    <row r="8" spans="1:17" s="2" customFormat="1" ht="18.75" customHeight="1">
      <c r="A8" s="375" t="s">
        <v>218</v>
      </c>
      <c r="B8" s="100">
        <v>16087</v>
      </c>
      <c r="C8" s="104"/>
      <c r="D8" s="102">
        <v>29544</v>
      </c>
      <c r="E8" s="104"/>
      <c r="F8" s="102" t="s">
        <v>219</v>
      </c>
      <c r="G8" s="104"/>
      <c r="H8" s="102"/>
      <c r="I8" s="104"/>
      <c r="J8" s="841"/>
      <c r="K8" s="841"/>
      <c r="L8" s="841"/>
      <c r="M8" s="841"/>
      <c r="N8" s="841"/>
      <c r="O8" s="841"/>
      <c r="P8" s="841"/>
      <c r="Q8" s="841"/>
    </row>
    <row r="9" spans="1:17" s="2" customFormat="1" ht="18.75" hidden="1" customHeight="1">
      <c r="A9" s="375" t="s">
        <v>220</v>
      </c>
      <c r="B9" s="100">
        <v>16249</v>
      </c>
      <c r="C9" s="104"/>
      <c r="D9" s="102">
        <v>29599</v>
      </c>
      <c r="E9" s="104"/>
      <c r="F9" s="105" t="s">
        <v>219</v>
      </c>
      <c r="G9" s="104"/>
      <c r="H9" s="105"/>
      <c r="I9" s="104"/>
      <c r="J9" s="841"/>
      <c r="K9" s="841"/>
      <c r="L9" s="841"/>
      <c r="M9" s="841"/>
      <c r="N9" s="841"/>
      <c r="O9" s="841"/>
      <c r="P9" s="841"/>
      <c r="Q9" s="841"/>
    </row>
    <row r="10" spans="1:17" s="2" customFormat="1" ht="18.75" customHeight="1">
      <c r="A10" s="375" t="s">
        <v>221</v>
      </c>
      <c r="B10" s="100">
        <v>16315</v>
      </c>
      <c r="C10" s="104"/>
      <c r="D10" s="102">
        <v>29393</v>
      </c>
      <c r="E10" s="104"/>
      <c r="F10" s="105" t="s">
        <v>222</v>
      </c>
      <c r="G10" s="104"/>
      <c r="H10" s="105"/>
      <c r="I10" s="104"/>
      <c r="J10" s="391"/>
      <c r="K10" s="391"/>
      <c r="L10" s="391"/>
      <c r="M10" s="391"/>
      <c r="N10" s="391"/>
      <c r="O10" s="391"/>
      <c r="P10" s="391"/>
      <c r="Q10" s="391"/>
    </row>
    <row r="11" spans="1:17" s="2" customFormat="1" ht="18.75" customHeight="1">
      <c r="A11" s="375" t="s">
        <v>223</v>
      </c>
      <c r="B11" s="100">
        <v>16202</v>
      </c>
      <c r="C11" s="104"/>
      <c r="D11" s="102">
        <v>28871</v>
      </c>
      <c r="E11" s="104"/>
      <c r="F11" s="105" t="s">
        <v>219</v>
      </c>
      <c r="G11" s="104"/>
      <c r="H11" s="105"/>
      <c r="I11" s="104"/>
      <c r="J11" s="391"/>
      <c r="K11" s="391"/>
      <c r="L11" s="391"/>
      <c r="M11" s="391"/>
      <c r="N11" s="391"/>
      <c r="O11" s="391"/>
      <c r="P11" s="391"/>
      <c r="Q11" s="391"/>
    </row>
    <row r="12" spans="1:17" s="2" customFormat="1" ht="18.75" customHeight="1">
      <c r="A12" s="375" t="s">
        <v>224</v>
      </c>
      <c r="B12" s="100">
        <v>16076</v>
      </c>
      <c r="C12" s="104"/>
      <c r="D12" s="102">
        <v>28301</v>
      </c>
      <c r="E12" s="104"/>
      <c r="F12" s="105" t="s">
        <v>225</v>
      </c>
      <c r="G12" s="104"/>
      <c r="H12" s="105"/>
      <c r="I12" s="104"/>
      <c r="J12" s="391"/>
      <c r="K12" s="391"/>
      <c r="L12" s="391"/>
      <c r="M12" s="391"/>
      <c r="N12" s="391"/>
      <c r="O12" s="391"/>
      <c r="P12" s="391"/>
      <c r="Q12" s="391"/>
    </row>
    <row r="13" spans="1:17" s="2" customFormat="1" ht="18.75" customHeight="1">
      <c r="A13" s="375" t="s">
        <v>226</v>
      </c>
      <c r="B13" s="100">
        <v>15806</v>
      </c>
      <c r="C13" s="104"/>
      <c r="D13" s="102">
        <v>27354</v>
      </c>
      <c r="E13" s="104"/>
      <c r="F13" s="105" t="s">
        <v>219</v>
      </c>
      <c r="G13" s="104"/>
      <c r="H13" s="105"/>
      <c r="I13" s="104"/>
      <c r="J13" s="391"/>
      <c r="K13" s="391"/>
      <c r="L13" s="391"/>
      <c r="M13" s="391"/>
      <c r="N13" s="391"/>
      <c r="O13" s="391"/>
      <c r="P13" s="391"/>
      <c r="Q13" s="391"/>
    </row>
    <row r="14" spans="1:17" s="2" customFormat="1" ht="18.75" customHeight="1" thickBot="1">
      <c r="A14" s="415" t="s">
        <v>227</v>
      </c>
      <c r="B14" s="100">
        <v>15531</v>
      </c>
      <c r="C14" s="460"/>
      <c r="D14" s="102">
        <v>16355</v>
      </c>
      <c r="E14" s="460"/>
      <c r="F14" s="105" t="s">
        <v>812</v>
      </c>
      <c r="G14" s="459"/>
      <c r="H14" s="105"/>
      <c r="I14" s="104"/>
      <c r="J14" s="391"/>
      <c r="K14" s="391"/>
      <c r="L14" s="391"/>
      <c r="M14" s="391"/>
      <c r="N14" s="391"/>
      <c r="O14" s="391"/>
      <c r="P14" s="391"/>
      <c r="Q14" s="391"/>
    </row>
    <row r="15" spans="1:17" s="2" customFormat="1" ht="14.25" customHeight="1">
      <c r="A15" s="65" t="s">
        <v>184</v>
      </c>
      <c r="B15" s="106"/>
      <c r="C15" s="65"/>
      <c r="D15" s="64"/>
      <c r="E15" s="64"/>
      <c r="F15" s="64"/>
      <c r="G15" s="6"/>
      <c r="H15" s="6"/>
      <c r="I15" s="6"/>
      <c r="J15" s="107"/>
      <c r="K15" s="107"/>
      <c r="L15" s="107"/>
      <c r="M15" s="107"/>
      <c r="N15" s="107"/>
      <c r="O15" s="107"/>
    </row>
    <row r="16" spans="1:17" s="2" customFormat="1" ht="13.5" customHeight="1">
      <c r="B16" s="371"/>
      <c r="J16" s="107"/>
      <c r="K16" s="107"/>
      <c r="L16" s="107"/>
      <c r="M16" s="107"/>
      <c r="N16" s="107"/>
      <c r="O16" s="107"/>
    </row>
    <row r="17" spans="1:25" s="2" customFormat="1" ht="20.25" customHeight="1">
      <c r="A17" s="108" t="s">
        <v>228</v>
      </c>
      <c r="B17" s="99"/>
      <c r="C17" s="108"/>
      <c r="H17" s="842" t="s">
        <v>229</v>
      </c>
      <c r="I17" s="842"/>
      <c r="J17" s="109"/>
      <c r="K17" s="109"/>
      <c r="L17" s="109"/>
      <c r="M17" s="107"/>
      <c r="N17" s="107"/>
      <c r="O17" s="107"/>
    </row>
    <row r="18" spans="1:25" s="2" customFormat="1" ht="7.5" customHeight="1" thickBot="1">
      <c r="B18" s="110"/>
      <c r="C18" s="111"/>
      <c r="D18" s="8"/>
      <c r="E18" s="393"/>
      <c r="F18" s="6"/>
      <c r="G18" s="393"/>
      <c r="H18" s="843"/>
      <c r="I18" s="843"/>
      <c r="J18" s="107"/>
      <c r="K18" s="107"/>
      <c r="L18" s="107"/>
      <c r="M18" s="107"/>
      <c r="N18" s="107"/>
      <c r="O18" s="107"/>
    </row>
    <row r="19" spans="1:25" s="2" customFormat="1" ht="19.5" customHeight="1">
      <c r="A19" s="389" t="s">
        <v>802</v>
      </c>
      <c r="B19" s="840" t="s">
        <v>248</v>
      </c>
      <c r="C19" s="802"/>
      <c r="D19" s="840" t="s">
        <v>231</v>
      </c>
      <c r="E19" s="791"/>
      <c r="F19" s="840" t="s">
        <v>166</v>
      </c>
      <c r="G19" s="791"/>
      <c r="H19" s="840" t="s">
        <v>167</v>
      </c>
      <c r="I19" s="791"/>
    </row>
    <row r="20" spans="1:25" s="2" customFormat="1" ht="24" customHeight="1">
      <c r="A20" s="112" t="s">
        <v>232</v>
      </c>
      <c r="B20" s="113">
        <v>310496</v>
      </c>
      <c r="C20" s="114"/>
      <c r="D20" s="113">
        <v>327248</v>
      </c>
      <c r="E20" s="114"/>
      <c r="F20" s="113">
        <v>336200</v>
      </c>
      <c r="G20" s="114"/>
      <c r="H20" s="113">
        <v>352167</v>
      </c>
      <c r="I20" s="114"/>
    </row>
    <row r="21" spans="1:25" s="2" customFormat="1" ht="25.5" customHeight="1" thickBot="1">
      <c r="A21" s="115" t="s">
        <v>233</v>
      </c>
      <c r="B21" s="116">
        <v>98425</v>
      </c>
      <c r="C21" s="117"/>
      <c r="D21" s="116">
        <v>96463</v>
      </c>
      <c r="E21" s="117"/>
      <c r="F21" s="116">
        <v>96576</v>
      </c>
      <c r="G21" s="117"/>
      <c r="H21" s="116">
        <v>98853</v>
      </c>
      <c r="I21" s="117"/>
    </row>
    <row r="22" spans="1:25" s="2" customFormat="1" ht="14.25" customHeight="1">
      <c r="A22" s="8" t="s">
        <v>184</v>
      </c>
      <c r="J22" s="118"/>
      <c r="K22" s="107"/>
      <c r="L22" s="107"/>
      <c r="M22" s="107"/>
      <c r="N22" s="119"/>
      <c r="O22" s="119"/>
    </row>
    <row r="23" spans="1:25" s="2" customFormat="1" ht="14.25" customHeight="1">
      <c r="A23" s="8" t="s">
        <v>234</v>
      </c>
      <c r="J23" s="118"/>
      <c r="K23" s="107"/>
      <c r="L23" s="107"/>
      <c r="M23" s="107"/>
      <c r="N23" s="119"/>
      <c r="O23" s="119"/>
    </row>
    <row r="24" spans="1:25" s="2" customFormat="1" ht="12" customHeight="1">
      <c r="J24" s="118"/>
      <c r="K24" s="107"/>
      <c r="L24" s="107"/>
      <c r="M24" s="107"/>
      <c r="N24" s="119"/>
      <c r="O24" s="119"/>
    </row>
    <row r="25" spans="1:25" s="2" customFormat="1" ht="17.25">
      <c r="A25" s="108" t="s">
        <v>235</v>
      </c>
      <c r="P25" s="120"/>
      <c r="Q25" s="107"/>
      <c r="R25" s="107"/>
      <c r="S25" s="118"/>
      <c r="T25" s="118"/>
      <c r="U25" s="107"/>
      <c r="V25" s="107"/>
      <c r="W25" s="107"/>
      <c r="X25" s="119"/>
      <c r="Y25" s="119"/>
    </row>
    <row r="26" spans="1:25" s="2" customFormat="1" ht="6" customHeight="1">
      <c r="A26" s="108"/>
      <c r="P26" s="120"/>
      <c r="Q26" s="107"/>
      <c r="R26" s="107"/>
      <c r="S26" s="118"/>
      <c r="T26" s="118"/>
      <c r="U26" s="107"/>
      <c r="V26" s="107"/>
      <c r="W26" s="107"/>
      <c r="X26" s="119"/>
      <c r="Y26" s="119"/>
    </row>
    <row r="27" spans="1:25" s="2" customFormat="1" ht="15" thickBot="1">
      <c r="A27" s="121" t="s">
        <v>161</v>
      </c>
      <c r="B27" s="122"/>
      <c r="C27" s="122"/>
      <c r="E27" s="122"/>
      <c r="G27" s="122"/>
      <c r="I27" s="123" t="s">
        <v>236</v>
      </c>
      <c r="P27" s="120"/>
      <c r="Q27" s="107"/>
      <c r="R27" s="107"/>
      <c r="S27" s="118"/>
      <c r="T27" s="118"/>
      <c r="U27" s="107"/>
      <c r="V27" s="107"/>
      <c r="W27" s="107"/>
      <c r="X27" s="119"/>
      <c r="Y27" s="119"/>
    </row>
    <row r="28" spans="1:25" s="2" customFormat="1" ht="13.5">
      <c r="A28" s="124" t="s">
        <v>237</v>
      </c>
      <c r="B28" s="835" t="s">
        <v>248</v>
      </c>
      <c r="C28" s="836"/>
      <c r="D28" s="835" t="s">
        <v>165</v>
      </c>
      <c r="E28" s="836"/>
      <c r="F28" s="835" t="s">
        <v>166</v>
      </c>
      <c r="G28" s="839"/>
      <c r="H28" s="835" t="s">
        <v>167</v>
      </c>
      <c r="I28" s="839"/>
      <c r="N28" s="120"/>
      <c r="O28" s="107"/>
      <c r="P28" s="107"/>
      <c r="Q28" s="107"/>
      <c r="R28" s="107"/>
      <c r="S28" s="107"/>
      <c r="T28" s="107"/>
      <c r="U28" s="107"/>
      <c r="V28" s="119"/>
      <c r="W28" s="119"/>
    </row>
    <row r="29" spans="1:25" s="2" customFormat="1" ht="13.5">
      <c r="A29" s="125" t="s">
        <v>238</v>
      </c>
      <c r="B29" s="837"/>
      <c r="C29" s="838"/>
      <c r="D29" s="837"/>
      <c r="E29" s="838"/>
      <c r="F29" s="837"/>
      <c r="G29" s="757"/>
      <c r="H29" s="837"/>
      <c r="I29" s="757"/>
      <c r="N29" s="126"/>
      <c r="O29" s="107"/>
      <c r="P29" s="107"/>
      <c r="Q29" s="107"/>
      <c r="R29" s="107"/>
      <c r="S29" s="107"/>
      <c r="T29" s="107"/>
      <c r="U29" s="107"/>
      <c r="V29" s="119"/>
      <c r="W29" s="119"/>
    </row>
    <row r="30" spans="1:25" s="2" customFormat="1" ht="18.75" customHeight="1">
      <c r="A30" s="127" t="s">
        <v>239</v>
      </c>
      <c r="B30" s="102">
        <v>4199413966</v>
      </c>
      <c r="C30" s="57"/>
      <c r="D30" s="102">
        <v>4470177827</v>
      </c>
      <c r="E30" s="57"/>
      <c r="F30" s="102">
        <f>2251695220+2340268018</f>
        <v>4591963238</v>
      </c>
      <c r="G30" s="57"/>
      <c r="H30" s="102">
        <v>4726756818</v>
      </c>
      <c r="I30" s="57"/>
      <c r="N30" s="6"/>
      <c r="O30" s="128"/>
      <c r="P30" s="6"/>
      <c r="Q30" s="6"/>
      <c r="R30" s="6"/>
      <c r="S30" s="6"/>
      <c r="T30" s="6"/>
      <c r="U30" s="6"/>
    </row>
    <row r="31" spans="1:25" s="2" customFormat="1" ht="18.75" customHeight="1">
      <c r="A31" s="129" t="s">
        <v>240</v>
      </c>
      <c r="B31" s="102">
        <v>80392000</v>
      </c>
      <c r="C31" s="57"/>
      <c r="D31" s="102">
        <v>0</v>
      </c>
      <c r="E31" s="57"/>
      <c r="F31" s="102">
        <v>0</v>
      </c>
      <c r="G31" s="57"/>
      <c r="H31" s="102">
        <v>0</v>
      </c>
      <c r="I31" s="57"/>
      <c r="N31" s="120"/>
      <c r="O31" s="374"/>
      <c r="P31" s="374"/>
      <c r="Q31" s="374"/>
      <c r="R31" s="374"/>
      <c r="S31" s="374"/>
      <c r="T31" s="374"/>
      <c r="U31" s="374"/>
    </row>
    <row r="32" spans="1:25" s="2" customFormat="1" ht="18.75" customHeight="1">
      <c r="A32" s="129" t="s">
        <v>241</v>
      </c>
      <c r="B32" s="102">
        <v>1960597633</v>
      </c>
      <c r="C32" s="57"/>
      <c r="D32" s="102">
        <v>1936796248</v>
      </c>
      <c r="E32" s="57"/>
      <c r="F32" s="102">
        <v>1894977080</v>
      </c>
      <c r="G32" s="57"/>
      <c r="H32" s="102">
        <v>1890185717</v>
      </c>
      <c r="I32" s="57"/>
      <c r="N32" s="120"/>
      <c r="O32" s="107"/>
      <c r="P32" s="107"/>
      <c r="Q32" s="107"/>
      <c r="R32" s="107"/>
      <c r="S32" s="107"/>
      <c r="T32" s="107"/>
      <c r="U32" s="107"/>
    </row>
    <row r="33" spans="1:21" s="2" customFormat="1" ht="18.75" customHeight="1">
      <c r="A33" s="129" t="s">
        <v>242</v>
      </c>
      <c r="B33" s="102">
        <v>1300451211</v>
      </c>
      <c r="C33" s="57"/>
      <c r="D33" s="102">
        <v>1300634087</v>
      </c>
      <c r="E33" s="57"/>
      <c r="F33" s="102">
        <v>1278625940</v>
      </c>
      <c r="G33" s="57"/>
      <c r="H33" s="102">
        <v>1311095970</v>
      </c>
      <c r="I33" s="57"/>
      <c r="N33" s="120"/>
      <c r="O33" s="107"/>
      <c r="P33" s="107"/>
      <c r="Q33" s="107"/>
      <c r="R33" s="107"/>
      <c r="S33" s="107"/>
      <c r="T33" s="107"/>
      <c r="U33" s="107"/>
    </row>
    <row r="34" spans="1:21" s="2" customFormat="1" ht="18.75" customHeight="1">
      <c r="A34" s="129" t="s">
        <v>243</v>
      </c>
      <c r="B34" s="102">
        <v>1235226797</v>
      </c>
      <c r="C34" s="57"/>
      <c r="D34" s="102">
        <v>1251082410</v>
      </c>
      <c r="E34" s="57"/>
      <c r="F34" s="102">
        <v>1304558151</v>
      </c>
      <c r="G34" s="57"/>
      <c r="H34" s="102">
        <v>1290778020</v>
      </c>
      <c r="I34" s="57"/>
      <c r="N34" s="120"/>
      <c r="O34" s="107"/>
      <c r="P34" s="107"/>
      <c r="Q34" s="107"/>
      <c r="R34" s="107"/>
      <c r="S34" s="107"/>
      <c r="T34" s="107"/>
      <c r="U34" s="107"/>
    </row>
    <row r="35" spans="1:21" s="2" customFormat="1" ht="18.75" customHeight="1">
      <c r="A35" s="129" t="s">
        <v>244</v>
      </c>
      <c r="B35" s="102">
        <v>23202000</v>
      </c>
      <c r="C35" s="57"/>
      <c r="D35" s="102">
        <v>25457000</v>
      </c>
      <c r="E35" s="57"/>
      <c r="F35" s="102">
        <f>7548000+16138000</f>
        <v>23686000</v>
      </c>
      <c r="G35" s="57"/>
      <c r="H35" s="102">
        <v>24761000</v>
      </c>
      <c r="I35" s="57"/>
      <c r="N35" s="120"/>
      <c r="O35" s="109"/>
      <c r="P35" s="6"/>
      <c r="Q35" s="9"/>
      <c r="R35" s="9"/>
      <c r="S35" s="109"/>
      <c r="T35" s="9"/>
      <c r="U35" s="6"/>
    </row>
    <row r="36" spans="1:21" s="2" customFormat="1" ht="18.75" customHeight="1">
      <c r="A36" s="129" t="s">
        <v>245</v>
      </c>
      <c r="B36" s="102">
        <v>7181373</v>
      </c>
      <c r="C36" s="57"/>
      <c r="D36" s="102">
        <v>186078034</v>
      </c>
      <c r="E36" s="57"/>
      <c r="F36" s="102">
        <v>161612253</v>
      </c>
      <c r="G36" s="57"/>
      <c r="H36" s="102">
        <v>125028719</v>
      </c>
      <c r="I36" s="57"/>
      <c r="N36" s="120"/>
      <c r="O36" s="109"/>
      <c r="P36" s="6"/>
      <c r="Q36" s="9"/>
      <c r="R36" s="9"/>
      <c r="S36" s="109"/>
      <c r="T36" s="9"/>
      <c r="U36" s="6"/>
    </row>
    <row r="37" spans="1:21" s="2" customFormat="1" ht="18.75" customHeight="1" thickBot="1">
      <c r="A37" s="130" t="s">
        <v>246</v>
      </c>
      <c r="B37" s="131">
        <v>7583158</v>
      </c>
      <c r="C37" s="132"/>
      <c r="D37" s="131">
        <v>6918887</v>
      </c>
      <c r="E37" s="132"/>
      <c r="F37" s="131">
        <f>9272633322-SUM(F30:F36)</f>
        <v>17210660</v>
      </c>
      <c r="G37" s="132"/>
      <c r="H37" s="131">
        <f>9385325793-SUM(H30:H36)</f>
        <v>16719549</v>
      </c>
      <c r="I37" s="132"/>
      <c r="N37" s="120"/>
      <c r="O37" s="109"/>
      <c r="P37" s="107"/>
      <c r="Q37" s="107"/>
      <c r="R37" s="107"/>
      <c r="S37" s="107"/>
      <c r="T37" s="107"/>
      <c r="U37" s="107"/>
    </row>
    <row r="38" spans="1:21" s="2" customFormat="1" ht="18.75" customHeight="1" thickTop="1" thickBot="1">
      <c r="A38" s="133" t="s">
        <v>247</v>
      </c>
      <c r="B38" s="134">
        <f>SUM(B30:B37)</f>
        <v>8814048138</v>
      </c>
      <c r="C38" s="135"/>
      <c r="D38" s="134">
        <f>SUM(D30:D37)</f>
        <v>9177144493</v>
      </c>
      <c r="E38" s="135"/>
      <c r="F38" s="134">
        <f>SUM(F30:F37)</f>
        <v>9272633322</v>
      </c>
      <c r="G38" s="135"/>
      <c r="H38" s="134">
        <f>SUM(H30:H37)</f>
        <v>9385325793</v>
      </c>
      <c r="I38" s="135"/>
      <c r="N38" s="120"/>
      <c r="O38" s="109"/>
      <c r="P38" s="107"/>
      <c r="Q38" s="107"/>
      <c r="R38" s="107"/>
      <c r="S38" s="107"/>
      <c r="T38" s="107"/>
      <c r="U38" s="107"/>
    </row>
    <row r="39" spans="1:21" s="2" customFormat="1" ht="8.25" customHeight="1">
      <c r="A39" s="120"/>
      <c r="N39" s="120"/>
      <c r="O39" s="109"/>
      <c r="P39" s="107"/>
      <c r="Q39" s="107"/>
      <c r="R39" s="107"/>
      <c r="S39" s="107"/>
      <c r="T39" s="107"/>
      <c r="U39" s="107"/>
    </row>
    <row r="40" spans="1:21" s="2" customFormat="1" ht="15" thickBot="1">
      <c r="A40" s="121" t="s">
        <v>174</v>
      </c>
      <c r="B40" s="122"/>
      <c r="C40" s="122"/>
      <c r="D40" s="122"/>
      <c r="E40" s="122"/>
      <c r="F40" s="122"/>
      <c r="G40" s="123"/>
      <c r="H40" s="122"/>
      <c r="I40" s="123" t="s">
        <v>236</v>
      </c>
      <c r="N40" s="126"/>
      <c r="O40" s="107"/>
      <c r="P40" s="107"/>
      <c r="Q40" s="107"/>
      <c r="R40" s="107"/>
      <c r="S40" s="107"/>
      <c r="T40" s="107"/>
      <c r="U40" s="107"/>
    </row>
    <row r="41" spans="1:21" s="2" customFormat="1" ht="13.5">
      <c r="A41" s="124" t="s">
        <v>237</v>
      </c>
      <c r="B41" s="835" t="s">
        <v>248</v>
      </c>
      <c r="C41" s="836"/>
      <c r="D41" s="835" t="s">
        <v>249</v>
      </c>
      <c r="E41" s="836"/>
      <c r="F41" s="835" t="s">
        <v>166</v>
      </c>
      <c r="G41" s="839"/>
      <c r="H41" s="835" t="s">
        <v>250</v>
      </c>
      <c r="I41" s="839"/>
      <c r="N41" s="126"/>
      <c r="O41" s="107"/>
      <c r="P41" s="107"/>
      <c r="Q41" s="107"/>
      <c r="R41" s="107"/>
      <c r="S41" s="107"/>
      <c r="T41" s="107"/>
      <c r="U41" s="107"/>
    </row>
    <row r="42" spans="1:21" s="2" customFormat="1" ht="13.5">
      <c r="A42" s="125" t="s">
        <v>238</v>
      </c>
      <c r="B42" s="837"/>
      <c r="C42" s="838"/>
      <c r="D42" s="837"/>
      <c r="E42" s="838"/>
      <c r="F42" s="837"/>
      <c r="G42" s="757"/>
      <c r="H42" s="837"/>
      <c r="I42" s="757"/>
      <c r="N42" s="8"/>
      <c r="O42" s="6"/>
      <c r="P42" s="6"/>
      <c r="Q42" s="6"/>
      <c r="R42" s="6"/>
      <c r="S42" s="6"/>
      <c r="T42" s="6"/>
      <c r="U42" s="6"/>
    </row>
    <row r="43" spans="1:21" s="2" customFormat="1" ht="18.75" customHeight="1">
      <c r="A43" s="127" t="s">
        <v>251</v>
      </c>
      <c r="B43" s="102">
        <v>184218293</v>
      </c>
      <c r="C43" s="57"/>
      <c r="D43" s="102">
        <v>195274760</v>
      </c>
      <c r="E43" s="57"/>
      <c r="F43" s="102">
        <v>191020372</v>
      </c>
      <c r="G43" s="57"/>
      <c r="H43" s="102">
        <v>185062971</v>
      </c>
      <c r="I43" s="57"/>
      <c r="N43" s="6"/>
      <c r="O43" s="6"/>
      <c r="P43" s="6"/>
      <c r="Q43" s="6"/>
      <c r="R43" s="6"/>
      <c r="S43" s="6"/>
      <c r="T43" s="6"/>
      <c r="U43" s="6"/>
    </row>
    <row r="44" spans="1:21" s="2" customFormat="1" ht="18.75" customHeight="1">
      <c r="A44" s="129" t="s">
        <v>252</v>
      </c>
      <c r="B44" s="102">
        <v>8431687081</v>
      </c>
      <c r="C44" s="57"/>
      <c r="D44" s="102">
        <v>8397533399</v>
      </c>
      <c r="E44" s="57"/>
      <c r="F44" s="102">
        <v>8514530640</v>
      </c>
      <c r="G44" s="57"/>
      <c r="H44" s="102">
        <v>8696506134</v>
      </c>
      <c r="I44" s="57"/>
      <c r="N44" s="125"/>
      <c r="O44" s="128"/>
      <c r="P44" s="6"/>
      <c r="Q44" s="6"/>
      <c r="R44" s="6"/>
      <c r="S44" s="6"/>
      <c r="T44" s="393"/>
      <c r="U44" s="393"/>
    </row>
    <row r="45" spans="1:21" s="2" customFormat="1" ht="18.75" customHeight="1">
      <c r="A45" s="129" t="s">
        <v>253</v>
      </c>
      <c r="B45" s="102" t="s">
        <v>13</v>
      </c>
      <c r="C45" s="57"/>
      <c r="D45" s="102" t="s">
        <v>13</v>
      </c>
      <c r="E45" s="57"/>
      <c r="F45" s="102" t="s">
        <v>18</v>
      </c>
      <c r="G45" s="57"/>
      <c r="H45" s="102" t="s">
        <v>813</v>
      </c>
      <c r="I45" s="57"/>
      <c r="N45" s="120"/>
      <c r="O45" s="374"/>
      <c r="P45" s="374"/>
      <c r="Q45" s="374"/>
      <c r="R45" s="374"/>
      <c r="S45" s="374"/>
      <c r="T45" s="374"/>
      <c r="U45" s="374"/>
    </row>
    <row r="46" spans="1:21" s="2" customFormat="1" ht="18.75" customHeight="1">
      <c r="A46" s="129" t="s">
        <v>254</v>
      </c>
      <c r="B46" s="102">
        <v>180141</v>
      </c>
      <c r="C46" s="57"/>
      <c r="D46" s="102">
        <v>318877550</v>
      </c>
      <c r="E46" s="57"/>
      <c r="F46" s="102">
        <v>297520658</v>
      </c>
      <c r="G46" s="57"/>
      <c r="H46" s="102">
        <v>310564981</v>
      </c>
      <c r="I46" s="57"/>
      <c r="N46" s="120"/>
      <c r="O46" s="107"/>
      <c r="P46" s="107"/>
      <c r="Q46" s="107"/>
      <c r="R46" s="107"/>
      <c r="S46" s="107"/>
      <c r="T46" s="107"/>
      <c r="U46" s="107"/>
    </row>
    <row r="47" spans="1:21" s="2" customFormat="1" ht="18.75" customHeight="1" thickBot="1">
      <c r="A47" s="130" t="s">
        <v>246</v>
      </c>
      <c r="B47" s="131">
        <v>11884589</v>
      </c>
      <c r="C47" s="132"/>
      <c r="D47" s="131">
        <v>100323598</v>
      </c>
      <c r="E47" s="132"/>
      <c r="F47" s="131">
        <f>84375+144448558</f>
        <v>144532933</v>
      </c>
      <c r="G47" s="132"/>
      <c r="H47" s="131">
        <v>64692183</v>
      </c>
      <c r="I47" s="132"/>
      <c r="N47" s="120"/>
      <c r="O47" s="107"/>
      <c r="P47" s="107"/>
      <c r="Q47" s="107"/>
      <c r="R47" s="107"/>
      <c r="S47" s="107"/>
      <c r="T47" s="107"/>
      <c r="U47" s="107"/>
    </row>
    <row r="48" spans="1:21" s="2" customFormat="1" ht="18.75" customHeight="1" thickTop="1" thickBot="1">
      <c r="A48" s="133" t="s">
        <v>255</v>
      </c>
      <c r="B48" s="116">
        <f>SUM(B43:B47)</f>
        <v>8627970104</v>
      </c>
      <c r="C48" s="136"/>
      <c r="D48" s="116">
        <f>SUM(D43:D47)</f>
        <v>9012009307</v>
      </c>
      <c r="E48" s="136"/>
      <c r="F48" s="116">
        <f>SUM(F43:F47)</f>
        <v>9147604603</v>
      </c>
      <c r="G48" s="136"/>
      <c r="H48" s="116">
        <f>SUM(H43:H47)</f>
        <v>9256826269</v>
      </c>
      <c r="I48" s="136"/>
      <c r="N48" s="120"/>
      <c r="O48" s="107"/>
      <c r="P48" s="107"/>
      <c r="Q48" s="107"/>
      <c r="R48" s="107"/>
      <c r="S48" s="107"/>
      <c r="T48" s="107"/>
      <c r="U48" s="107"/>
    </row>
    <row r="49" spans="1:21" s="2" customFormat="1" ht="15.75" customHeight="1">
      <c r="A49" s="137" t="s">
        <v>256</v>
      </c>
      <c r="N49" s="120"/>
      <c r="O49" s="107"/>
      <c r="P49" s="107"/>
      <c r="Q49" s="107"/>
      <c r="R49" s="107"/>
      <c r="S49" s="107"/>
      <c r="T49" s="107"/>
      <c r="U49" s="107"/>
    </row>
    <row r="100" spans="10:15" ht="16.5" customHeight="1">
      <c r="J100" s="138"/>
      <c r="K100" s="138"/>
      <c r="L100" s="138"/>
      <c r="M100" s="138"/>
      <c r="N100" s="138"/>
      <c r="O100" s="138"/>
    </row>
    <row r="101" spans="10:15" ht="16.5" customHeight="1">
      <c r="J101" s="138"/>
      <c r="K101" s="138"/>
      <c r="L101" s="138"/>
      <c r="M101" s="138"/>
      <c r="N101" s="138"/>
      <c r="O101" s="138"/>
    </row>
    <row r="102" spans="10:15" ht="14.25" customHeight="1">
      <c r="J102" s="412"/>
      <c r="K102" s="412"/>
      <c r="L102" s="412"/>
      <c r="M102" s="412"/>
      <c r="N102" s="412"/>
      <c r="O102" s="412"/>
    </row>
    <row r="103" spans="10:15" ht="14.25" customHeight="1">
      <c r="J103" s="414"/>
      <c r="K103" s="414"/>
      <c r="L103" s="414"/>
      <c r="M103" s="414"/>
      <c r="N103" s="414"/>
      <c r="O103" s="414"/>
    </row>
    <row r="104" spans="10:15" ht="14.25" customHeight="1">
      <c r="J104" s="138"/>
      <c r="K104" s="138"/>
      <c r="L104" s="138"/>
      <c r="M104" s="138"/>
      <c r="N104" s="138"/>
      <c r="O104" s="138"/>
    </row>
    <row r="105" spans="10:15" ht="14.25" customHeight="1">
      <c r="J105" s="138"/>
      <c r="K105" s="138"/>
      <c r="L105" s="138"/>
      <c r="M105" s="138"/>
      <c r="N105" s="138"/>
      <c r="O105" s="138"/>
    </row>
    <row r="106" spans="10:15" ht="14.25" customHeight="1">
      <c r="J106" s="138"/>
      <c r="K106" s="138"/>
      <c r="L106" s="138"/>
      <c r="M106" s="138"/>
      <c r="N106" s="138"/>
      <c r="O106" s="138"/>
    </row>
    <row r="107" spans="10:15" ht="14.25" customHeight="1">
      <c r="J107" s="91"/>
      <c r="K107" s="410"/>
      <c r="L107" s="410"/>
      <c r="M107" s="139"/>
      <c r="N107" s="410"/>
      <c r="O107" s="91"/>
    </row>
    <row r="108" spans="10:15" ht="14.25" customHeight="1">
      <c r="J108" s="139"/>
      <c r="K108" s="139"/>
      <c r="L108" s="139"/>
      <c r="M108" s="138"/>
      <c r="N108" s="138"/>
      <c r="O108" s="138"/>
    </row>
    <row r="109" spans="10:15" ht="14.25" customHeight="1">
      <c r="J109" s="138"/>
      <c r="K109" s="138"/>
      <c r="L109" s="138"/>
      <c r="M109" s="138"/>
      <c r="N109" s="138"/>
      <c r="O109" s="138"/>
    </row>
    <row r="110" spans="10:15" ht="14.25" customHeight="1">
      <c r="J110" s="138"/>
      <c r="K110" s="138"/>
      <c r="L110" s="138"/>
      <c r="M110" s="138"/>
      <c r="N110" s="138"/>
      <c r="O110" s="138"/>
    </row>
    <row r="111" spans="10:15" ht="15.75" customHeight="1">
      <c r="J111" s="138"/>
      <c r="K111" s="138"/>
      <c r="L111" s="138"/>
      <c r="M111" s="138"/>
      <c r="N111" s="138"/>
      <c r="O111" s="138"/>
    </row>
    <row r="112" spans="10:15" ht="16.7" customHeight="1">
      <c r="J112" s="138"/>
      <c r="K112" s="138"/>
      <c r="L112" s="138"/>
      <c r="M112" s="138"/>
      <c r="N112" s="138"/>
      <c r="O112" s="138"/>
    </row>
    <row r="113" spans="10:15" ht="16.7" customHeight="1">
      <c r="J113" s="412"/>
      <c r="K113" s="412"/>
      <c r="L113" s="412"/>
      <c r="M113" s="412"/>
      <c r="N113" s="412"/>
      <c r="O113" s="412"/>
    </row>
    <row r="114" spans="10:15" ht="16.7" customHeight="1">
      <c r="J114" s="412"/>
      <c r="K114" s="412"/>
      <c r="L114" s="412"/>
      <c r="M114" s="412"/>
      <c r="N114" s="412"/>
      <c r="O114" s="412"/>
    </row>
    <row r="115" spans="10:15" ht="16.7" customHeight="1">
      <c r="J115" s="412"/>
      <c r="K115" s="412"/>
      <c r="L115" s="412"/>
      <c r="M115" s="412"/>
      <c r="N115" s="412"/>
      <c r="O115" s="412"/>
    </row>
    <row r="116" spans="10:15" ht="16.7" customHeight="1">
      <c r="J116" s="412"/>
      <c r="K116" s="412"/>
      <c r="L116" s="412"/>
      <c r="M116" s="412"/>
      <c r="N116" s="412"/>
      <c r="O116" s="412"/>
    </row>
  </sheetData>
  <customSheetViews>
    <customSheetView guid="{D533129D-736A-498B-A442-92C714A2889C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"/>
      <headerFooter alignWithMargins="0"/>
    </customSheetView>
    <customSheetView guid="{90A86BFC-5A29-47A1-B16B-2C88BEE8AA08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2"/>
      <headerFooter alignWithMargins="0"/>
    </customSheetView>
    <customSheetView guid="{3EB8CC3E-9A82-4E16-A97F-626541589659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3"/>
      <headerFooter alignWithMargins="0"/>
    </customSheetView>
    <customSheetView guid="{36BB60DB-041E-4283-9C5E-6CB41743C82C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4"/>
      <headerFooter alignWithMargins="0"/>
    </customSheetView>
    <customSheetView guid="{BF4B2B80-652C-4497-A8CD-0B9D15218EEA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5"/>
      <headerFooter alignWithMargins="0"/>
    </customSheetView>
    <customSheetView guid="{E915AD50-E2BA-4B87-8EFB-8C8783D74250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6"/>
      <headerFooter alignWithMargins="0"/>
    </customSheetView>
    <customSheetView guid="{3A745724-A3E9-4CE2-9AF5-16042FA6772E}" showPageBreaks="1" printArea="1" hiddenRows="1" view="pageBreakPreview" topLeftCell="A43">
      <selection activeCell="D44" sqref="D44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7"/>
      <headerFooter alignWithMargins="0"/>
    </customSheetView>
    <customSheetView guid="{C0D1F2EE-D3C8-4F38-B430-B11033DBCA91}" showPageBreaks="1" printArea="1" hiddenRows="1" view="pageBreakPreview"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8"/>
      <headerFooter alignWithMargins="0"/>
    </customSheetView>
    <customSheetView guid="{6380E969-9150-4DC9-BD07-C27618D1043B}" showPageBreaks="1" printArea="1" hiddenRows="1" view="pageBreakPreview">
      <selection activeCell="D44" sqref="D44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9"/>
      <headerFooter alignWithMargins="0"/>
    </customSheetView>
    <customSheetView guid="{38C25886-CB6F-4791-A7C3-87C355F1046F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0"/>
      <headerFooter alignWithMargins="0"/>
    </customSheetView>
    <customSheetView guid="{4ED3DD2F-8CAA-4A09-878B-C46395F0A843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1"/>
      <headerFooter alignWithMargins="0"/>
    </customSheetView>
    <customSheetView guid="{A19DCD98-7108-4C1C-AB15-215177A88340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2"/>
      <headerFooter alignWithMargins="0"/>
    </customSheetView>
    <customSheetView guid="{C9DA7DD4-8D8F-46CB-8ADE-6A720D9EA476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3"/>
      <headerFooter alignWithMargins="0"/>
    </customSheetView>
    <customSheetView guid="{71F5222F-F46C-4BE2-8A3D-CE83EDF671DC}" showPageBreaks="1" printArea="1" hiddenRows="1" view="pageBreakPreview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4"/>
      <headerFooter alignWithMargins="0"/>
    </customSheetView>
    <customSheetView guid="{971791CA-EC65-441D-904E-2D910B41BB6F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5"/>
      <headerFooter alignWithMargins="0"/>
    </customSheetView>
    <customSheetView guid="{20AE4CA4-61C1-4B1C-9914-391FCF28BAB4}" showPageBreaks="1" printArea="1" hiddenRows="1" view="pageBreakPreview" topLeftCell="A10">
      <selection activeCell="A19" sqref="A19"/>
      <pageMargins left="0.78740157480314965" right="0.78740157480314965" top="0.78740157480314965" bottom="0.78740157480314965" header="0" footer="0"/>
      <pageSetup paperSize="9" scale="88" firstPageNumber="147" pageOrder="overThenDown" orientation="portrait" useFirstPageNumber="1" r:id="rId16"/>
      <headerFooter alignWithMargins="0"/>
    </customSheetView>
  </customSheetViews>
  <mergeCells count="22">
    <mergeCell ref="B2:G2"/>
    <mergeCell ref="B3:C3"/>
    <mergeCell ref="D3:E3"/>
    <mergeCell ref="F3:G3"/>
    <mergeCell ref="H3:I3"/>
    <mergeCell ref="O8:Q8"/>
    <mergeCell ref="J9:N9"/>
    <mergeCell ref="O9:Q9"/>
    <mergeCell ref="D19:E19"/>
    <mergeCell ref="F19:G19"/>
    <mergeCell ref="H19:I19"/>
    <mergeCell ref="J8:N8"/>
    <mergeCell ref="H17:I18"/>
    <mergeCell ref="B41:C42"/>
    <mergeCell ref="D41:E42"/>
    <mergeCell ref="F41:G42"/>
    <mergeCell ref="H41:I42"/>
    <mergeCell ref="B19:C19"/>
    <mergeCell ref="B28:C29"/>
    <mergeCell ref="D28:E29"/>
    <mergeCell ref="F28:G29"/>
    <mergeCell ref="H28:I29"/>
  </mergeCells>
  <phoneticPr fontId="3"/>
  <printOptions gridLinesSet="0"/>
  <pageMargins left="0.78740157480314965" right="0.78740157480314965" top="0.78740157480314965" bottom="0.78740157480314965" header="0" footer="0"/>
  <pageSetup paperSize="9" scale="88" firstPageNumber="147" pageOrder="overThenDown" orientation="portrait" useFirstPageNumber="1" r:id="rId17"/>
  <headerFooter alignWithMargins="0"/>
  <drawing r:id="rId18"/>
  <legacy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91"/>
  <sheetViews>
    <sheetView view="pageBreakPreview" zoomScaleNormal="100" zoomScaleSheetLayoutView="100" workbookViewId="0"/>
  </sheetViews>
  <sheetFormatPr defaultRowHeight="13.5"/>
  <cols>
    <col min="1" max="7" width="2.375" style="142" customWidth="1"/>
    <col min="8" max="39" width="2.125" style="142" customWidth="1"/>
    <col min="40" max="45" width="2.5" style="142" customWidth="1"/>
    <col min="46" max="127" width="2.625" style="142" customWidth="1"/>
    <col min="128" max="256" width="9" style="142"/>
    <col min="257" max="295" width="2.375" style="142" customWidth="1"/>
    <col min="296" max="301" width="2.5" style="142" customWidth="1"/>
    <col min="302" max="383" width="2.625" style="142" customWidth="1"/>
    <col min="384" max="512" width="9" style="142"/>
    <col min="513" max="551" width="2.375" style="142" customWidth="1"/>
    <col min="552" max="557" width="2.5" style="142" customWidth="1"/>
    <col min="558" max="639" width="2.625" style="142" customWidth="1"/>
    <col min="640" max="768" width="9" style="142"/>
    <col min="769" max="807" width="2.375" style="142" customWidth="1"/>
    <col min="808" max="813" width="2.5" style="142" customWidth="1"/>
    <col min="814" max="895" width="2.625" style="142" customWidth="1"/>
    <col min="896" max="1024" width="9" style="142"/>
    <col min="1025" max="1063" width="2.375" style="142" customWidth="1"/>
    <col min="1064" max="1069" width="2.5" style="142" customWidth="1"/>
    <col min="1070" max="1151" width="2.625" style="142" customWidth="1"/>
    <col min="1152" max="1280" width="9" style="142"/>
    <col min="1281" max="1319" width="2.375" style="142" customWidth="1"/>
    <col min="1320" max="1325" width="2.5" style="142" customWidth="1"/>
    <col min="1326" max="1407" width="2.625" style="142" customWidth="1"/>
    <col min="1408" max="1536" width="9" style="142"/>
    <col min="1537" max="1575" width="2.375" style="142" customWidth="1"/>
    <col min="1576" max="1581" width="2.5" style="142" customWidth="1"/>
    <col min="1582" max="1663" width="2.625" style="142" customWidth="1"/>
    <col min="1664" max="1792" width="9" style="142"/>
    <col min="1793" max="1831" width="2.375" style="142" customWidth="1"/>
    <col min="1832" max="1837" width="2.5" style="142" customWidth="1"/>
    <col min="1838" max="1919" width="2.625" style="142" customWidth="1"/>
    <col min="1920" max="2048" width="9" style="142"/>
    <col min="2049" max="2087" width="2.375" style="142" customWidth="1"/>
    <col min="2088" max="2093" width="2.5" style="142" customWidth="1"/>
    <col min="2094" max="2175" width="2.625" style="142" customWidth="1"/>
    <col min="2176" max="2304" width="9" style="142"/>
    <col min="2305" max="2343" width="2.375" style="142" customWidth="1"/>
    <col min="2344" max="2349" width="2.5" style="142" customWidth="1"/>
    <col min="2350" max="2431" width="2.625" style="142" customWidth="1"/>
    <col min="2432" max="2560" width="9" style="142"/>
    <col min="2561" max="2599" width="2.375" style="142" customWidth="1"/>
    <col min="2600" max="2605" width="2.5" style="142" customWidth="1"/>
    <col min="2606" max="2687" width="2.625" style="142" customWidth="1"/>
    <col min="2688" max="2816" width="9" style="142"/>
    <col min="2817" max="2855" width="2.375" style="142" customWidth="1"/>
    <col min="2856" max="2861" width="2.5" style="142" customWidth="1"/>
    <col min="2862" max="2943" width="2.625" style="142" customWidth="1"/>
    <col min="2944" max="3072" width="9" style="142"/>
    <col min="3073" max="3111" width="2.375" style="142" customWidth="1"/>
    <col min="3112" max="3117" width="2.5" style="142" customWidth="1"/>
    <col min="3118" max="3199" width="2.625" style="142" customWidth="1"/>
    <col min="3200" max="3328" width="9" style="142"/>
    <col min="3329" max="3367" width="2.375" style="142" customWidth="1"/>
    <col min="3368" max="3373" width="2.5" style="142" customWidth="1"/>
    <col min="3374" max="3455" width="2.625" style="142" customWidth="1"/>
    <col min="3456" max="3584" width="9" style="142"/>
    <col min="3585" max="3623" width="2.375" style="142" customWidth="1"/>
    <col min="3624" max="3629" width="2.5" style="142" customWidth="1"/>
    <col min="3630" max="3711" width="2.625" style="142" customWidth="1"/>
    <col min="3712" max="3840" width="9" style="142"/>
    <col min="3841" max="3879" width="2.375" style="142" customWidth="1"/>
    <col min="3880" max="3885" width="2.5" style="142" customWidth="1"/>
    <col min="3886" max="3967" width="2.625" style="142" customWidth="1"/>
    <col min="3968" max="4096" width="9" style="142"/>
    <col min="4097" max="4135" width="2.375" style="142" customWidth="1"/>
    <col min="4136" max="4141" width="2.5" style="142" customWidth="1"/>
    <col min="4142" max="4223" width="2.625" style="142" customWidth="1"/>
    <col min="4224" max="4352" width="9" style="142"/>
    <col min="4353" max="4391" width="2.375" style="142" customWidth="1"/>
    <col min="4392" max="4397" width="2.5" style="142" customWidth="1"/>
    <col min="4398" max="4479" width="2.625" style="142" customWidth="1"/>
    <col min="4480" max="4608" width="9" style="142"/>
    <col min="4609" max="4647" width="2.375" style="142" customWidth="1"/>
    <col min="4648" max="4653" width="2.5" style="142" customWidth="1"/>
    <col min="4654" max="4735" width="2.625" style="142" customWidth="1"/>
    <col min="4736" max="4864" width="9" style="142"/>
    <col min="4865" max="4903" width="2.375" style="142" customWidth="1"/>
    <col min="4904" max="4909" width="2.5" style="142" customWidth="1"/>
    <col min="4910" max="4991" width="2.625" style="142" customWidth="1"/>
    <col min="4992" max="5120" width="9" style="142"/>
    <col min="5121" max="5159" width="2.375" style="142" customWidth="1"/>
    <col min="5160" max="5165" width="2.5" style="142" customWidth="1"/>
    <col min="5166" max="5247" width="2.625" style="142" customWidth="1"/>
    <col min="5248" max="5376" width="9" style="142"/>
    <col min="5377" max="5415" width="2.375" style="142" customWidth="1"/>
    <col min="5416" max="5421" width="2.5" style="142" customWidth="1"/>
    <col min="5422" max="5503" width="2.625" style="142" customWidth="1"/>
    <col min="5504" max="5632" width="9" style="142"/>
    <col min="5633" max="5671" width="2.375" style="142" customWidth="1"/>
    <col min="5672" max="5677" width="2.5" style="142" customWidth="1"/>
    <col min="5678" max="5759" width="2.625" style="142" customWidth="1"/>
    <col min="5760" max="5888" width="9" style="142"/>
    <col min="5889" max="5927" width="2.375" style="142" customWidth="1"/>
    <col min="5928" max="5933" width="2.5" style="142" customWidth="1"/>
    <col min="5934" max="6015" width="2.625" style="142" customWidth="1"/>
    <col min="6016" max="6144" width="9" style="142"/>
    <col min="6145" max="6183" width="2.375" style="142" customWidth="1"/>
    <col min="6184" max="6189" width="2.5" style="142" customWidth="1"/>
    <col min="6190" max="6271" width="2.625" style="142" customWidth="1"/>
    <col min="6272" max="6400" width="9" style="142"/>
    <col min="6401" max="6439" width="2.375" style="142" customWidth="1"/>
    <col min="6440" max="6445" width="2.5" style="142" customWidth="1"/>
    <col min="6446" max="6527" width="2.625" style="142" customWidth="1"/>
    <col min="6528" max="6656" width="9" style="142"/>
    <col min="6657" max="6695" width="2.375" style="142" customWidth="1"/>
    <col min="6696" max="6701" width="2.5" style="142" customWidth="1"/>
    <col min="6702" max="6783" width="2.625" style="142" customWidth="1"/>
    <col min="6784" max="6912" width="9" style="142"/>
    <col min="6913" max="6951" width="2.375" style="142" customWidth="1"/>
    <col min="6952" max="6957" width="2.5" style="142" customWidth="1"/>
    <col min="6958" max="7039" width="2.625" style="142" customWidth="1"/>
    <col min="7040" max="7168" width="9" style="142"/>
    <col min="7169" max="7207" width="2.375" style="142" customWidth="1"/>
    <col min="7208" max="7213" width="2.5" style="142" customWidth="1"/>
    <col min="7214" max="7295" width="2.625" style="142" customWidth="1"/>
    <col min="7296" max="7424" width="9" style="142"/>
    <col min="7425" max="7463" width="2.375" style="142" customWidth="1"/>
    <col min="7464" max="7469" width="2.5" style="142" customWidth="1"/>
    <col min="7470" max="7551" width="2.625" style="142" customWidth="1"/>
    <col min="7552" max="7680" width="9" style="142"/>
    <col min="7681" max="7719" width="2.375" style="142" customWidth="1"/>
    <col min="7720" max="7725" width="2.5" style="142" customWidth="1"/>
    <col min="7726" max="7807" width="2.625" style="142" customWidth="1"/>
    <col min="7808" max="7936" width="9" style="142"/>
    <col min="7937" max="7975" width="2.375" style="142" customWidth="1"/>
    <col min="7976" max="7981" width="2.5" style="142" customWidth="1"/>
    <col min="7982" max="8063" width="2.625" style="142" customWidth="1"/>
    <col min="8064" max="8192" width="9" style="142"/>
    <col min="8193" max="8231" width="2.375" style="142" customWidth="1"/>
    <col min="8232" max="8237" width="2.5" style="142" customWidth="1"/>
    <col min="8238" max="8319" width="2.625" style="142" customWidth="1"/>
    <col min="8320" max="8448" width="9" style="142"/>
    <col min="8449" max="8487" width="2.375" style="142" customWidth="1"/>
    <col min="8488" max="8493" width="2.5" style="142" customWidth="1"/>
    <col min="8494" max="8575" width="2.625" style="142" customWidth="1"/>
    <col min="8576" max="8704" width="9" style="142"/>
    <col min="8705" max="8743" width="2.375" style="142" customWidth="1"/>
    <col min="8744" max="8749" width="2.5" style="142" customWidth="1"/>
    <col min="8750" max="8831" width="2.625" style="142" customWidth="1"/>
    <col min="8832" max="8960" width="9" style="142"/>
    <col min="8961" max="8999" width="2.375" style="142" customWidth="1"/>
    <col min="9000" max="9005" width="2.5" style="142" customWidth="1"/>
    <col min="9006" max="9087" width="2.625" style="142" customWidth="1"/>
    <col min="9088" max="9216" width="9" style="142"/>
    <col min="9217" max="9255" width="2.375" style="142" customWidth="1"/>
    <col min="9256" max="9261" width="2.5" style="142" customWidth="1"/>
    <col min="9262" max="9343" width="2.625" style="142" customWidth="1"/>
    <col min="9344" max="9472" width="9" style="142"/>
    <col min="9473" max="9511" width="2.375" style="142" customWidth="1"/>
    <col min="9512" max="9517" width="2.5" style="142" customWidth="1"/>
    <col min="9518" max="9599" width="2.625" style="142" customWidth="1"/>
    <col min="9600" max="9728" width="9" style="142"/>
    <col min="9729" max="9767" width="2.375" style="142" customWidth="1"/>
    <col min="9768" max="9773" width="2.5" style="142" customWidth="1"/>
    <col min="9774" max="9855" width="2.625" style="142" customWidth="1"/>
    <col min="9856" max="9984" width="9" style="142"/>
    <col min="9985" max="10023" width="2.375" style="142" customWidth="1"/>
    <col min="10024" max="10029" width="2.5" style="142" customWidth="1"/>
    <col min="10030" max="10111" width="2.625" style="142" customWidth="1"/>
    <col min="10112" max="10240" width="9" style="142"/>
    <col min="10241" max="10279" width="2.375" style="142" customWidth="1"/>
    <col min="10280" max="10285" width="2.5" style="142" customWidth="1"/>
    <col min="10286" max="10367" width="2.625" style="142" customWidth="1"/>
    <col min="10368" max="10496" width="9" style="142"/>
    <col min="10497" max="10535" width="2.375" style="142" customWidth="1"/>
    <col min="10536" max="10541" width="2.5" style="142" customWidth="1"/>
    <col min="10542" max="10623" width="2.625" style="142" customWidth="1"/>
    <col min="10624" max="10752" width="9" style="142"/>
    <col min="10753" max="10791" width="2.375" style="142" customWidth="1"/>
    <col min="10792" max="10797" width="2.5" style="142" customWidth="1"/>
    <col min="10798" max="10879" width="2.625" style="142" customWidth="1"/>
    <col min="10880" max="11008" width="9" style="142"/>
    <col min="11009" max="11047" width="2.375" style="142" customWidth="1"/>
    <col min="11048" max="11053" width="2.5" style="142" customWidth="1"/>
    <col min="11054" max="11135" width="2.625" style="142" customWidth="1"/>
    <col min="11136" max="11264" width="9" style="142"/>
    <col min="11265" max="11303" width="2.375" style="142" customWidth="1"/>
    <col min="11304" max="11309" width="2.5" style="142" customWidth="1"/>
    <col min="11310" max="11391" width="2.625" style="142" customWidth="1"/>
    <col min="11392" max="11520" width="9" style="142"/>
    <col min="11521" max="11559" width="2.375" style="142" customWidth="1"/>
    <col min="11560" max="11565" width="2.5" style="142" customWidth="1"/>
    <col min="11566" max="11647" width="2.625" style="142" customWidth="1"/>
    <col min="11648" max="11776" width="9" style="142"/>
    <col min="11777" max="11815" width="2.375" style="142" customWidth="1"/>
    <col min="11816" max="11821" width="2.5" style="142" customWidth="1"/>
    <col min="11822" max="11903" width="2.625" style="142" customWidth="1"/>
    <col min="11904" max="12032" width="9" style="142"/>
    <col min="12033" max="12071" width="2.375" style="142" customWidth="1"/>
    <col min="12072" max="12077" width="2.5" style="142" customWidth="1"/>
    <col min="12078" max="12159" width="2.625" style="142" customWidth="1"/>
    <col min="12160" max="12288" width="9" style="142"/>
    <col min="12289" max="12327" width="2.375" style="142" customWidth="1"/>
    <col min="12328" max="12333" width="2.5" style="142" customWidth="1"/>
    <col min="12334" max="12415" width="2.625" style="142" customWidth="1"/>
    <col min="12416" max="12544" width="9" style="142"/>
    <col min="12545" max="12583" width="2.375" style="142" customWidth="1"/>
    <col min="12584" max="12589" width="2.5" style="142" customWidth="1"/>
    <col min="12590" max="12671" width="2.625" style="142" customWidth="1"/>
    <col min="12672" max="12800" width="9" style="142"/>
    <col min="12801" max="12839" width="2.375" style="142" customWidth="1"/>
    <col min="12840" max="12845" width="2.5" style="142" customWidth="1"/>
    <col min="12846" max="12927" width="2.625" style="142" customWidth="1"/>
    <col min="12928" max="13056" width="9" style="142"/>
    <col min="13057" max="13095" width="2.375" style="142" customWidth="1"/>
    <col min="13096" max="13101" width="2.5" style="142" customWidth="1"/>
    <col min="13102" max="13183" width="2.625" style="142" customWidth="1"/>
    <col min="13184" max="13312" width="9" style="142"/>
    <col min="13313" max="13351" width="2.375" style="142" customWidth="1"/>
    <col min="13352" max="13357" width="2.5" style="142" customWidth="1"/>
    <col min="13358" max="13439" width="2.625" style="142" customWidth="1"/>
    <col min="13440" max="13568" width="9" style="142"/>
    <col min="13569" max="13607" width="2.375" style="142" customWidth="1"/>
    <col min="13608" max="13613" width="2.5" style="142" customWidth="1"/>
    <col min="13614" max="13695" width="2.625" style="142" customWidth="1"/>
    <col min="13696" max="13824" width="9" style="142"/>
    <col min="13825" max="13863" width="2.375" style="142" customWidth="1"/>
    <col min="13864" max="13869" width="2.5" style="142" customWidth="1"/>
    <col min="13870" max="13951" width="2.625" style="142" customWidth="1"/>
    <col min="13952" max="14080" width="9" style="142"/>
    <col min="14081" max="14119" width="2.375" style="142" customWidth="1"/>
    <col min="14120" max="14125" width="2.5" style="142" customWidth="1"/>
    <col min="14126" max="14207" width="2.625" style="142" customWidth="1"/>
    <col min="14208" max="14336" width="9" style="142"/>
    <col min="14337" max="14375" width="2.375" style="142" customWidth="1"/>
    <col min="14376" max="14381" width="2.5" style="142" customWidth="1"/>
    <col min="14382" max="14463" width="2.625" style="142" customWidth="1"/>
    <col min="14464" max="14592" width="9" style="142"/>
    <col min="14593" max="14631" width="2.375" style="142" customWidth="1"/>
    <col min="14632" max="14637" width="2.5" style="142" customWidth="1"/>
    <col min="14638" max="14719" width="2.625" style="142" customWidth="1"/>
    <col min="14720" max="14848" width="9" style="142"/>
    <col min="14849" max="14887" width="2.375" style="142" customWidth="1"/>
    <col min="14888" max="14893" width="2.5" style="142" customWidth="1"/>
    <col min="14894" max="14975" width="2.625" style="142" customWidth="1"/>
    <col min="14976" max="15104" width="9" style="142"/>
    <col min="15105" max="15143" width="2.375" style="142" customWidth="1"/>
    <col min="15144" max="15149" width="2.5" style="142" customWidth="1"/>
    <col min="15150" max="15231" width="2.625" style="142" customWidth="1"/>
    <col min="15232" max="15360" width="9" style="142"/>
    <col min="15361" max="15399" width="2.375" style="142" customWidth="1"/>
    <col min="15400" max="15405" width="2.5" style="142" customWidth="1"/>
    <col min="15406" max="15487" width="2.625" style="142" customWidth="1"/>
    <col min="15488" max="15616" width="9" style="142"/>
    <col min="15617" max="15655" width="2.375" style="142" customWidth="1"/>
    <col min="15656" max="15661" width="2.5" style="142" customWidth="1"/>
    <col min="15662" max="15743" width="2.625" style="142" customWidth="1"/>
    <col min="15744" max="15872" width="9" style="142"/>
    <col min="15873" max="15911" width="2.375" style="142" customWidth="1"/>
    <col min="15912" max="15917" width="2.5" style="142" customWidth="1"/>
    <col min="15918" max="15999" width="2.625" style="142" customWidth="1"/>
    <col min="16000" max="16128" width="9" style="142"/>
    <col min="16129" max="16167" width="2.375" style="142" customWidth="1"/>
    <col min="16168" max="16173" width="2.5" style="142" customWidth="1"/>
    <col min="16174" max="16255" width="2.625" style="142" customWidth="1"/>
    <col min="16256" max="16384" width="9" style="142"/>
  </cols>
  <sheetData>
    <row r="1" spans="1:39" s="141" customFormat="1" ht="21" customHeight="1">
      <c r="A1" s="140" t="s">
        <v>257</v>
      </c>
    </row>
    <row r="2" spans="1:39" s="395" customFormat="1" ht="18.95" customHeight="1" thickBot="1">
      <c r="A2" s="361" t="s">
        <v>258</v>
      </c>
      <c r="B2" s="361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AD2" s="850" t="s">
        <v>259</v>
      </c>
      <c r="AE2" s="850"/>
      <c r="AF2" s="850"/>
      <c r="AG2" s="850"/>
      <c r="AH2" s="850"/>
      <c r="AI2" s="850"/>
      <c r="AJ2" s="850"/>
      <c r="AK2" s="850"/>
      <c r="AL2" s="850"/>
      <c r="AM2" s="850"/>
    </row>
    <row r="3" spans="1:39" ht="15" customHeight="1">
      <c r="A3" s="888" t="s">
        <v>803</v>
      </c>
      <c r="B3" s="888"/>
      <c r="C3" s="888"/>
      <c r="D3" s="888"/>
      <c r="E3" s="888"/>
      <c r="F3" s="888"/>
      <c r="G3" s="888"/>
      <c r="H3" s="888"/>
      <c r="I3" s="889"/>
      <c r="J3" s="896" t="s">
        <v>260</v>
      </c>
      <c r="K3" s="897"/>
      <c r="L3" s="897"/>
      <c r="M3" s="897"/>
      <c r="N3" s="898"/>
      <c r="O3" s="896" t="s">
        <v>261</v>
      </c>
      <c r="P3" s="897"/>
      <c r="Q3" s="897"/>
      <c r="R3" s="897"/>
      <c r="S3" s="898"/>
      <c r="T3" s="896" t="s">
        <v>262</v>
      </c>
      <c r="U3" s="897"/>
      <c r="V3" s="897"/>
      <c r="W3" s="897"/>
      <c r="X3" s="897"/>
      <c r="Y3" s="896" t="s">
        <v>263</v>
      </c>
      <c r="Z3" s="897"/>
      <c r="AA3" s="897"/>
      <c r="AB3" s="897"/>
      <c r="AC3" s="897"/>
      <c r="AD3" s="896" t="s">
        <v>264</v>
      </c>
      <c r="AE3" s="897"/>
      <c r="AF3" s="897"/>
      <c r="AG3" s="897"/>
      <c r="AH3" s="897"/>
      <c r="AI3" s="896" t="s">
        <v>265</v>
      </c>
      <c r="AJ3" s="897"/>
      <c r="AK3" s="897"/>
      <c r="AL3" s="897"/>
      <c r="AM3" s="897"/>
    </row>
    <row r="4" spans="1:39" ht="15" customHeight="1">
      <c r="A4" s="927" t="s">
        <v>266</v>
      </c>
      <c r="B4" s="927"/>
      <c r="C4" s="927"/>
      <c r="D4" s="927"/>
      <c r="E4" s="927"/>
      <c r="F4" s="927"/>
      <c r="G4" s="927"/>
      <c r="H4" s="927"/>
      <c r="I4" s="928"/>
      <c r="J4" s="929">
        <v>12529</v>
      </c>
      <c r="K4" s="930"/>
      <c r="L4" s="930"/>
      <c r="M4" s="930"/>
      <c r="N4" s="399"/>
      <c r="O4" s="929">
        <v>13444</v>
      </c>
      <c r="P4" s="930"/>
      <c r="Q4" s="930"/>
      <c r="R4" s="930"/>
      <c r="S4" s="399"/>
      <c r="T4" s="929">
        <v>14306</v>
      </c>
      <c r="U4" s="930"/>
      <c r="V4" s="930"/>
      <c r="W4" s="930"/>
      <c r="X4" s="399"/>
      <c r="Y4" s="929">
        <v>14830</v>
      </c>
      <c r="Z4" s="930"/>
      <c r="AA4" s="930"/>
      <c r="AB4" s="930"/>
      <c r="AC4" s="399"/>
      <c r="AD4" s="929">
        <v>15367</v>
      </c>
      <c r="AE4" s="930"/>
      <c r="AF4" s="930"/>
      <c r="AG4" s="930"/>
      <c r="AH4" s="399"/>
      <c r="AI4" s="929">
        <v>15803</v>
      </c>
      <c r="AJ4" s="930"/>
      <c r="AK4" s="930"/>
      <c r="AL4" s="930"/>
      <c r="AM4" s="399"/>
    </row>
    <row r="5" spans="1:39" ht="15" customHeight="1">
      <c r="A5" s="925" t="s">
        <v>267</v>
      </c>
      <c r="B5" s="925"/>
      <c r="C5" s="925"/>
      <c r="D5" s="925"/>
      <c r="E5" s="925"/>
      <c r="F5" s="925"/>
      <c r="G5" s="925"/>
      <c r="H5" s="925"/>
      <c r="I5" s="926"/>
      <c r="J5" s="919">
        <v>14264</v>
      </c>
      <c r="K5" s="920"/>
      <c r="L5" s="920"/>
      <c r="M5" s="920"/>
      <c r="N5" s="398"/>
      <c r="O5" s="919">
        <v>14291</v>
      </c>
      <c r="P5" s="920"/>
      <c r="Q5" s="920"/>
      <c r="R5" s="920"/>
      <c r="S5" s="398"/>
      <c r="T5" s="919">
        <v>14422</v>
      </c>
      <c r="U5" s="920"/>
      <c r="V5" s="920"/>
      <c r="W5" s="920"/>
      <c r="X5" s="398"/>
      <c r="Y5" s="919">
        <v>14741</v>
      </c>
      <c r="Z5" s="920"/>
      <c r="AA5" s="920"/>
      <c r="AB5" s="920"/>
      <c r="AC5" s="398"/>
      <c r="AD5" s="919">
        <v>15002</v>
      </c>
      <c r="AE5" s="920"/>
      <c r="AF5" s="920"/>
      <c r="AG5" s="920"/>
      <c r="AH5" s="398"/>
      <c r="AI5" s="919">
        <v>15235</v>
      </c>
      <c r="AJ5" s="920"/>
      <c r="AK5" s="920"/>
      <c r="AL5" s="920"/>
      <c r="AM5" s="398"/>
    </row>
    <row r="6" spans="1:39" ht="18.75" customHeight="1" thickBot="1">
      <c r="A6" s="921" t="s">
        <v>268</v>
      </c>
      <c r="B6" s="921"/>
      <c r="C6" s="921"/>
      <c r="D6" s="921"/>
      <c r="E6" s="921"/>
      <c r="F6" s="921"/>
      <c r="G6" s="921"/>
      <c r="H6" s="921"/>
      <c r="I6" s="922"/>
      <c r="J6" s="923" t="s">
        <v>269</v>
      </c>
      <c r="K6" s="924"/>
      <c r="L6" s="924"/>
      <c r="M6" s="924"/>
      <c r="N6" s="397"/>
      <c r="O6" s="923" t="s">
        <v>270</v>
      </c>
      <c r="P6" s="924"/>
      <c r="Q6" s="924"/>
      <c r="R6" s="924"/>
      <c r="S6" s="397"/>
      <c r="T6" s="923" t="s">
        <v>271</v>
      </c>
      <c r="U6" s="924"/>
      <c r="V6" s="924"/>
      <c r="W6" s="924"/>
      <c r="X6" s="397"/>
      <c r="Y6" s="923" t="s">
        <v>272</v>
      </c>
      <c r="Z6" s="924"/>
      <c r="AA6" s="924"/>
      <c r="AB6" s="924"/>
      <c r="AC6" s="397"/>
      <c r="AD6" s="923" t="s">
        <v>273</v>
      </c>
      <c r="AE6" s="924"/>
      <c r="AF6" s="924"/>
      <c r="AG6" s="924"/>
      <c r="AH6" s="397"/>
      <c r="AI6" s="923" t="s">
        <v>814</v>
      </c>
      <c r="AJ6" s="924"/>
      <c r="AK6" s="924"/>
      <c r="AL6" s="924"/>
      <c r="AM6" s="397"/>
    </row>
    <row r="7" spans="1:39" ht="15" customHeight="1" thickTop="1" thickBot="1">
      <c r="A7" s="872" t="s">
        <v>274</v>
      </c>
      <c r="B7" s="872"/>
      <c r="C7" s="872"/>
      <c r="D7" s="872"/>
      <c r="E7" s="872"/>
      <c r="F7" s="872"/>
      <c r="G7" s="872"/>
      <c r="H7" s="872"/>
      <c r="I7" s="873"/>
      <c r="J7" s="917">
        <f>SUM(J4:M5)</f>
        <v>26793</v>
      </c>
      <c r="K7" s="918"/>
      <c r="L7" s="918"/>
      <c r="M7" s="918"/>
      <c r="N7" s="396"/>
      <c r="O7" s="917">
        <f>SUM(O4:R5)</f>
        <v>27735</v>
      </c>
      <c r="P7" s="918"/>
      <c r="Q7" s="918"/>
      <c r="R7" s="918"/>
      <c r="S7" s="396"/>
      <c r="T7" s="917">
        <v>28728</v>
      </c>
      <c r="U7" s="918"/>
      <c r="V7" s="918"/>
      <c r="W7" s="918"/>
      <c r="X7" s="396"/>
      <c r="Y7" s="917">
        <v>29571</v>
      </c>
      <c r="Z7" s="918"/>
      <c r="AA7" s="918"/>
      <c r="AB7" s="918"/>
      <c r="AC7" s="396"/>
      <c r="AD7" s="917">
        <f>SUM(AD4:AG5)</f>
        <v>30369</v>
      </c>
      <c r="AE7" s="918"/>
      <c r="AF7" s="918"/>
      <c r="AG7" s="918"/>
      <c r="AH7" s="396"/>
      <c r="AI7" s="917">
        <f>SUM(AI4:AL5)</f>
        <v>31038</v>
      </c>
      <c r="AJ7" s="918"/>
      <c r="AK7" s="918"/>
      <c r="AL7" s="918"/>
      <c r="AM7" s="396"/>
    </row>
    <row r="8" spans="1:39" ht="12.75" customHeight="1"/>
    <row r="9" spans="1:39" s="395" customFormat="1" ht="18.95" customHeight="1" thickBot="1">
      <c r="A9" s="362" t="s">
        <v>275</v>
      </c>
      <c r="AF9" s="687"/>
      <c r="AG9" s="687"/>
      <c r="AH9" s="687"/>
      <c r="AI9" s="687"/>
      <c r="AJ9" s="687"/>
      <c r="AK9" s="687"/>
      <c r="AL9" s="687"/>
      <c r="AM9" s="687" t="s">
        <v>276</v>
      </c>
    </row>
    <row r="10" spans="1:39" ht="15" customHeight="1">
      <c r="A10" s="888" t="s">
        <v>277</v>
      </c>
      <c r="B10" s="888"/>
      <c r="C10" s="888"/>
      <c r="D10" s="888"/>
      <c r="E10" s="888"/>
      <c r="F10" s="888"/>
      <c r="G10" s="889"/>
      <c r="H10" s="896" t="s">
        <v>278</v>
      </c>
      <c r="I10" s="897"/>
      <c r="J10" s="897"/>
      <c r="K10" s="898"/>
      <c r="L10" s="896" t="s">
        <v>279</v>
      </c>
      <c r="M10" s="897"/>
      <c r="N10" s="897"/>
      <c r="O10" s="898"/>
      <c r="P10" s="896" t="s">
        <v>280</v>
      </c>
      <c r="Q10" s="897"/>
      <c r="R10" s="897"/>
      <c r="S10" s="898"/>
      <c r="T10" s="896" t="s">
        <v>281</v>
      </c>
      <c r="U10" s="897"/>
      <c r="V10" s="897"/>
      <c r="W10" s="898"/>
      <c r="X10" s="896" t="s">
        <v>282</v>
      </c>
      <c r="Y10" s="897"/>
      <c r="Z10" s="897"/>
      <c r="AA10" s="898"/>
      <c r="AB10" s="896" t="s">
        <v>283</v>
      </c>
      <c r="AC10" s="897"/>
      <c r="AD10" s="897"/>
      <c r="AE10" s="898"/>
      <c r="AF10" s="896" t="s">
        <v>284</v>
      </c>
      <c r="AG10" s="897"/>
      <c r="AH10" s="897"/>
      <c r="AI10" s="898"/>
      <c r="AJ10" s="896" t="s">
        <v>285</v>
      </c>
      <c r="AK10" s="897"/>
      <c r="AL10" s="897"/>
      <c r="AM10" s="897"/>
    </row>
    <row r="11" spans="1:39" ht="15" customHeight="1">
      <c r="A11" s="915" t="s">
        <v>286</v>
      </c>
      <c r="B11" s="915"/>
      <c r="C11" s="915"/>
      <c r="D11" s="915"/>
      <c r="E11" s="915"/>
      <c r="F11" s="915"/>
      <c r="G11" s="916"/>
      <c r="H11" s="465"/>
      <c r="I11" s="910">
        <f>I12+I13</f>
        <v>300</v>
      </c>
      <c r="J11" s="910"/>
      <c r="K11" s="465"/>
      <c r="L11" s="465"/>
      <c r="M11" s="910">
        <f>M12+M13</f>
        <v>403</v>
      </c>
      <c r="N11" s="910"/>
      <c r="O11" s="465"/>
      <c r="P11" s="465"/>
      <c r="Q11" s="910">
        <f>Q12+Q13</f>
        <v>1079</v>
      </c>
      <c r="R11" s="910"/>
      <c r="S11" s="465"/>
      <c r="T11" s="465"/>
      <c r="U11" s="910">
        <f>U12+U13</f>
        <v>1026</v>
      </c>
      <c r="V11" s="910"/>
      <c r="W11" s="465"/>
      <c r="X11" s="465"/>
      <c r="Y11" s="910">
        <f>Y12+Y13</f>
        <v>845</v>
      </c>
      <c r="Z11" s="910"/>
      <c r="AA11" s="466"/>
      <c r="AB11" s="465"/>
      <c r="AC11" s="910">
        <f>AC12+AC13</f>
        <v>588</v>
      </c>
      <c r="AD11" s="910"/>
      <c r="AE11" s="466"/>
      <c r="AF11" s="466"/>
      <c r="AG11" s="910">
        <f>AG12+AG13</f>
        <v>420</v>
      </c>
      <c r="AH11" s="910"/>
      <c r="AI11" s="465"/>
      <c r="AJ11" s="911">
        <f>SUM(I11:AI11)</f>
        <v>4661</v>
      </c>
      <c r="AK11" s="910"/>
      <c r="AL11" s="910"/>
      <c r="AM11" s="467"/>
    </row>
    <row r="12" spans="1:39" ht="15" customHeight="1">
      <c r="A12" s="145" t="s">
        <v>287</v>
      </c>
      <c r="B12" s="912" t="s">
        <v>266</v>
      </c>
      <c r="C12" s="913"/>
      <c r="D12" s="913"/>
      <c r="E12" s="913"/>
      <c r="F12" s="913"/>
      <c r="G12" s="914"/>
      <c r="H12" s="465"/>
      <c r="I12" s="907">
        <v>27</v>
      </c>
      <c r="J12" s="907"/>
      <c r="K12" s="465"/>
      <c r="L12" s="465"/>
      <c r="M12" s="909">
        <v>54</v>
      </c>
      <c r="N12" s="909"/>
      <c r="O12" s="465"/>
      <c r="P12" s="465"/>
      <c r="Q12" s="909">
        <v>101</v>
      </c>
      <c r="R12" s="909"/>
      <c r="S12" s="465"/>
      <c r="T12" s="465"/>
      <c r="U12" s="909">
        <v>75</v>
      </c>
      <c r="V12" s="909"/>
      <c r="W12" s="465"/>
      <c r="X12" s="465"/>
      <c r="Y12" s="909">
        <v>72</v>
      </c>
      <c r="Z12" s="909"/>
      <c r="AA12" s="465"/>
      <c r="AB12" s="465"/>
      <c r="AC12" s="909">
        <v>49</v>
      </c>
      <c r="AD12" s="909"/>
      <c r="AE12" s="466"/>
      <c r="AF12" s="466"/>
      <c r="AG12" s="909">
        <v>39</v>
      </c>
      <c r="AH12" s="909"/>
      <c r="AI12" s="465"/>
      <c r="AJ12" s="909">
        <f>SUM(I12:AH12)</f>
        <v>417</v>
      </c>
      <c r="AK12" s="909"/>
      <c r="AL12" s="909"/>
    </row>
    <row r="13" spans="1:39" ht="15" customHeight="1">
      <c r="A13" s="146" t="s">
        <v>288</v>
      </c>
      <c r="B13" s="905" t="s">
        <v>267</v>
      </c>
      <c r="C13" s="905"/>
      <c r="D13" s="905"/>
      <c r="E13" s="905"/>
      <c r="F13" s="905"/>
      <c r="G13" s="906"/>
      <c r="H13" s="465"/>
      <c r="I13" s="907">
        <f>300-I12</f>
        <v>273</v>
      </c>
      <c r="J13" s="907"/>
      <c r="K13" s="465"/>
      <c r="L13" s="465"/>
      <c r="M13" s="908">
        <f>403-M12</f>
        <v>349</v>
      </c>
      <c r="N13" s="908"/>
      <c r="O13" s="465"/>
      <c r="P13" s="465"/>
      <c r="Q13" s="907">
        <f>1079-Q12</f>
        <v>978</v>
      </c>
      <c r="R13" s="907"/>
      <c r="S13" s="465"/>
      <c r="T13" s="465"/>
      <c r="U13" s="907">
        <f>1026-U12</f>
        <v>951</v>
      </c>
      <c r="V13" s="907"/>
      <c r="W13" s="465"/>
      <c r="X13" s="465"/>
      <c r="Y13" s="907">
        <f>845-Y12</f>
        <v>773</v>
      </c>
      <c r="Z13" s="907"/>
      <c r="AA13" s="465"/>
      <c r="AB13" s="465"/>
      <c r="AC13" s="907">
        <f>588-AC12</f>
        <v>539</v>
      </c>
      <c r="AD13" s="907"/>
      <c r="AE13" s="466"/>
      <c r="AF13" s="466"/>
      <c r="AG13" s="907">
        <f>420-AG12</f>
        <v>381</v>
      </c>
      <c r="AH13" s="907"/>
      <c r="AI13" s="465"/>
      <c r="AJ13" s="909">
        <f>SUM(I13:AH13)</f>
        <v>4244</v>
      </c>
      <c r="AK13" s="909"/>
      <c r="AL13" s="909"/>
    </row>
    <row r="14" spans="1:39" ht="15" customHeight="1" thickBot="1">
      <c r="A14" s="901" t="s">
        <v>289</v>
      </c>
      <c r="B14" s="901"/>
      <c r="C14" s="901"/>
      <c r="D14" s="901"/>
      <c r="E14" s="901"/>
      <c r="F14" s="901"/>
      <c r="G14" s="902"/>
      <c r="H14" s="468"/>
      <c r="I14" s="903">
        <v>14</v>
      </c>
      <c r="J14" s="903"/>
      <c r="K14" s="468"/>
      <c r="L14" s="468"/>
      <c r="M14" s="904">
        <v>10</v>
      </c>
      <c r="N14" s="904"/>
      <c r="O14" s="468"/>
      <c r="P14" s="468"/>
      <c r="Q14" s="904">
        <v>19</v>
      </c>
      <c r="R14" s="904"/>
      <c r="S14" s="468"/>
      <c r="T14" s="468"/>
      <c r="U14" s="904">
        <v>29</v>
      </c>
      <c r="V14" s="904"/>
      <c r="W14" s="468"/>
      <c r="X14" s="468"/>
      <c r="Y14" s="904">
        <v>23</v>
      </c>
      <c r="Z14" s="904"/>
      <c r="AA14" s="468"/>
      <c r="AB14" s="468"/>
      <c r="AC14" s="904">
        <v>14</v>
      </c>
      <c r="AD14" s="904"/>
      <c r="AE14" s="468"/>
      <c r="AF14" s="468"/>
      <c r="AG14" s="904">
        <v>13</v>
      </c>
      <c r="AH14" s="904"/>
      <c r="AI14" s="468"/>
      <c r="AJ14" s="904">
        <f>SUM(I14:AH14)</f>
        <v>122</v>
      </c>
      <c r="AK14" s="904"/>
      <c r="AL14" s="904"/>
      <c r="AM14" s="469"/>
    </row>
    <row r="15" spans="1:39" ht="15" customHeight="1" thickTop="1" thickBot="1">
      <c r="A15" s="872" t="s">
        <v>290</v>
      </c>
      <c r="B15" s="872"/>
      <c r="C15" s="872"/>
      <c r="D15" s="872"/>
      <c r="E15" s="872"/>
      <c r="F15" s="872"/>
      <c r="G15" s="873"/>
      <c r="H15" s="900">
        <f>I11+I14</f>
        <v>314</v>
      </c>
      <c r="I15" s="899"/>
      <c r="J15" s="899"/>
      <c r="K15" s="470"/>
      <c r="L15" s="899">
        <f>M11+M14</f>
        <v>413</v>
      </c>
      <c r="M15" s="899"/>
      <c r="N15" s="899"/>
      <c r="O15" s="470"/>
      <c r="P15" s="899">
        <f>Q11+Q14</f>
        <v>1098</v>
      </c>
      <c r="Q15" s="899"/>
      <c r="R15" s="899"/>
      <c r="S15" s="470"/>
      <c r="T15" s="899">
        <f>U11+U14</f>
        <v>1055</v>
      </c>
      <c r="U15" s="899"/>
      <c r="V15" s="899"/>
      <c r="W15" s="470"/>
      <c r="X15" s="899">
        <f>Y11+Y14</f>
        <v>868</v>
      </c>
      <c r="Y15" s="899"/>
      <c r="Z15" s="899"/>
      <c r="AA15" s="470"/>
      <c r="AB15" s="899">
        <f>AC11+AC14</f>
        <v>602</v>
      </c>
      <c r="AC15" s="899"/>
      <c r="AD15" s="899"/>
      <c r="AE15" s="471"/>
      <c r="AF15" s="899">
        <f>AG11+AG14</f>
        <v>433</v>
      </c>
      <c r="AG15" s="899"/>
      <c r="AH15" s="899"/>
      <c r="AI15" s="472"/>
      <c r="AJ15" s="899">
        <f>SUM(H15:AH15)</f>
        <v>4783</v>
      </c>
      <c r="AK15" s="899"/>
      <c r="AL15" s="899"/>
      <c r="AM15" s="144"/>
    </row>
    <row r="16" spans="1:39" ht="12.75" customHeight="1">
      <c r="AJ16" s="147"/>
      <c r="AK16" s="147"/>
      <c r="AL16" s="147"/>
    </row>
    <row r="17" spans="1:39" s="395" customFormat="1" ht="18.95" customHeight="1" thickBot="1">
      <c r="A17" s="362" t="s">
        <v>291</v>
      </c>
      <c r="AF17" s="690"/>
      <c r="AG17" s="690"/>
      <c r="AH17" s="690"/>
      <c r="AI17" s="690"/>
      <c r="AJ17" s="690"/>
      <c r="AK17" s="690"/>
      <c r="AL17" s="690"/>
      <c r="AM17" s="687" t="s">
        <v>276</v>
      </c>
    </row>
    <row r="18" spans="1:39" ht="15" customHeight="1">
      <c r="A18" s="888" t="s">
        <v>292</v>
      </c>
      <c r="B18" s="888"/>
      <c r="C18" s="888"/>
      <c r="D18" s="888"/>
      <c r="E18" s="888"/>
      <c r="F18" s="888"/>
      <c r="G18" s="889"/>
      <c r="H18" s="896" t="s">
        <v>278</v>
      </c>
      <c r="I18" s="897"/>
      <c r="J18" s="897"/>
      <c r="K18" s="898"/>
      <c r="L18" s="896" t="s">
        <v>279</v>
      </c>
      <c r="M18" s="897"/>
      <c r="N18" s="897"/>
      <c r="O18" s="898"/>
      <c r="P18" s="896" t="s">
        <v>280</v>
      </c>
      <c r="Q18" s="897"/>
      <c r="R18" s="897"/>
      <c r="S18" s="898"/>
      <c r="T18" s="896" t="s">
        <v>281</v>
      </c>
      <c r="U18" s="897"/>
      <c r="V18" s="897"/>
      <c r="W18" s="898"/>
      <c r="X18" s="896" t="s">
        <v>282</v>
      </c>
      <c r="Y18" s="897"/>
      <c r="Z18" s="897"/>
      <c r="AA18" s="898"/>
      <c r="AB18" s="896" t="s">
        <v>283</v>
      </c>
      <c r="AC18" s="897"/>
      <c r="AD18" s="897"/>
      <c r="AE18" s="898"/>
      <c r="AF18" s="896" t="s">
        <v>284</v>
      </c>
      <c r="AG18" s="897"/>
      <c r="AH18" s="897"/>
      <c r="AI18" s="898"/>
      <c r="AJ18" s="896" t="s">
        <v>285</v>
      </c>
      <c r="AK18" s="897"/>
      <c r="AL18" s="897"/>
      <c r="AM18" s="897"/>
    </row>
    <row r="19" spans="1:39" ht="15" customHeight="1">
      <c r="A19" s="878" t="s">
        <v>286</v>
      </c>
      <c r="B19" s="878"/>
      <c r="C19" s="878"/>
      <c r="D19" s="878"/>
      <c r="E19" s="878"/>
      <c r="F19" s="878"/>
      <c r="G19" s="879"/>
      <c r="H19" s="395"/>
      <c r="I19" s="882">
        <v>164</v>
      </c>
      <c r="J19" s="882"/>
      <c r="K19" s="149"/>
      <c r="L19" s="395"/>
      <c r="M19" s="882">
        <v>283</v>
      </c>
      <c r="N19" s="882"/>
      <c r="O19" s="149"/>
      <c r="P19" s="395"/>
      <c r="Q19" s="882">
        <v>789</v>
      </c>
      <c r="R19" s="882"/>
      <c r="S19" s="149"/>
      <c r="T19" s="149"/>
      <c r="U19" s="882">
        <v>759</v>
      </c>
      <c r="V19" s="882"/>
      <c r="W19" s="149"/>
      <c r="X19" s="395"/>
      <c r="Y19" s="882">
        <v>448</v>
      </c>
      <c r="Z19" s="882"/>
      <c r="AA19" s="149"/>
      <c r="AB19" s="395"/>
      <c r="AC19" s="882">
        <v>201</v>
      </c>
      <c r="AD19" s="882"/>
      <c r="AE19" s="149"/>
      <c r="AF19" s="149"/>
      <c r="AG19" s="882">
        <v>101</v>
      </c>
      <c r="AH19" s="882"/>
      <c r="AI19" s="395"/>
      <c r="AJ19" s="895">
        <f>SUM(H19:AH19)</f>
        <v>2745</v>
      </c>
      <c r="AK19" s="895"/>
      <c r="AL19" s="895"/>
      <c r="AM19" s="461"/>
    </row>
    <row r="20" spans="1:39" ht="15" customHeight="1" thickBot="1">
      <c r="A20" s="883" t="s">
        <v>289</v>
      </c>
      <c r="B20" s="883"/>
      <c r="C20" s="883"/>
      <c r="D20" s="883"/>
      <c r="E20" s="883"/>
      <c r="F20" s="883"/>
      <c r="G20" s="884"/>
      <c r="H20" s="462"/>
      <c r="I20" s="892">
        <v>5</v>
      </c>
      <c r="J20" s="892"/>
      <c r="K20" s="462"/>
      <c r="L20" s="462"/>
      <c r="M20" s="885">
        <v>6</v>
      </c>
      <c r="N20" s="885"/>
      <c r="O20" s="462"/>
      <c r="P20" s="462"/>
      <c r="Q20" s="885">
        <v>14</v>
      </c>
      <c r="R20" s="885"/>
      <c r="S20" s="462"/>
      <c r="T20" s="462"/>
      <c r="U20" s="885">
        <v>28</v>
      </c>
      <c r="V20" s="885"/>
      <c r="W20" s="462"/>
      <c r="X20" s="462"/>
      <c r="Y20" s="885">
        <v>12</v>
      </c>
      <c r="Z20" s="885"/>
      <c r="AA20" s="462"/>
      <c r="AB20" s="462"/>
      <c r="AC20" s="885">
        <v>7</v>
      </c>
      <c r="AD20" s="885"/>
      <c r="AE20" s="462"/>
      <c r="AF20" s="462"/>
      <c r="AG20" s="885">
        <v>8</v>
      </c>
      <c r="AH20" s="885"/>
      <c r="AI20" s="462"/>
      <c r="AJ20" s="893">
        <f>SUM(H20:AH20)</f>
        <v>80</v>
      </c>
      <c r="AK20" s="893"/>
      <c r="AL20" s="893"/>
      <c r="AM20" s="462"/>
    </row>
    <row r="21" spans="1:39" ht="15" customHeight="1" thickTop="1" thickBot="1">
      <c r="A21" s="872" t="s">
        <v>290</v>
      </c>
      <c r="B21" s="872"/>
      <c r="C21" s="872"/>
      <c r="D21" s="872"/>
      <c r="E21" s="872"/>
      <c r="F21" s="872"/>
      <c r="G21" s="873"/>
      <c r="H21" s="891">
        <f>SUM(H19:J20)</f>
        <v>169</v>
      </c>
      <c r="I21" s="886"/>
      <c r="J21" s="886"/>
      <c r="K21" s="473"/>
      <c r="L21" s="886">
        <f>SUM(L19:N20)</f>
        <v>289</v>
      </c>
      <c r="M21" s="886"/>
      <c r="N21" s="886"/>
      <c r="O21" s="473"/>
      <c r="P21" s="886">
        <f>SUM(P19:R20)</f>
        <v>803</v>
      </c>
      <c r="Q21" s="886"/>
      <c r="R21" s="886"/>
      <c r="S21" s="473"/>
      <c r="T21" s="886">
        <f>SUM(T19:V20)</f>
        <v>787</v>
      </c>
      <c r="U21" s="886"/>
      <c r="V21" s="886"/>
      <c r="W21" s="473"/>
      <c r="X21" s="886">
        <f>SUM(X19:Z20)</f>
        <v>460</v>
      </c>
      <c r="Y21" s="886"/>
      <c r="Z21" s="886"/>
      <c r="AA21" s="473"/>
      <c r="AB21" s="886">
        <f>SUM(AB19:AD20)</f>
        <v>208</v>
      </c>
      <c r="AC21" s="886"/>
      <c r="AD21" s="886"/>
      <c r="AE21" s="474"/>
      <c r="AF21" s="886">
        <f>SUM(AF19:AH20)</f>
        <v>109</v>
      </c>
      <c r="AG21" s="886"/>
      <c r="AH21" s="886"/>
      <c r="AI21" s="463"/>
      <c r="AJ21" s="887">
        <f>SUM(H21:AH21)</f>
        <v>2825</v>
      </c>
      <c r="AK21" s="887"/>
      <c r="AL21" s="887"/>
      <c r="AM21" s="144"/>
    </row>
    <row r="22" spans="1:39" ht="14.25" customHeight="1">
      <c r="AK22" s="143"/>
    </row>
    <row r="23" spans="1:39" s="395" customFormat="1" ht="18.95" customHeight="1" thickBot="1">
      <c r="A23" s="362" t="s">
        <v>293</v>
      </c>
      <c r="AF23" s="690"/>
      <c r="AG23" s="690"/>
      <c r="AH23" s="690"/>
      <c r="AI23" s="690"/>
      <c r="AJ23" s="690"/>
      <c r="AK23" s="690"/>
      <c r="AL23" s="690"/>
      <c r="AM23" s="687" t="s">
        <v>276</v>
      </c>
    </row>
    <row r="24" spans="1:39" ht="15" customHeight="1">
      <c r="A24" s="888" t="s">
        <v>292</v>
      </c>
      <c r="B24" s="888"/>
      <c r="C24" s="888"/>
      <c r="D24" s="888"/>
      <c r="E24" s="888"/>
      <c r="F24" s="888"/>
      <c r="G24" s="889"/>
      <c r="H24" s="896" t="s">
        <v>278</v>
      </c>
      <c r="I24" s="897"/>
      <c r="J24" s="897"/>
      <c r="K24" s="898"/>
      <c r="L24" s="896" t="s">
        <v>279</v>
      </c>
      <c r="M24" s="897"/>
      <c r="N24" s="897"/>
      <c r="O24" s="898"/>
      <c r="P24" s="896" t="s">
        <v>280</v>
      </c>
      <c r="Q24" s="897"/>
      <c r="R24" s="897"/>
      <c r="S24" s="898"/>
      <c r="T24" s="896" t="s">
        <v>281</v>
      </c>
      <c r="U24" s="897"/>
      <c r="V24" s="897"/>
      <c r="W24" s="898"/>
      <c r="X24" s="896" t="s">
        <v>282</v>
      </c>
      <c r="Y24" s="897"/>
      <c r="Z24" s="897"/>
      <c r="AA24" s="898"/>
      <c r="AB24" s="896" t="s">
        <v>283</v>
      </c>
      <c r="AC24" s="897"/>
      <c r="AD24" s="897"/>
      <c r="AE24" s="898"/>
      <c r="AF24" s="896" t="s">
        <v>284</v>
      </c>
      <c r="AG24" s="897"/>
      <c r="AH24" s="897"/>
      <c r="AI24" s="898"/>
      <c r="AJ24" s="896" t="s">
        <v>285</v>
      </c>
      <c r="AK24" s="897"/>
      <c r="AL24" s="897"/>
      <c r="AM24" s="897"/>
    </row>
    <row r="25" spans="1:39" ht="15" customHeight="1">
      <c r="A25" s="878" t="s">
        <v>286</v>
      </c>
      <c r="B25" s="878"/>
      <c r="C25" s="878"/>
      <c r="D25" s="878"/>
      <c r="E25" s="878"/>
      <c r="F25" s="878"/>
      <c r="G25" s="879"/>
      <c r="H25" s="395"/>
      <c r="I25" s="894">
        <v>0</v>
      </c>
      <c r="J25" s="894"/>
      <c r="K25" s="475"/>
      <c r="L25" s="147"/>
      <c r="M25" s="894">
        <v>3</v>
      </c>
      <c r="N25" s="894"/>
      <c r="O25" s="475"/>
      <c r="P25" s="147"/>
      <c r="Q25" s="894">
        <v>119</v>
      </c>
      <c r="R25" s="894"/>
      <c r="S25" s="475"/>
      <c r="T25" s="475"/>
      <c r="U25" s="894">
        <v>153</v>
      </c>
      <c r="V25" s="894"/>
      <c r="W25" s="475"/>
      <c r="X25" s="147"/>
      <c r="Y25" s="894">
        <v>111</v>
      </c>
      <c r="Z25" s="894"/>
      <c r="AA25" s="475"/>
      <c r="AB25" s="147"/>
      <c r="AC25" s="894">
        <v>58</v>
      </c>
      <c r="AD25" s="894"/>
      <c r="AE25" s="475"/>
      <c r="AF25" s="475"/>
      <c r="AG25" s="894">
        <v>17</v>
      </c>
      <c r="AH25" s="894"/>
      <c r="AI25" s="147"/>
      <c r="AJ25" s="895">
        <f>SUM(H25:AH25)</f>
        <v>461</v>
      </c>
      <c r="AK25" s="895"/>
      <c r="AL25" s="895"/>
      <c r="AM25" s="476"/>
    </row>
    <row r="26" spans="1:39" ht="15" customHeight="1" thickBot="1">
      <c r="A26" s="883" t="s">
        <v>289</v>
      </c>
      <c r="B26" s="883"/>
      <c r="C26" s="883"/>
      <c r="D26" s="883"/>
      <c r="E26" s="883"/>
      <c r="F26" s="883"/>
      <c r="G26" s="884"/>
      <c r="H26" s="462"/>
      <c r="I26" s="892">
        <v>0</v>
      </c>
      <c r="J26" s="892"/>
      <c r="K26" s="477"/>
      <c r="L26" s="477"/>
      <c r="M26" s="892">
        <v>0</v>
      </c>
      <c r="N26" s="892"/>
      <c r="O26" s="477"/>
      <c r="P26" s="477"/>
      <c r="Q26" s="892">
        <v>3</v>
      </c>
      <c r="R26" s="892"/>
      <c r="S26" s="477"/>
      <c r="T26" s="477"/>
      <c r="U26" s="892">
        <v>3</v>
      </c>
      <c r="V26" s="892"/>
      <c r="W26" s="477"/>
      <c r="X26" s="477"/>
      <c r="Y26" s="892">
        <v>3</v>
      </c>
      <c r="Z26" s="892"/>
      <c r="AA26" s="477"/>
      <c r="AB26" s="477"/>
      <c r="AC26" s="892">
        <v>0</v>
      </c>
      <c r="AD26" s="892"/>
      <c r="AE26" s="477"/>
      <c r="AF26" s="477"/>
      <c r="AG26" s="892">
        <v>0</v>
      </c>
      <c r="AH26" s="892"/>
      <c r="AI26" s="477"/>
      <c r="AJ26" s="893">
        <f>SUM(H26:AH26)</f>
        <v>9</v>
      </c>
      <c r="AK26" s="893"/>
      <c r="AL26" s="893"/>
      <c r="AM26" s="462"/>
    </row>
    <row r="27" spans="1:39" ht="15" customHeight="1" thickTop="1" thickBot="1">
      <c r="A27" s="872" t="s">
        <v>290</v>
      </c>
      <c r="B27" s="872"/>
      <c r="C27" s="872"/>
      <c r="D27" s="872"/>
      <c r="E27" s="872"/>
      <c r="F27" s="872"/>
      <c r="G27" s="873"/>
      <c r="H27" s="891">
        <f>SUM(I25:J26)</f>
        <v>0</v>
      </c>
      <c r="I27" s="886"/>
      <c r="J27" s="886"/>
      <c r="K27" s="473"/>
      <c r="L27" s="886">
        <f>SUM(M25:N26)</f>
        <v>3</v>
      </c>
      <c r="M27" s="886"/>
      <c r="N27" s="886"/>
      <c r="O27" s="473"/>
      <c r="P27" s="886">
        <f>SUM(P25:R26)</f>
        <v>122</v>
      </c>
      <c r="Q27" s="886"/>
      <c r="R27" s="886"/>
      <c r="S27" s="473"/>
      <c r="T27" s="886">
        <f>SUM(T25:V26)</f>
        <v>156</v>
      </c>
      <c r="U27" s="886"/>
      <c r="V27" s="886"/>
      <c r="W27" s="473"/>
      <c r="X27" s="886">
        <f>SUM(X25:Z26)</f>
        <v>114</v>
      </c>
      <c r="Y27" s="886"/>
      <c r="Z27" s="886"/>
      <c r="AA27" s="473"/>
      <c r="AB27" s="886">
        <f>SUM(AB25:AD26)</f>
        <v>58</v>
      </c>
      <c r="AC27" s="886"/>
      <c r="AD27" s="886"/>
      <c r="AE27" s="474"/>
      <c r="AF27" s="886">
        <f>SUM(AF25:AH26)</f>
        <v>17</v>
      </c>
      <c r="AG27" s="886"/>
      <c r="AH27" s="886"/>
      <c r="AI27" s="463"/>
      <c r="AJ27" s="887">
        <f>SUM(H27:AH27)</f>
        <v>470</v>
      </c>
      <c r="AK27" s="887"/>
      <c r="AL27" s="887"/>
      <c r="AM27" s="144"/>
    </row>
    <row r="28" spans="1:39" ht="10.5" customHeight="1"/>
    <row r="29" spans="1:39" s="395" customFormat="1" ht="18.95" customHeight="1" thickBot="1">
      <c r="A29" s="362" t="s">
        <v>294</v>
      </c>
      <c r="AF29" s="690"/>
      <c r="AG29" s="690"/>
      <c r="AH29" s="690"/>
      <c r="AI29" s="690"/>
      <c r="AJ29" s="690"/>
      <c r="AK29" s="690"/>
      <c r="AL29" s="690"/>
      <c r="AM29" s="687" t="s">
        <v>276</v>
      </c>
    </row>
    <row r="30" spans="1:39" ht="15" customHeight="1">
      <c r="A30" s="888" t="s">
        <v>292</v>
      </c>
      <c r="B30" s="888"/>
      <c r="C30" s="888"/>
      <c r="D30" s="888"/>
      <c r="E30" s="888"/>
      <c r="F30" s="888"/>
      <c r="G30" s="889"/>
      <c r="H30" s="877" t="s">
        <v>295</v>
      </c>
      <c r="I30" s="875"/>
      <c r="J30" s="875"/>
      <c r="K30" s="875"/>
      <c r="L30" s="875"/>
      <c r="M30" s="875"/>
      <c r="N30" s="875"/>
      <c r="O30" s="876"/>
      <c r="P30" s="877" t="s">
        <v>296</v>
      </c>
      <c r="Q30" s="875"/>
      <c r="R30" s="875"/>
      <c r="S30" s="875"/>
      <c r="T30" s="875"/>
      <c r="U30" s="875"/>
      <c r="V30" s="875"/>
      <c r="W30" s="876"/>
      <c r="X30" s="877" t="s">
        <v>297</v>
      </c>
      <c r="Y30" s="875"/>
      <c r="Z30" s="875"/>
      <c r="AA30" s="875"/>
      <c r="AB30" s="875"/>
      <c r="AC30" s="875"/>
      <c r="AD30" s="875"/>
      <c r="AE30" s="876"/>
      <c r="AF30" s="877" t="s">
        <v>285</v>
      </c>
      <c r="AG30" s="890"/>
      <c r="AH30" s="890"/>
      <c r="AI30" s="890"/>
      <c r="AJ30" s="890"/>
      <c r="AK30" s="890"/>
      <c r="AL30" s="890"/>
      <c r="AM30" s="890"/>
    </row>
    <row r="31" spans="1:39" ht="15" customHeight="1">
      <c r="A31" s="878" t="s">
        <v>286</v>
      </c>
      <c r="B31" s="878"/>
      <c r="C31" s="878"/>
      <c r="D31" s="878"/>
      <c r="E31" s="878"/>
      <c r="F31" s="878"/>
      <c r="G31" s="879"/>
      <c r="H31" s="395"/>
      <c r="I31" s="880">
        <v>617</v>
      </c>
      <c r="J31" s="880"/>
      <c r="K31" s="880"/>
      <c r="L31" s="880"/>
      <c r="M31" s="880"/>
      <c r="N31" s="395"/>
      <c r="O31" s="395"/>
      <c r="P31" s="395"/>
      <c r="Q31" s="880">
        <v>416</v>
      </c>
      <c r="R31" s="880"/>
      <c r="S31" s="880"/>
      <c r="T31" s="880"/>
      <c r="U31" s="880"/>
      <c r="V31" s="395"/>
      <c r="W31" s="395"/>
      <c r="X31" s="395"/>
      <c r="Y31" s="880">
        <v>73</v>
      </c>
      <c r="Z31" s="880"/>
      <c r="AA31" s="880"/>
      <c r="AB31" s="880"/>
      <c r="AC31" s="880"/>
      <c r="AD31" s="395"/>
      <c r="AE31" s="395"/>
      <c r="AF31" s="478"/>
      <c r="AG31" s="881">
        <f>SUM(I31:AC31)</f>
        <v>1106</v>
      </c>
      <c r="AH31" s="882"/>
      <c r="AI31" s="882"/>
      <c r="AJ31" s="882"/>
      <c r="AK31" s="882"/>
    </row>
    <row r="32" spans="1:39" ht="15" customHeight="1" thickBot="1">
      <c r="A32" s="883" t="s">
        <v>289</v>
      </c>
      <c r="B32" s="883"/>
      <c r="C32" s="883"/>
      <c r="D32" s="883"/>
      <c r="E32" s="883"/>
      <c r="F32" s="883"/>
      <c r="G32" s="884"/>
      <c r="H32" s="462"/>
      <c r="I32" s="885">
        <v>5</v>
      </c>
      <c r="J32" s="885"/>
      <c r="K32" s="885"/>
      <c r="L32" s="885"/>
      <c r="M32" s="885"/>
      <c r="N32" s="462"/>
      <c r="O32" s="462"/>
      <c r="P32" s="462"/>
      <c r="Q32" s="885">
        <v>7</v>
      </c>
      <c r="R32" s="885"/>
      <c r="S32" s="885"/>
      <c r="T32" s="885"/>
      <c r="U32" s="885"/>
      <c r="V32" s="462"/>
      <c r="W32" s="462"/>
      <c r="X32" s="462"/>
      <c r="Y32" s="885">
        <v>3</v>
      </c>
      <c r="Z32" s="885"/>
      <c r="AA32" s="885"/>
      <c r="AB32" s="885"/>
      <c r="AC32" s="885"/>
      <c r="AD32" s="462"/>
      <c r="AE32" s="462"/>
      <c r="AF32" s="462"/>
      <c r="AG32" s="885">
        <f>SUM(I32:AE32)</f>
        <v>15</v>
      </c>
      <c r="AH32" s="885"/>
      <c r="AI32" s="885"/>
      <c r="AJ32" s="885"/>
      <c r="AK32" s="885"/>
      <c r="AL32" s="479"/>
    </row>
    <row r="33" spans="1:55" ht="15" customHeight="1" thickTop="1" thickBot="1">
      <c r="A33" s="872" t="s">
        <v>290</v>
      </c>
      <c r="B33" s="872"/>
      <c r="C33" s="872"/>
      <c r="D33" s="872"/>
      <c r="E33" s="872"/>
      <c r="F33" s="872"/>
      <c r="G33" s="873"/>
      <c r="H33" s="463"/>
      <c r="I33" s="874">
        <f>SUM(I31:M32)</f>
        <v>622</v>
      </c>
      <c r="J33" s="874"/>
      <c r="K33" s="874"/>
      <c r="L33" s="874"/>
      <c r="M33" s="874"/>
      <c r="N33" s="463"/>
      <c r="O33" s="463"/>
      <c r="P33" s="463"/>
      <c r="Q33" s="874">
        <f>SUM(Q31:U32)</f>
        <v>423</v>
      </c>
      <c r="R33" s="874"/>
      <c r="S33" s="874"/>
      <c r="T33" s="874"/>
      <c r="U33" s="874"/>
      <c r="V33" s="463"/>
      <c r="W33" s="463"/>
      <c r="X33" s="463"/>
      <c r="Y33" s="874">
        <f>SUM(Y31:AC32)</f>
        <v>76</v>
      </c>
      <c r="Z33" s="874"/>
      <c r="AA33" s="874"/>
      <c r="AB33" s="874"/>
      <c r="AC33" s="874"/>
      <c r="AD33" s="463"/>
      <c r="AE33" s="463"/>
      <c r="AF33" s="480"/>
      <c r="AG33" s="874">
        <f>SUM(AG31:AK32)</f>
        <v>1121</v>
      </c>
      <c r="AH33" s="874"/>
      <c r="AI33" s="874"/>
      <c r="AJ33" s="874"/>
      <c r="AK33" s="874"/>
      <c r="AL33" s="144"/>
      <c r="AM33" s="464"/>
    </row>
    <row r="34" spans="1:55" ht="15" customHeight="1">
      <c r="A34" s="148" t="s">
        <v>298</v>
      </c>
    </row>
    <row r="35" spans="1:55" ht="15" customHeight="1"/>
    <row r="36" spans="1:55" ht="15" customHeight="1"/>
    <row r="37" spans="1:55" ht="15" customHeight="1">
      <c r="A37" s="140" t="s">
        <v>299</v>
      </c>
      <c r="AC37" s="688"/>
      <c r="AD37" s="688"/>
      <c r="AE37" s="688"/>
      <c r="AF37" s="688"/>
      <c r="AG37" s="688"/>
      <c r="AH37" s="688"/>
      <c r="AI37" s="688"/>
      <c r="AJ37" s="688" t="s">
        <v>300</v>
      </c>
    </row>
    <row r="38" spans="1:55" ht="9.75" customHeight="1" thickBo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689"/>
      <c r="AC38" s="689"/>
      <c r="AD38" s="689"/>
      <c r="AE38" s="689"/>
      <c r="AF38" s="689"/>
      <c r="AG38" s="689"/>
      <c r="AH38" s="689"/>
      <c r="AI38" s="689"/>
      <c r="AJ38" s="689"/>
      <c r="AK38" s="149"/>
      <c r="AL38" s="149"/>
    </row>
    <row r="39" spans="1:55" ht="18" customHeight="1">
      <c r="A39" s="875" t="s">
        <v>301</v>
      </c>
      <c r="B39" s="875"/>
      <c r="C39" s="875"/>
      <c r="D39" s="875"/>
      <c r="E39" s="875"/>
      <c r="F39" s="875"/>
      <c r="G39" s="875"/>
      <c r="H39" s="875"/>
      <c r="I39" s="875"/>
      <c r="J39" s="875"/>
      <c r="K39" s="875"/>
      <c r="L39" s="876"/>
      <c r="M39" s="877" t="s">
        <v>302</v>
      </c>
      <c r="N39" s="875"/>
      <c r="O39" s="875"/>
      <c r="P39" s="875"/>
      <c r="Q39" s="875"/>
      <c r="R39" s="875"/>
      <c r="S39" s="875"/>
      <c r="T39" s="875"/>
      <c r="U39" s="875"/>
      <c r="V39" s="875"/>
      <c r="W39" s="875"/>
      <c r="X39" s="876"/>
      <c r="Y39" s="877" t="s">
        <v>303</v>
      </c>
      <c r="Z39" s="875"/>
      <c r="AA39" s="875"/>
      <c r="AB39" s="875"/>
      <c r="AC39" s="875"/>
      <c r="AD39" s="875"/>
      <c r="AE39" s="875"/>
      <c r="AF39" s="875"/>
      <c r="AG39" s="875"/>
      <c r="AH39" s="875"/>
      <c r="AI39" s="875"/>
      <c r="AJ39" s="875"/>
      <c r="AK39" s="150"/>
      <c r="AL39" s="150"/>
      <c r="AM39" s="149"/>
    </row>
    <row r="40" spans="1:55" ht="18" customHeight="1">
      <c r="A40" s="865" t="s">
        <v>304</v>
      </c>
      <c r="B40" s="865"/>
      <c r="C40" s="865"/>
      <c r="D40" s="865"/>
      <c r="E40" s="865"/>
      <c r="F40" s="868"/>
      <c r="G40" s="869" t="s">
        <v>305</v>
      </c>
      <c r="H40" s="870"/>
      <c r="I40" s="870"/>
      <c r="J40" s="870"/>
      <c r="K40" s="870"/>
      <c r="L40" s="871"/>
      <c r="M40" s="869" t="s">
        <v>304</v>
      </c>
      <c r="N40" s="870"/>
      <c r="O40" s="870"/>
      <c r="P40" s="870"/>
      <c r="Q40" s="870"/>
      <c r="R40" s="871"/>
      <c r="S40" s="869" t="s">
        <v>305</v>
      </c>
      <c r="T40" s="870"/>
      <c r="U40" s="870"/>
      <c r="V40" s="870"/>
      <c r="W40" s="870"/>
      <c r="X40" s="871"/>
      <c r="Y40" s="869" t="s">
        <v>304</v>
      </c>
      <c r="Z40" s="870"/>
      <c r="AA40" s="870"/>
      <c r="AB40" s="870"/>
      <c r="AC40" s="870"/>
      <c r="AD40" s="871"/>
      <c r="AE40" s="869" t="s">
        <v>305</v>
      </c>
      <c r="AF40" s="870"/>
      <c r="AG40" s="870"/>
      <c r="AH40" s="870"/>
      <c r="AI40" s="870"/>
      <c r="AJ40" s="870"/>
      <c r="AK40" s="150"/>
      <c r="AL40" s="150"/>
      <c r="AM40" s="149"/>
    </row>
    <row r="41" spans="1:55" ht="18" customHeight="1" thickBot="1">
      <c r="A41" s="853">
        <v>4079739919</v>
      </c>
      <c r="B41" s="853"/>
      <c r="C41" s="853"/>
      <c r="D41" s="853"/>
      <c r="E41" s="853"/>
      <c r="F41" s="853"/>
      <c r="G41" s="853">
        <v>3688975384</v>
      </c>
      <c r="H41" s="853"/>
      <c r="I41" s="853"/>
      <c r="J41" s="853"/>
      <c r="K41" s="853"/>
      <c r="L41" s="853"/>
      <c r="M41" s="866">
        <v>937703205</v>
      </c>
      <c r="N41" s="866"/>
      <c r="O41" s="866"/>
      <c r="P41" s="866"/>
      <c r="Q41" s="866"/>
      <c r="R41" s="866"/>
      <c r="S41" s="853">
        <v>837186585</v>
      </c>
      <c r="T41" s="853"/>
      <c r="U41" s="853"/>
      <c r="V41" s="853"/>
      <c r="W41" s="853"/>
      <c r="X41" s="853"/>
      <c r="Y41" s="867">
        <v>3868409162</v>
      </c>
      <c r="Z41" s="867"/>
      <c r="AA41" s="867"/>
      <c r="AB41" s="867"/>
      <c r="AC41" s="867"/>
      <c r="AD41" s="867"/>
      <c r="AE41" s="867">
        <v>3468665786</v>
      </c>
      <c r="AF41" s="867"/>
      <c r="AG41" s="867"/>
      <c r="AH41" s="867"/>
      <c r="AI41" s="867"/>
      <c r="AJ41" s="867"/>
      <c r="AK41" s="149"/>
      <c r="AL41" s="149"/>
      <c r="AM41" s="149"/>
    </row>
    <row r="42" spans="1:55" ht="10.5" customHeight="1" thickBot="1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43"/>
      <c r="AL42" s="143"/>
      <c r="AM42" s="143"/>
    </row>
    <row r="43" spans="1:55" ht="23.25" customHeight="1">
      <c r="A43" s="856" t="s">
        <v>838</v>
      </c>
      <c r="B43" s="857"/>
      <c r="C43" s="857"/>
      <c r="D43" s="857"/>
      <c r="E43" s="857"/>
      <c r="F43" s="858"/>
      <c r="G43" s="859" t="s">
        <v>839</v>
      </c>
      <c r="H43" s="860"/>
      <c r="I43" s="860"/>
      <c r="J43" s="860"/>
      <c r="K43" s="860"/>
      <c r="L43" s="861"/>
      <c r="M43" s="862" t="s">
        <v>840</v>
      </c>
      <c r="N43" s="860"/>
      <c r="O43" s="860"/>
      <c r="P43" s="860"/>
      <c r="Q43" s="860"/>
      <c r="R43" s="861"/>
      <c r="S43" s="862" t="s">
        <v>841</v>
      </c>
      <c r="T43" s="860"/>
      <c r="U43" s="860"/>
      <c r="V43" s="860"/>
      <c r="W43" s="860"/>
      <c r="X43" s="861"/>
      <c r="Y43" s="863" t="s">
        <v>306</v>
      </c>
      <c r="Z43" s="860"/>
      <c r="AA43" s="860"/>
      <c r="AB43" s="860"/>
      <c r="AC43" s="860"/>
      <c r="AD43" s="861"/>
      <c r="AE43" s="864" t="s">
        <v>307</v>
      </c>
      <c r="AF43" s="865"/>
      <c r="AG43" s="865"/>
      <c r="AH43" s="865"/>
      <c r="AI43" s="865"/>
      <c r="AJ43" s="865"/>
      <c r="AK43" s="149"/>
      <c r="AL43" s="149"/>
      <c r="AM43" s="149"/>
    </row>
    <row r="44" spans="1:55" ht="18" customHeight="1" thickBot="1">
      <c r="A44" s="853">
        <v>282235099</v>
      </c>
      <c r="B44" s="853"/>
      <c r="C44" s="853"/>
      <c r="D44" s="853"/>
      <c r="E44" s="853"/>
      <c r="F44" s="853"/>
      <c r="G44" s="854">
        <v>130099489</v>
      </c>
      <c r="H44" s="854"/>
      <c r="I44" s="854"/>
      <c r="J44" s="854"/>
      <c r="K44" s="854"/>
      <c r="L44" s="854"/>
      <c r="M44" s="854">
        <v>5280390</v>
      </c>
      <c r="N44" s="854"/>
      <c r="O44" s="854"/>
      <c r="P44" s="854"/>
      <c r="Q44" s="854"/>
      <c r="R44" s="854"/>
      <c r="S44" s="854">
        <v>17000311</v>
      </c>
      <c r="T44" s="854"/>
      <c r="U44" s="854"/>
      <c r="V44" s="854"/>
      <c r="W44" s="854"/>
      <c r="X44" s="854"/>
      <c r="Y44" s="854">
        <v>267063090</v>
      </c>
      <c r="Z44" s="854"/>
      <c r="AA44" s="854"/>
      <c r="AB44" s="854"/>
      <c r="AC44" s="854"/>
      <c r="AD44" s="854"/>
      <c r="AE44" s="855">
        <f>SUM(G41,S41,AE41,A44:K44,S44:AD44)</f>
        <v>8691225744</v>
      </c>
      <c r="AF44" s="855"/>
      <c r="AG44" s="855"/>
      <c r="AH44" s="855"/>
      <c r="AI44" s="855"/>
      <c r="AJ44" s="855"/>
      <c r="AK44" s="152"/>
      <c r="AL44" s="152"/>
      <c r="AM44" s="152"/>
      <c r="AW44" s="851"/>
      <c r="AX44" s="852"/>
      <c r="AY44" s="852"/>
      <c r="AZ44" s="852"/>
      <c r="BA44" s="852"/>
      <c r="BB44" s="852"/>
      <c r="BC44" s="852"/>
    </row>
    <row r="45" spans="1:55" ht="21.75" customHeight="1">
      <c r="A45" s="148" t="s">
        <v>298</v>
      </c>
      <c r="G45" s="143"/>
      <c r="O45" s="143"/>
      <c r="W45" s="143"/>
      <c r="AE45" s="143"/>
      <c r="AK45" s="143"/>
      <c r="AL45" s="143"/>
      <c r="AM45" s="143"/>
    </row>
    <row r="46" spans="1:55" ht="15" customHeight="1">
      <c r="A46" s="143"/>
      <c r="P46" s="143"/>
      <c r="Q46" s="143"/>
      <c r="R46" s="143"/>
      <c r="S46" s="143"/>
      <c r="AK46" s="143"/>
      <c r="AL46" s="143"/>
      <c r="AM46" s="143"/>
    </row>
    <row r="47" spans="1:55" ht="18.75" customHeight="1"/>
    <row r="48" spans="1:55" ht="18.75" customHeight="1"/>
    <row r="49" spans="5:6" ht="15" customHeight="1"/>
    <row r="50" spans="5:6" ht="15" customHeight="1"/>
    <row r="51" spans="5:6" ht="15" customHeight="1">
      <c r="E51" s="143"/>
      <c r="F51" s="143"/>
    </row>
    <row r="52" spans="5:6" ht="15" customHeight="1"/>
    <row r="53" spans="5:6" ht="15" customHeight="1"/>
    <row r="54" spans="5:6" ht="15" customHeight="1"/>
    <row r="55" spans="5:6" ht="15" customHeight="1"/>
    <row r="56" spans="5:6" ht="15" customHeight="1"/>
    <row r="57" spans="5:6" ht="15" customHeight="1"/>
    <row r="58" spans="5:6" ht="15" customHeight="1"/>
    <row r="59" spans="5:6" ht="15" customHeight="1"/>
    <row r="60" spans="5:6" ht="15" customHeight="1"/>
    <row r="61" spans="5:6" ht="15" customHeight="1"/>
    <row r="62" spans="5:6" ht="15" customHeight="1"/>
    <row r="63" spans="5:6" ht="15" customHeight="1"/>
    <row r="64" spans="5: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customSheetViews>
    <customSheetView guid="{D533129D-736A-498B-A442-92C714A2889C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"/>
      <headerFooter alignWithMargins="0"/>
    </customSheetView>
    <customSheetView guid="{90A86BFC-5A29-47A1-B16B-2C88BEE8AA08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2"/>
      <headerFooter alignWithMargins="0"/>
    </customSheetView>
    <customSheetView guid="{3EB8CC3E-9A82-4E16-A97F-626541589659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3"/>
      <headerFooter alignWithMargins="0"/>
    </customSheetView>
    <customSheetView guid="{36BB60DB-041E-4283-9C5E-6CB41743C82C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4"/>
      <headerFooter alignWithMargins="0"/>
    </customSheetView>
    <customSheetView guid="{BF4B2B80-652C-4497-A8CD-0B9D15218EEA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5"/>
      <headerFooter alignWithMargins="0"/>
    </customSheetView>
    <customSheetView guid="{E915AD50-E2BA-4B87-8EFB-8C8783D74250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6"/>
      <headerFooter alignWithMargins="0"/>
    </customSheetView>
    <customSheetView guid="{3A745724-A3E9-4CE2-9AF5-16042FA6772E}" showPageBreaks="1" printArea="1" view="pageBreakPreview">
      <selection activeCell="AM37" sqref="AM37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7"/>
      <headerFooter alignWithMargins="0"/>
    </customSheetView>
    <customSheetView guid="{C0D1F2EE-D3C8-4F38-B430-B11033DBCA91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8"/>
      <headerFooter alignWithMargins="0"/>
    </customSheetView>
    <customSheetView guid="{6380E969-9150-4DC9-BD07-C27618D1043B}" showPageBreaks="1" printArea="1" view="pageBreakPreview">
      <selection activeCell="AM37" sqref="AM37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9"/>
      <headerFooter alignWithMargins="0"/>
    </customSheetView>
    <customSheetView guid="{38C25886-CB6F-4791-A7C3-87C355F1046F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0"/>
      <headerFooter alignWithMargins="0"/>
    </customSheetView>
    <customSheetView guid="{4ED3DD2F-8CAA-4A09-878B-C46395F0A843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1"/>
      <headerFooter alignWithMargins="0"/>
    </customSheetView>
    <customSheetView guid="{A19DCD98-7108-4C1C-AB15-215177A88340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2"/>
      <headerFooter alignWithMargins="0"/>
    </customSheetView>
    <customSheetView guid="{C9DA7DD4-8D8F-46CB-8ADE-6A720D9EA476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3"/>
      <headerFooter alignWithMargins="0"/>
    </customSheetView>
    <customSheetView guid="{71F5222F-F46C-4BE2-8A3D-CE83EDF671DC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4"/>
      <headerFooter alignWithMargins="0"/>
    </customSheetView>
    <customSheetView guid="{971791CA-EC65-441D-904E-2D910B41BB6F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5"/>
      <headerFooter alignWithMargins="0"/>
    </customSheetView>
    <customSheetView guid="{20AE4CA4-61C1-4B1C-9914-391FCF28BAB4}" showPageBreaks="1" printArea="1" view="pageBreakPreview" topLeftCell="A25">
      <selection activeCell="L35" sqref="L35"/>
      <pageMargins left="0.59055118110236227" right="0.31496062992125984" top="0.78740157480314965" bottom="0.78740157480314965" header="0.51181102362204722" footer="0.51181102362204722"/>
      <pageSetup paperSize="9" scale="93" firstPageNumber="148" orientation="portrait" useFirstPageNumber="1" r:id="rId16"/>
      <headerFooter alignWithMargins="0"/>
    </customSheetView>
  </customSheetViews>
  <mergeCells count="210">
    <mergeCell ref="AI3:AM3"/>
    <mergeCell ref="A4:I4"/>
    <mergeCell ref="J4:M4"/>
    <mergeCell ref="O4:R4"/>
    <mergeCell ref="T4:W4"/>
    <mergeCell ref="Y4:AB4"/>
    <mergeCell ref="AD4:AG4"/>
    <mergeCell ref="AI4:AL4"/>
    <mergeCell ref="A3:I3"/>
    <mergeCell ref="J3:N3"/>
    <mergeCell ref="O3:S3"/>
    <mergeCell ref="T3:X3"/>
    <mergeCell ref="Y3:AC3"/>
    <mergeCell ref="AD3:AH3"/>
    <mergeCell ref="AI5:AL5"/>
    <mergeCell ref="A6:I6"/>
    <mergeCell ref="J6:M6"/>
    <mergeCell ref="O6:R6"/>
    <mergeCell ref="T6:W6"/>
    <mergeCell ref="Y6:AB6"/>
    <mergeCell ref="AD6:AG6"/>
    <mergeCell ref="AI6:AL6"/>
    <mergeCell ref="A5:I5"/>
    <mergeCell ref="J5:M5"/>
    <mergeCell ref="O5:R5"/>
    <mergeCell ref="T5:W5"/>
    <mergeCell ref="Y5:AB5"/>
    <mergeCell ref="AD5:AG5"/>
    <mergeCell ref="AI7:AL7"/>
    <mergeCell ref="A10:G10"/>
    <mergeCell ref="H10:K10"/>
    <mergeCell ref="L10:O10"/>
    <mergeCell ref="P10:S10"/>
    <mergeCell ref="T10:W10"/>
    <mergeCell ref="X10:AA10"/>
    <mergeCell ref="AB10:AE10"/>
    <mergeCell ref="AF10:AI10"/>
    <mergeCell ref="AJ10:AM10"/>
    <mergeCell ref="A7:I7"/>
    <mergeCell ref="J7:M7"/>
    <mergeCell ref="O7:R7"/>
    <mergeCell ref="T7:W7"/>
    <mergeCell ref="Y7:AB7"/>
    <mergeCell ref="AD7:AG7"/>
    <mergeCell ref="AC11:AD11"/>
    <mergeCell ref="AG11:AH11"/>
    <mergeCell ref="AJ11:AL11"/>
    <mergeCell ref="B12:G12"/>
    <mergeCell ref="I12:J12"/>
    <mergeCell ref="M12:N12"/>
    <mergeCell ref="Q12:R12"/>
    <mergeCell ref="U12:V12"/>
    <mergeCell ref="Y12:Z12"/>
    <mergeCell ref="AC12:AD12"/>
    <mergeCell ref="A11:G11"/>
    <mergeCell ref="I11:J11"/>
    <mergeCell ref="M11:N11"/>
    <mergeCell ref="Q11:R11"/>
    <mergeCell ref="U11:V11"/>
    <mergeCell ref="Y11:Z11"/>
    <mergeCell ref="AG12:AH12"/>
    <mergeCell ref="AJ12:AL12"/>
    <mergeCell ref="B13:G13"/>
    <mergeCell ref="I13:J13"/>
    <mergeCell ref="M13:N13"/>
    <mergeCell ref="Q13:R13"/>
    <mergeCell ref="U13:V13"/>
    <mergeCell ref="Y13:Z13"/>
    <mergeCell ref="AC13:AD13"/>
    <mergeCell ref="AG13:AH13"/>
    <mergeCell ref="AJ13:AL13"/>
    <mergeCell ref="A14:G14"/>
    <mergeCell ref="I14:J14"/>
    <mergeCell ref="M14:N14"/>
    <mergeCell ref="Q14:R14"/>
    <mergeCell ref="U14:V14"/>
    <mergeCell ref="Y14:Z14"/>
    <mergeCell ref="AC14:AD14"/>
    <mergeCell ref="AG14:AH14"/>
    <mergeCell ref="AJ14:AL14"/>
    <mergeCell ref="AB15:AD15"/>
    <mergeCell ref="AF15:AH15"/>
    <mergeCell ref="AJ15:AL15"/>
    <mergeCell ref="A18:G18"/>
    <mergeCell ref="H18:K18"/>
    <mergeCell ref="L18:O18"/>
    <mergeCell ref="P18:S18"/>
    <mergeCell ref="T18:W18"/>
    <mergeCell ref="X18:AA18"/>
    <mergeCell ref="AB18:AE18"/>
    <mergeCell ref="A15:G15"/>
    <mergeCell ref="H15:J15"/>
    <mergeCell ref="L15:N15"/>
    <mergeCell ref="P15:R15"/>
    <mergeCell ref="T15:V15"/>
    <mergeCell ref="X15:Z15"/>
    <mergeCell ref="AF18:AI18"/>
    <mergeCell ref="AJ18:AM18"/>
    <mergeCell ref="A19:G19"/>
    <mergeCell ref="I19:J19"/>
    <mergeCell ref="M19:N19"/>
    <mergeCell ref="Q19:R19"/>
    <mergeCell ref="U19:V19"/>
    <mergeCell ref="Y19:Z19"/>
    <mergeCell ref="AC19:AD19"/>
    <mergeCell ref="AG19:AH19"/>
    <mergeCell ref="AJ19:AL19"/>
    <mergeCell ref="A20:G20"/>
    <mergeCell ref="I20:J20"/>
    <mergeCell ref="M20:N20"/>
    <mergeCell ref="Q20:R20"/>
    <mergeCell ref="U20:V20"/>
    <mergeCell ref="Y20:Z20"/>
    <mergeCell ref="AC20:AD20"/>
    <mergeCell ref="AG20:AH20"/>
    <mergeCell ref="AJ20:AL20"/>
    <mergeCell ref="AB21:AD21"/>
    <mergeCell ref="AF21:AH21"/>
    <mergeCell ref="AJ21:AL21"/>
    <mergeCell ref="A24:G24"/>
    <mergeCell ref="H24:K24"/>
    <mergeCell ref="L24:O24"/>
    <mergeCell ref="P24:S24"/>
    <mergeCell ref="T24:W24"/>
    <mergeCell ref="X24:AA24"/>
    <mergeCell ref="AB24:AE24"/>
    <mergeCell ref="A21:G21"/>
    <mergeCell ref="H21:J21"/>
    <mergeCell ref="L21:N21"/>
    <mergeCell ref="P21:R21"/>
    <mergeCell ref="T21:V21"/>
    <mergeCell ref="X21:Z21"/>
    <mergeCell ref="AF24:AI24"/>
    <mergeCell ref="AJ24:AM24"/>
    <mergeCell ref="A25:G25"/>
    <mergeCell ref="I25:J25"/>
    <mergeCell ref="M25:N25"/>
    <mergeCell ref="Q25:R25"/>
    <mergeCell ref="U25:V25"/>
    <mergeCell ref="Y25:Z25"/>
    <mergeCell ref="AC25:AD25"/>
    <mergeCell ref="AG25:AH25"/>
    <mergeCell ref="AJ25:AL25"/>
    <mergeCell ref="A26:G26"/>
    <mergeCell ref="I26:J26"/>
    <mergeCell ref="M26:N26"/>
    <mergeCell ref="Q26:R26"/>
    <mergeCell ref="U26:V26"/>
    <mergeCell ref="Y26:Z26"/>
    <mergeCell ref="AC26:AD26"/>
    <mergeCell ref="AG26:AH26"/>
    <mergeCell ref="AJ26:AL26"/>
    <mergeCell ref="AB27:AD27"/>
    <mergeCell ref="AF27:AH27"/>
    <mergeCell ref="AJ27:AL27"/>
    <mergeCell ref="A30:G30"/>
    <mergeCell ref="H30:O30"/>
    <mergeCell ref="P30:W30"/>
    <mergeCell ref="X30:AE30"/>
    <mergeCell ref="AF30:AM30"/>
    <mergeCell ref="A27:G27"/>
    <mergeCell ref="H27:J27"/>
    <mergeCell ref="L27:N27"/>
    <mergeCell ref="P27:R27"/>
    <mergeCell ref="T27:V27"/>
    <mergeCell ref="X27:Z27"/>
    <mergeCell ref="A31:G31"/>
    <mergeCell ref="I31:M31"/>
    <mergeCell ref="Q31:U31"/>
    <mergeCell ref="Y31:AC31"/>
    <mergeCell ref="AG31:AK31"/>
    <mergeCell ref="A32:G32"/>
    <mergeCell ref="I32:M32"/>
    <mergeCell ref="Q32:U32"/>
    <mergeCell ref="Y32:AC32"/>
    <mergeCell ref="AG32:AK32"/>
    <mergeCell ref="Y40:AD40"/>
    <mergeCell ref="AE40:AJ40"/>
    <mergeCell ref="A33:G33"/>
    <mergeCell ref="I33:M33"/>
    <mergeCell ref="Q33:U33"/>
    <mergeCell ref="Y33:AC33"/>
    <mergeCell ref="AG33:AK33"/>
    <mergeCell ref="A39:L39"/>
    <mergeCell ref="M39:X39"/>
    <mergeCell ref="Y39:AJ39"/>
    <mergeCell ref="AD2:AM2"/>
    <mergeCell ref="AW44:BC44"/>
    <mergeCell ref="A44:F44"/>
    <mergeCell ref="G44:L44"/>
    <mergeCell ref="M44:R44"/>
    <mergeCell ref="S44:X44"/>
    <mergeCell ref="Y44:AD44"/>
    <mergeCell ref="AE44:AJ44"/>
    <mergeCell ref="A43:F43"/>
    <mergeCell ref="G43:L43"/>
    <mergeCell ref="M43:R43"/>
    <mergeCell ref="S43:X43"/>
    <mergeCell ref="Y43:AD43"/>
    <mergeCell ref="AE43:AJ43"/>
    <mergeCell ref="A41:F41"/>
    <mergeCell ref="G41:L41"/>
    <mergeCell ref="M41:R41"/>
    <mergeCell ref="S41:X41"/>
    <mergeCell ref="Y41:AD41"/>
    <mergeCell ref="AE41:AJ41"/>
    <mergeCell ref="A40:F40"/>
    <mergeCell ref="G40:L40"/>
    <mergeCell ref="M40:R40"/>
    <mergeCell ref="S40:X40"/>
  </mergeCells>
  <phoneticPr fontId="3"/>
  <pageMargins left="0.59055118110236227" right="0.51181102362204722" top="0.78740157480314965" bottom="0.78740157480314965" header="0.51181102362204722" footer="0.51181102362204722"/>
  <pageSetup paperSize="9" scale="93" firstPageNumber="148" orientation="portrait" useFirstPageNumber="1" r:id="rId17"/>
  <headerFooter alignWithMargins="0"/>
  <legacy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BreakPreview" zoomScaleNormal="100" zoomScaleSheetLayoutView="100" workbookViewId="0"/>
  </sheetViews>
  <sheetFormatPr defaultColWidth="10.375" defaultRowHeight="35.85" customHeight="1"/>
  <cols>
    <col min="1" max="3" width="3.125" style="30" customWidth="1"/>
    <col min="4" max="4" width="31" style="30" customWidth="1"/>
    <col min="5" max="5" width="12.375" style="30" customWidth="1"/>
    <col min="6" max="7" width="14.375" style="30" customWidth="1"/>
    <col min="8" max="8" width="12.375" style="30" customWidth="1"/>
    <col min="9" max="256" width="10.375" style="30"/>
    <col min="257" max="259" width="3.125" style="30" customWidth="1"/>
    <col min="260" max="260" width="30.5" style="30" customWidth="1"/>
    <col min="261" max="261" width="12.375" style="30" customWidth="1"/>
    <col min="262" max="263" width="14.375" style="30" customWidth="1"/>
    <col min="264" max="264" width="12.375" style="30" customWidth="1"/>
    <col min="265" max="512" width="10.375" style="30"/>
    <col min="513" max="515" width="3.125" style="30" customWidth="1"/>
    <col min="516" max="516" width="30.5" style="30" customWidth="1"/>
    <col min="517" max="517" width="12.375" style="30" customWidth="1"/>
    <col min="518" max="519" width="14.375" style="30" customWidth="1"/>
    <col min="520" max="520" width="12.375" style="30" customWidth="1"/>
    <col min="521" max="768" width="10.375" style="30"/>
    <col min="769" max="771" width="3.125" style="30" customWidth="1"/>
    <col min="772" max="772" width="30.5" style="30" customWidth="1"/>
    <col min="773" max="773" width="12.375" style="30" customWidth="1"/>
    <col min="774" max="775" width="14.375" style="30" customWidth="1"/>
    <col min="776" max="776" width="12.375" style="30" customWidth="1"/>
    <col min="777" max="1024" width="10.375" style="30"/>
    <col min="1025" max="1027" width="3.125" style="30" customWidth="1"/>
    <col min="1028" max="1028" width="30.5" style="30" customWidth="1"/>
    <col min="1029" max="1029" width="12.375" style="30" customWidth="1"/>
    <col min="1030" max="1031" width="14.375" style="30" customWidth="1"/>
    <col min="1032" max="1032" width="12.375" style="30" customWidth="1"/>
    <col min="1033" max="1280" width="10.375" style="30"/>
    <col min="1281" max="1283" width="3.125" style="30" customWidth="1"/>
    <col min="1284" max="1284" width="30.5" style="30" customWidth="1"/>
    <col min="1285" max="1285" width="12.375" style="30" customWidth="1"/>
    <col min="1286" max="1287" width="14.375" style="30" customWidth="1"/>
    <col min="1288" max="1288" width="12.375" style="30" customWidth="1"/>
    <col min="1289" max="1536" width="10.375" style="30"/>
    <col min="1537" max="1539" width="3.125" style="30" customWidth="1"/>
    <col min="1540" max="1540" width="30.5" style="30" customWidth="1"/>
    <col min="1541" max="1541" width="12.375" style="30" customWidth="1"/>
    <col min="1542" max="1543" width="14.375" style="30" customWidth="1"/>
    <col min="1544" max="1544" width="12.375" style="30" customWidth="1"/>
    <col min="1545" max="1792" width="10.375" style="30"/>
    <col min="1793" max="1795" width="3.125" style="30" customWidth="1"/>
    <col min="1796" max="1796" width="30.5" style="30" customWidth="1"/>
    <col min="1797" max="1797" width="12.375" style="30" customWidth="1"/>
    <col min="1798" max="1799" width="14.375" style="30" customWidth="1"/>
    <col min="1800" max="1800" width="12.375" style="30" customWidth="1"/>
    <col min="1801" max="2048" width="10.375" style="30"/>
    <col min="2049" max="2051" width="3.125" style="30" customWidth="1"/>
    <col min="2052" max="2052" width="30.5" style="30" customWidth="1"/>
    <col min="2053" max="2053" width="12.375" style="30" customWidth="1"/>
    <col min="2054" max="2055" width="14.375" style="30" customWidth="1"/>
    <col min="2056" max="2056" width="12.375" style="30" customWidth="1"/>
    <col min="2057" max="2304" width="10.375" style="30"/>
    <col min="2305" max="2307" width="3.125" style="30" customWidth="1"/>
    <col min="2308" max="2308" width="30.5" style="30" customWidth="1"/>
    <col min="2309" max="2309" width="12.375" style="30" customWidth="1"/>
    <col min="2310" max="2311" width="14.375" style="30" customWidth="1"/>
    <col min="2312" max="2312" width="12.375" style="30" customWidth="1"/>
    <col min="2313" max="2560" width="10.375" style="30"/>
    <col min="2561" max="2563" width="3.125" style="30" customWidth="1"/>
    <col min="2564" max="2564" width="30.5" style="30" customWidth="1"/>
    <col min="2565" max="2565" width="12.375" style="30" customWidth="1"/>
    <col min="2566" max="2567" width="14.375" style="30" customWidth="1"/>
    <col min="2568" max="2568" width="12.375" style="30" customWidth="1"/>
    <col min="2569" max="2816" width="10.375" style="30"/>
    <col min="2817" max="2819" width="3.125" style="30" customWidth="1"/>
    <col min="2820" max="2820" width="30.5" style="30" customWidth="1"/>
    <col min="2821" max="2821" width="12.375" style="30" customWidth="1"/>
    <col min="2822" max="2823" width="14.375" style="30" customWidth="1"/>
    <col min="2824" max="2824" width="12.375" style="30" customWidth="1"/>
    <col min="2825" max="3072" width="10.375" style="30"/>
    <col min="3073" max="3075" width="3.125" style="30" customWidth="1"/>
    <col min="3076" max="3076" width="30.5" style="30" customWidth="1"/>
    <col min="3077" max="3077" width="12.375" style="30" customWidth="1"/>
    <col min="3078" max="3079" width="14.375" style="30" customWidth="1"/>
    <col min="3080" max="3080" width="12.375" style="30" customWidth="1"/>
    <col min="3081" max="3328" width="10.375" style="30"/>
    <col min="3329" max="3331" width="3.125" style="30" customWidth="1"/>
    <col min="3332" max="3332" width="30.5" style="30" customWidth="1"/>
    <col min="3333" max="3333" width="12.375" style="30" customWidth="1"/>
    <col min="3334" max="3335" width="14.375" style="30" customWidth="1"/>
    <col min="3336" max="3336" width="12.375" style="30" customWidth="1"/>
    <col min="3337" max="3584" width="10.375" style="30"/>
    <col min="3585" max="3587" width="3.125" style="30" customWidth="1"/>
    <col min="3588" max="3588" width="30.5" style="30" customWidth="1"/>
    <col min="3589" max="3589" width="12.375" style="30" customWidth="1"/>
    <col min="3590" max="3591" width="14.375" style="30" customWidth="1"/>
    <col min="3592" max="3592" width="12.375" style="30" customWidth="1"/>
    <col min="3593" max="3840" width="10.375" style="30"/>
    <col min="3841" max="3843" width="3.125" style="30" customWidth="1"/>
    <col min="3844" max="3844" width="30.5" style="30" customWidth="1"/>
    <col min="3845" max="3845" width="12.375" style="30" customWidth="1"/>
    <col min="3846" max="3847" width="14.375" style="30" customWidth="1"/>
    <col min="3848" max="3848" width="12.375" style="30" customWidth="1"/>
    <col min="3849" max="4096" width="10.375" style="30"/>
    <col min="4097" max="4099" width="3.125" style="30" customWidth="1"/>
    <col min="4100" max="4100" width="30.5" style="30" customWidth="1"/>
    <col min="4101" max="4101" width="12.375" style="30" customWidth="1"/>
    <col min="4102" max="4103" width="14.375" style="30" customWidth="1"/>
    <col min="4104" max="4104" width="12.375" style="30" customWidth="1"/>
    <col min="4105" max="4352" width="10.375" style="30"/>
    <col min="4353" max="4355" width="3.125" style="30" customWidth="1"/>
    <col min="4356" max="4356" width="30.5" style="30" customWidth="1"/>
    <col min="4357" max="4357" width="12.375" style="30" customWidth="1"/>
    <col min="4358" max="4359" width="14.375" style="30" customWidth="1"/>
    <col min="4360" max="4360" width="12.375" style="30" customWidth="1"/>
    <col min="4361" max="4608" width="10.375" style="30"/>
    <col min="4609" max="4611" width="3.125" style="30" customWidth="1"/>
    <col min="4612" max="4612" width="30.5" style="30" customWidth="1"/>
    <col min="4613" max="4613" width="12.375" style="30" customWidth="1"/>
    <col min="4614" max="4615" width="14.375" style="30" customWidth="1"/>
    <col min="4616" max="4616" width="12.375" style="30" customWidth="1"/>
    <col min="4617" max="4864" width="10.375" style="30"/>
    <col min="4865" max="4867" width="3.125" style="30" customWidth="1"/>
    <col min="4868" max="4868" width="30.5" style="30" customWidth="1"/>
    <col min="4869" max="4869" width="12.375" style="30" customWidth="1"/>
    <col min="4870" max="4871" width="14.375" style="30" customWidth="1"/>
    <col min="4872" max="4872" width="12.375" style="30" customWidth="1"/>
    <col min="4873" max="5120" width="10.375" style="30"/>
    <col min="5121" max="5123" width="3.125" style="30" customWidth="1"/>
    <col min="5124" max="5124" width="30.5" style="30" customWidth="1"/>
    <col min="5125" max="5125" width="12.375" style="30" customWidth="1"/>
    <col min="5126" max="5127" width="14.375" style="30" customWidth="1"/>
    <col min="5128" max="5128" width="12.375" style="30" customWidth="1"/>
    <col min="5129" max="5376" width="10.375" style="30"/>
    <col min="5377" max="5379" width="3.125" style="30" customWidth="1"/>
    <col min="5380" max="5380" width="30.5" style="30" customWidth="1"/>
    <col min="5381" max="5381" width="12.375" style="30" customWidth="1"/>
    <col min="5382" max="5383" width="14.375" style="30" customWidth="1"/>
    <col min="5384" max="5384" width="12.375" style="30" customWidth="1"/>
    <col min="5385" max="5632" width="10.375" style="30"/>
    <col min="5633" max="5635" width="3.125" style="30" customWidth="1"/>
    <col min="5636" max="5636" width="30.5" style="30" customWidth="1"/>
    <col min="5637" max="5637" width="12.375" style="30" customWidth="1"/>
    <col min="5638" max="5639" width="14.375" style="30" customWidth="1"/>
    <col min="5640" max="5640" width="12.375" style="30" customWidth="1"/>
    <col min="5641" max="5888" width="10.375" style="30"/>
    <col min="5889" max="5891" width="3.125" style="30" customWidth="1"/>
    <col min="5892" max="5892" width="30.5" style="30" customWidth="1"/>
    <col min="5893" max="5893" width="12.375" style="30" customWidth="1"/>
    <col min="5894" max="5895" width="14.375" style="30" customWidth="1"/>
    <col min="5896" max="5896" width="12.375" style="30" customWidth="1"/>
    <col min="5897" max="6144" width="10.375" style="30"/>
    <col min="6145" max="6147" width="3.125" style="30" customWidth="1"/>
    <col min="6148" max="6148" width="30.5" style="30" customWidth="1"/>
    <col min="6149" max="6149" width="12.375" style="30" customWidth="1"/>
    <col min="6150" max="6151" width="14.375" style="30" customWidth="1"/>
    <col min="6152" max="6152" width="12.375" style="30" customWidth="1"/>
    <col min="6153" max="6400" width="10.375" style="30"/>
    <col min="6401" max="6403" width="3.125" style="30" customWidth="1"/>
    <col min="6404" max="6404" width="30.5" style="30" customWidth="1"/>
    <col min="6405" max="6405" width="12.375" style="30" customWidth="1"/>
    <col min="6406" max="6407" width="14.375" style="30" customWidth="1"/>
    <col min="6408" max="6408" width="12.375" style="30" customWidth="1"/>
    <col min="6409" max="6656" width="10.375" style="30"/>
    <col min="6657" max="6659" width="3.125" style="30" customWidth="1"/>
    <col min="6660" max="6660" width="30.5" style="30" customWidth="1"/>
    <col min="6661" max="6661" width="12.375" style="30" customWidth="1"/>
    <col min="6662" max="6663" width="14.375" style="30" customWidth="1"/>
    <col min="6664" max="6664" width="12.375" style="30" customWidth="1"/>
    <col min="6665" max="6912" width="10.375" style="30"/>
    <col min="6913" max="6915" width="3.125" style="30" customWidth="1"/>
    <col min="6916" max="6916" width="30.5" style="30" customWidth="1"/>
    <col min="6917" max="6917" width="12.375" style="30" customWidth="1"/>
    <col min="6918" max="6919" width="14.375" style="30" customWidth="1"/>
    <col min="6920" max="6920" width="12.375" style="30" customWidth="1"/>
    <col min="6921" max="7168" width="10.375" style="30"/>
    <col min="7169" max="7171" width="3.125" style="30" customWidth="1"/>
    <col min="7172" max="7172" width="30.5" style="30" customWidth="1"/>
    <col min="7173" max="7173" width="12.375" style="30" customWidth="1"/>
    <col min="7174" max="7175" width="14.375" style="30" customWidth="1"/>
    <col min="7176" max="7176" width="12.375" style="30" customWidth="1"/>
    <col min="7177" max="7424" width="10.375" style="30"/>
    <col min="7425" max="7427" width="3.125" style="30" customWidth="1"/>
    <col min="7428" max="7428" width="30.5" style="30" customWidth="1"/>
    <col min="7429" max="7429" width="12.375" style="30" customWidth="1"/>
    <col min="7430" max="7431" width="14.375" style="30" customWidth="1"/>
    <col min="7432" max="7432" width="12.375" style="30" customWidth="1"/>
    <col min="7433" max="7680" width="10.375" style="30"/>
    <col min="7681" max="7683" width="3.125" style="30" customWidth="1"/>
    <col min="7684" max="7684" width="30.5" style="30" customWidth="1"/>
    <col min="7685" max="7685" width="12.375" style="30" customWidth="1"/>
    <col min="7686" max="7687" width="14.375" style="30" customWidth="1"/>
    <col min="7688" max="7688" width="12.375" style="30" customWidth="1"/>
    <col min="7689" max="7936" width="10.375" style="30"/>
    <col min="7937" max="7939" width="3.125" style="30" customWidth="1"/>
    <col min="7940" max="7940" width="30.5" style="30" customWidth="1"/>
    <col min="7941" max="7941" width="12.375" style="30" customWidth="1"/>
    <col min="7942" max="7943" width="14.375" style="30" customWidth="1"/>
    <col min="7944" max="7944" width="12.375" style="30" customWidth="1"/>
    <col min="7945" max="8192" width="10.375" style="30"/>
    <col min="8193" max="8195" width="3.125" style="30" customWidth="1"/>
    <col min="8196" max="8196" width="30.5" style="30" customWidth="1"/>
    <col min="8197" max="8197" width="12.375" style="30" customWidth="1"/>
    <col min="8198" max="8199" width="14.375" style="30" customWidth="1"/>
    <col min="8200" max="8200" width="12.375" style="30" customWidth="1"/>
    <col min="8201" max="8448" width="10.375" style="30"/>
    <col min="8449" max="8451" width="3.125" style="30" customWidth="1"/>
    <col min="8452" max="8452" width="30.5" style="30" customWidth="1"/>
    <col min="8453" max="8453" width="12.375" style="30" customWidth="1"/>
    <col min="8454" max="8455" width="14.375" style="30" customWidth="1"/>
    <col min="8456" max="8456" width="12.375" style="30" customWidth="1"/>
    <col min="8457" max="8704" width="10.375" style="30"/>
    <col min="8705" max="8707" width="3.125" style="30" customWidth="1"/>
    <col min="8708" max="8708" width="30.5" style="30" customWidth="1"/>
    <col min="8709" max="8709" width="12.375" style="30" customWidth="1"/>
    <col min="8710" max="8711" width="14.375" style="30" customWidth="1"/>
    <col min="8712" max="8712" width="12.375" style="30" customWidth="1"/>
    <col min="8713" max="8960" width="10.375" style="30"/>
    <col min="8961" max="8963" width="3.125" style="30" customWidth="1"/>
    <col min="8964" max="8964" width="30.5" style="30" customWidth="1"/>
    <col min="8965" max="8965" width="12.375" style="30" customWidth="1"/>
    <col min="8966" max="8967" width="14.375" style="30" customWidth="1"/>
    <col min="8968" max="8968" width="12.375" style="30" customWidth="1"/>
    <col min="8969" max="9216" width="10.375" style="30"/>
    <col min="9217" max="9219" width="3.125" style="30" customWidth="1"/>
    <col min="9220" max="9220" width="30.5" style="30" customWidth="1"/>
    <col min="9221" max="9221" width="12.375" style="30" customWidth="1"/>
    <col min="9222" max="9223" width="14.375" style="30" customWidth="1"/>
    <col min="9224" max="9224" width="12.375" style="30" customWidth="1"/>
    <col min="9225" max="9472" width="10.375" style="30"/>
    <col min="9473" max="9475" width="3.125" style="30" customWidth="1"/>
    <col min="9476" max="9476" width="30.5" style="30" customWidth="1"/>
    <col min="9477" max="9477" width="12.375" style="30" customWidth="1"/>
    <col min="9478" max="9479" width="14.375" style="30" customWidth="1"/>
    <col min="9480" max="9480" width="12.375" style="30" customWidth="1"/>
    <col min="9481" max="9728" width="10.375" style="30"/>
    <col min="9729" max="9731" width="3.125" style="30" customWidth="1"/>
    <col min="9732" max="9732" width="30.5" style="30" customWidth="1"/>
    <col min="9733" max="9733" width="12.375" style="30" customWidth="1"/>
    <col min="9734" max="9735" width="14.375" style="30" customWidth="1"/>
    <col min="9736" max="9736" width="12.375" style="30" customWidth="1"/>
    <col min="9737" max="9984" width="10.375" style="30"/>
    <col min="9985" max="9987" width="3.125" style="30" customWidth="1"/>
    <col min="9988" max="9988" width="30.5" style="30" customWidth="1"/>
    <col min="9989" max="9989" width="12.375" style="30" customWidth="1"/>
    <col min="9990" max="9991" width="14.375" style="30" customWidth="1"/>
    <col min="9992" max="9992" width="12.375" style="30" customWidth="1"/>
    <col min="9993" max="10240" width="10.375" style="30"/>
    <col min="10241" max="10243" width="3.125" style="30" customWidth="1"/>
    <col min="10244" max="10244" width="30.5" style="30" customWidth="1"/>
    <col min="10245" max="10245" width="12.375" style="30" customWidth="1"/>
    <col min="10246" max="10247" width="14.375" style="30" customWidth="1"/>
    <col min="10248" max="10248" width="12.375" style="30" customWidth="1"/>
    <col min="10249" max="10496" width="10.375" style="30"/>
    <col min="10497" max="10499" width="3.125" style="30" customWidth="1"/>
    <col min="10500" max="10500" width="30.5" style="30" customWidth="1"/>
    <col min="10501" max="10501" width="12.375" style="30" customWidth="1"/>
    <col min="10502" max="10503" width="14.375" style="30" customWidth="1"/>
    <col min="10504" max="10504" width="12.375" style="30" customWidth="1"/>
    <col min="10505" max="10752" width="10.375" style="30"/>
    <col min="10753" max="10755" width="3.125" style="30" customWidth="1"/>
    <col min="10756" max="10756" width="30.5" style="30" customWidth="1"/>
    <col min="10757" max="10757" width="12.375" style="30" customWidth="1"/>
    <col min="10758" max="10759" width="14.375" style="30" customWidth="1"/>
    <col min="10760" max="10760" width="12.375" style="30" customWidth="1"/>
    <col min="10761" max="11008" width="10.375" style="30"/>
    <col min="11009" max="11011" width="3.125" style="30" customWidth="1"/>
    <col min="11012" max="11012" width="30.5" style="30" customWidth="1"/>
    <col min="11013" max="11013" width="12.375" style="30" customWidth="1"/>
    <col min="11014" max="11015" width="14.375" style="30" customWidth="1"/>
    <col min="11016" max="11016" width="12.375" style="30" customWidth="1"/>
    <col min="11017" max="11264" width="10.375" style="30"/>
    <col min="11265" max="11267" width="3.125" style="30" customWidth="1"/>
    <col min="11268" max="11268" width="30.5" style="30" customWidth="1"/>
    <col min="11269" max="11269" width="12.375" style="30" customWidth="1"/>
    <col min="11270" max="11271" width="14.375" style="30" customWidth="1"/>
    <col min="11272" max="11272" width="12.375" style="30" customWidth="1"/>
    <col min="11273" max="11520" width="10.375" style="30"/>
    <col min="11521" max="11523" width="3.125" style="30" customWidth="1"/>
    <col min="11524" max="11524" width="30.5" style="30" customWidth="1"/>
    <col min="11525" max="11525" width="12.375" style="30" customWidth="1"/>
    <col min="11526" max="11527" width="14.375" style="30" customWidth="1"/>
    <col min="11528" max="11528" width="12.375" style="30" customWidth="1"/>
    <col min="11529" max="11776" width="10.375" style="30"/>
    <col min="11777" max="11779" width="3.125" style="30" customWidth="1"/>
    <col min="11780" max="11780" width="30.5" style="30" customWidth="1"/>
    <col min="11781" max="11781" width="12.375" style="30" customWidth="1"/>
    <col min="11782" max="11783" width="14.375" style="30" customWidth="1"/>
    <col min="11784" max="11784" width="12.375" style="30" customWidth="1"/>
    <col min="11785" max="12032" width="10.375" style="30"/>
    <col min="12033" max="12035" width="3.125" style="30" customWidth="1"/>
    <col min="12036" max="12036" width="30.5" style="30" customWidth="1"/>
    <col min="12037" max="12037" width="12.375" style="30" customWidth="1"/>
    <col min="12038" max="12039" width="14.375" style="30" customWidth="1"/>
    <col min="12040" max="12040" width="12.375" style="30" customWidth="1"/>
    <col min="12041" max="12288" width="10.375" style="30"/>
    <col min="12289" max="12291" width="3.125" style="30" customWidth="1"/>
    <col min="12292" max="12292" width="30.5" style="30" customWidth="1"/>
    <col min="12293" max="12293" width="12.375" style="30" customWidth="1"/>
    <col min="12294" max="12295" width="14.375" style="30" customWidth="1"/>
    <col min="12296" max="12296" width="12.375" style="30" customWidth="1"/>
    <col min="12297" max="12544" width="10.375" style="30"/>
    <col min="12545" max="12547" width="3.125" style="30" customWidth="1"/>
    <col min="12548" max="12548" width="30.5" style="30" customWidth="1"/>
    <col min="12549" max="12549" width="12.375" style="30" customWidth="1"/>
    <col min="12550" max="12551" width="14.375" style="30" customWidth="1"/>
    <col min="12552" max="12552" width="12.375" style="30" customWidth="1"/>
    <col min="12553" max="12800" width="10.375" style="30"/>
    <col min="12801" max="12803" width="3.125" style="30" customWidth="1"/>
    <col min="12804" max="12804" width="30.5" style="30" customWidth="1"/>
    <col min="12805" max="12805" width="12.375" style="30" customWidth="1"/>
    <col min="12806" max="12807" width="14.375" style="30" customWidth="1"/>
    <col min="12808" max="12808" width="12.375" style="30" customWidth="1"/>
    <col min="12809" max="13056" width="10.375" style="30"/>
    <col min="13057" max="13059" width="3.125" style="30" customWidth="1"/>
    <col min="13060" max="13060" width="30.5" style="30" customWidth="1"/>
    <col min="13061" max="13061" width="12.375" style="30" customWidth="1"/>
    <col min="13062" max="13063" width="14.375" style="30" customWidth="1"/>
    <col min="13064" max="13064" width="12.375" style="30" customWidth="1"/>
    <col min="13065" max="13312" width="10.375" style="30"/>
    <col min="13313" max="13315" width="3.125" style="30" customWidth="1"/>
    <col min="13316" max="13316" width="30.5" style="30" customWidth="1"/>
    <col min="13317" max="13317" width="12.375" style="30" customWidth="1"/>
    <col min="13318" max="13319" width="14.375" style="30" customWidth="1"/>
    <col min="13320" max="13320" width="12.375" style="30" customWidth="1"/>
    <col min="13321" max="13568" width="10.375" style="30"/>
    <col min="13569" max="13571" width="3.125" style="30" customWidth="1"/>
    <col min="13572" max="13572" width="30.5" style="30" customWidth="1"/>
    <col min="13573" max="13573" width="12.375" style="30" customWidth="1"/>
    <col min="13574" max="13575" width="14.375" style="30" customWidth="1"/>
    <col min="13576" max="13576" width="12.375" style="30" customWidth="1"/>
    <col min="13577" max="13824" width="10.375" style="30"/>
    <col min="13825" max="13827" width="3.125" style="30" customWidth="1"/>
    <col min="13828" max="13828" width="30.5" style="30" customWidth="1"/>
    <col min="13829" max="13829" width="12.375" style="30" customWidth="1"/>
    <col min="13830" max="13831" width="14.375" style="30" customWidth="1"/>
    <col min="13832" max="13832" width="12.375" style="30" customWidth="1"/>
    <col min="13833" max="14080" width="10.375" style="30"/>
    <col min="14081" max="14083" width="3.125" style="30" customWidth="1"/>
    <col min="14084" max="14084" width="30.5" style="30" customWidth="1"/>
    <col min="14085" max="14085" width="12.375" style="30" customWidth="1"/>
    <col min="14086" max="14087" width="14.375" style="30" customWidth="1"/>
    <col min="14088" max="14088" width="12.375" style="30" customWidth="1"/>
    <col min="14089" max="14336" width="10.375" style="30"/>
    <col min="14337" max="14339" width="3.125" style="30" customWidth="1"/>
    <col min="14340" max="14340" width="30.5" style="30" customWidth="1"/>
    <col min="14341" max="14341" width="12.375" style="30" customWidth="1"/>
    <col min="14342" max="14343" width="14.375" style="30" customWidth="1"/>
    <col min="14344" max="14344" width="12.375" style="30" customWidth="1"/>
    <col min="14345" max="14592" width="10.375" style="30"/>
    <col min="14593" max="14595" width="3.125" style="30" customWidth="1"/>
    <col min="14596" max="14596" width="30.5" style="30" customWidth="1"/>
    <col min="14597" max="14597" width="12.375" style="30" customWidth="1"/>
    <col min="14598" max="14599" width="14.375" style="30" customWidth="1"/>
    <col min="14600" max="14600" width="12.375" style="30" customWidth="1"/>
    <col min="14601" max="14848" width="10.375" style="30"/>
    <col min="14849" max="14851" width="3.125" style="30" customWidth="1"/>
    <col min="14852" max="14852" width="30.5" style="30" customWidth="1"/>
    <col min="14853" max="14853" width="12.375" style="30" customWidth="1"/>
    <col min="14854" max="14855" width="14.375" style="30" customWidth="1"/>
    <col min="14856" max="14856" width="12.375" style="30" customWidth="1"/>
    <col min="14857" max="15104" width="10.375" style="30"/>
    <col min="15105" max="15107" width="3.125" style="30" customWidth="1"/>
    <col min="15108" max="15108" width="30.5" style="30" customWidth="1"/>
    <col min="15109" max="15109" width="12.375" style="30" customWidth="1"/>
    <col min="15110" max="15111" width="14.375" style="30" customWidth="1"/>
    <col min="15112" max="15112" width="12.375" style="30" customWidth="1"/>
    <col min="15113" max="15360" width="10.375" style="30"/>
    <col min="15361" max="15363" width="3.125" style="30" customWidth="1"/>
    <col min="15364" max="15364" width="30.5" style="30" customWidth="1"/>
    <col min="15365" max="15365" width="12.375" style="30" customWidth="1"/>
    <col min="15366" max="15367" width="14.375" style="30" customWidth="1"/>
    <col min="15368" max="15368" width="12.375" style="30" customWidth="1"/>
    <col min="15369" max="15616" width="10.375" style="30"/>
    <col min="15617" max="15619" width="3.125" style="30" customWidth="1"/>
    <col min="15620" max="15620" width="30.5" style="30" customWidth="1"/>
    <col min="15621" max="15621" width="12.375" style="30" customWidth="1"/>
    <col min="15622" max="15623" width="14.375" style="30" customWidth="1"/>
    <col min="15624" max="15624" width="12.375" style="30" customWidth="1"/>
    <col min="15625" max="15872" width="10.375" style="30"/>
    <col min="15873" max="15875" width="3.125" style="30" customWidth="1"/>
    <col min="15876" max="15876" width="30.5" style="30" customWidth="1"/>
    <col min="15877" max="15877" width="12.375" style="30" customWidth="1"/>
    <col min="15878" max="15879" width="14.375" style="30" customWidth="1"/>
    <col min="15880" max="15880" width="12.375" style="30" customWidth="1"/>
    <col min="15881" max="16128" width="10.375" style="30"/>
    <col min="16129" max="16131" width="3.125" style="30" customWidth="1"/>
    <col min="16132" max="16132" width="30.5" style="30" customWidth="1"/>
    <col min="16133" max="16133" width="12.375" style="30" customWidth="1"/>
    <col min="16134" max="16135" width="14.375" style="30" customWidth="1"/>
    <col min="16136" max="16136" width="12.375" style="30" customWidth="1"/>
    <col min="16137" max="16384" width="10.375" style="30"/>
  </cols>
  <sheetData>
    <row r="1" spans="1:7" s="349" customFormat="1" ht="20.25" customHeight="1">
      <c r="A1" s="347" t="s">
        <v>362</v>
      </c>
      <c r="B1" s="348"/>
      <c r="C1" s="348"/>
      <c r="D1" s="348"/>
      <c r="E1" s="348"/>
      <c r="F1" s="931" t="s">
        <v>363</v>
      </c>
      <c r="G1" s="931"/>
    </row>
    <row r="2" spans="1:7" ht="7.5" customHeight="1" thickBot="1">
      <c r="A2" s="170"/>
      <c r="B2" s="170"/>
      <c r="C2" s="170"/>
      <c r="D2" s="170"/>
      <c r="E2" s="170"/>
      <c r="F2" s="932"/>
      <c r="G2" s="932"/>
    </row>
    <row r="3" spans="1:7" ht="15.75" customHeight="1">
      <c r="A3" s="951" t="s">
        <v>801</v>
      </c>
      <c r="B3" s="951"/>
      <c r="C3" s="951"/>
      <c r="D3" s="952"/>
      <c r="E3" s="358" t="s">
        <v>364</v>
      </c>
      <c r="F3" s="358" t="s">
        <v>344</v>
      </c>
      <c r="G3" s="359" t="s">
        <v>365</v>
      </c>
    </row>
    <row r="4" spans="1:7" ht="21" customHeight="1">
      <c r="A4" s="404" t="s">
        <v>366</v>
      </c>
      <c r="B4" s="404"/>
      <c r="C4" s="404"/>
      <c r="D4" s="353"/>
      <c r="E4" s="481">
        <f>E5+E13+E17+E21+E22</f>
        <v>98881</v>
      </c>
      <c r="F4" s="482">
        <f>F5+F13+F17+F21+F22</f>
        <v>4079739919</v>
      </c>
      <c r="G4" s="482">
        <f>G5+G13+G17+G21+G22</f>
        <v>3688975384</v>
      </c>
    </row>
    <row r="5" spans="1:7" ht="21" customHeight="1">
      <c r="A5" s="328"/>
      <c r="B5" s="948" t="s">
        <v>367</v>
      </c>
      <c r="C5" s="949"/>
      <c r="D5" s="949"/>
      <c r="E5" s="483">
        <f>SUM(E6:E12)</f>
        <v>39439</v>
      </c>
      <c r="F5" s="484">
        <f>SUM(F6:F12)</f>
        <v>2844204482</v>
      </c>
      <c r="G5" s="484">
        <f>SUM(G6:G12)</f>
        <v>2543402108</v>
      </c>
    </row>
    <row r="6" spans="1:7" ht="21" customHeight="1">
      <c r="A6" s="328"/>
      <c r="B6" s="401"/>
      <c r="C6" s="948" t="s">
        <v>368</v>
      </c>
      <c r="D6" s="949"/>
      <c r="E6" s="485">
        <v>5057</v>
      </c>
      <c r="F6" s="352">
        <v>248961234</v>
      </c>
      <c r="G6" s="352">
        <v>221742444</v>
      </c>
    </row>
    <row r="7" spans="1:7" ht="21" customHeight="1">
      <c r="A7" s="328"/>
      <c r="B7" s="401"/>
      <c r="C7" s="942" t="s">
        <v>369</v>
      </c>
      <c r="D7" s="944"/>
      <c r="E7" s="485">
        <v>630</v>
      </c>
      <c r="F7" s="352">
        <v>36838197</v>
      </c>
      <c r="G7" s="352">
        <v>33115106</v>
      </c>
    </row>
    <row r="8" spans="1:7" ht="21" customHeight="1">
      <c r="A8" s="328"/>
      <c r="B8" s="401"/>
      <c r="C8" s="942" t="s">
        <v>370</v>
      </c>
      <c r="D8" s="944"/>
      <c r="E8" s="485">
        <v>5642</v>
      </c>
      <c r="F8" s="352">
        <v>231841826</v>
      </c>
      <c r="G8" s="352">
        <v>207294496</v>
      </c>
    </row>
    <row r="9" spans="1:7" ht="21" customHeight="1">
      <c r="A9" s="328"/>
      <c r="B9" s="401"/>
      <c r="C9" s="942" t="s">
        <v>371</v>
      </c>
      <c r="D9" s="944"/>
      <c r="E9" s="485">
        <v>383</v>
      </c>
      <c r="F9" s="352">
        <v>12239138</v>
      </c>
      <c r="G9" s="352">
        <v>10934867</v>
      </c>
    </row>
    <row r="10" spans="1:7" ht="21" customHeight="1">
      <c r="A10" s="328"/>
      <c r="B10" s="401"/>
      <c r="C10" s="942" t="s">
        <v>372</v>
      </c>
      <c r="D10" s="935"/>
      <c r="E10" s="485">
        <v>2055</v>
      </c>
      <c r="F10" s="352">
        <v>14525690</v>
      </c>
      <c r="G10" s="352">
        <v>12886309</v>
      </c>
    </row>
    <row r="11" spans="1:7" ht="21" customHeight="1">
      <c r="A11" s="328"/>
      <c r="B11" s="401"/>
      <c r="C11" s="942" t="s">
        <v>373</v>
      </c>
      <c r="D11" s="944"/>
      <c r="E11" s="485">
        <v>18878</v>
      </c>
      <c r="F11" s="352">
        <v>1749875451</v>
      </c>
      <c r="G11" s="352">
        <v>1566673569</v>
      </c>
    </row>
    <row r="12" spans="1:7" ht="21" customHeight="1">
      <c r="A12" s="328"/>
      <c r="B12" s="401"/>
      <c r="C12" s="942" t="s">
        <v>374</v>
      </c>
      <c r="D12" s="944"/>
      <c r="E12" s="486">
        <v>6794</v>
      </c>
      <c r="F12" s="487">
        <v>549922946</v>
      </c>
      <c r="G12" s="487">
        <v>490755317</v>
      </c>
    </row>
    <row r="13" spans="1:7" ht="21" customHeight="1">
      <c r="A13" s="328"/>
      <c r="B13" s="948" t="s">
        <v>375</v>
      </c>
      <c r="C13" s="949"/>
      <c r="D13" s="949"/>
      <c r="E13" s="483">
        <f>SUM(E14:E16)</f>
        <v>5205</v>
      </c>
      <c r="F13" s="484">
        <f>SUM(F14:F16)</f>
        <v>324675377</v>
      </c>
      <c r="G13" s="484">
        <f>SUM(G14:G16)</f>
        <v>290678951</v>
      </c>
    </row>
    <row r="14" spans="1:7" ht="21" customHeight="1">
      <c r="A14" s="328"/>
      <c r="B14" s="401"/>
      <c r="C14" s="948" t="s">
        <v>376</v>
      </c>
      <c r="D14" s="949"/>
      <c r="E14" s="485">
        <v>4915</v>
      </c>
      <c r="F14" s="352">
        <v>307720765</v>
      </c>
      <c r="G14" s="352">
        <v>275454860</v>
      </c>
    </row>
    <row r="15" spans="1:7" ht="21" customHeight="1">
      <c r="A15" s="328"/>
      <c r="B15" s="401"/>
      <c r="C15" s="942" t="s">
        <v>377</v>
      </c>
      <c r="D15" s="944"/>
      <c r="E15" s="485">
        <v>290</v>
      </c>
      <c r="F15" s="352">
        <v>16954612</v>
      </c>
      <c r="G15" s="352">
        <v>15224091</v>
      </c>
    </row>
    <row r="16" spans="1:7" ht="21" customHeight="1">
      <c r="A16" s="328"/>
      <c r="B16" s="401"/>
      <c r="C16" s="406" t="s">
        <v>378</v>
      </c>
      <c r="D16" s="407"/>
      <c r="E16" s="488">
        <v>0</v>
      </c>
      <c r="F16" s="489">
        <v>0</v>
      </c>
      <c r="G16" s="489">
        <v>0</v>
      </c>
    </row>
    <row r="17" spans="1:7" ht="21" customHeight="1">
      <c r="A17" s="328"/>
      <c r="B17" s="948" t="s">
        <v>379</v>
      </c>
      <c r="C17" s="949"/>
      <c r="D17" s="949"/>
      <c r="E17" s="483">
        <f>SUM(E18:E20)</f>
        <v>20251</v>
      </c>
      <c r="F17" s="484">
        <f>SUM(F18:F20)</f>
        <v>273394787</v>
      </c>
      <c r="G17" s="484">
        <f>SUM(G18:G20)</f>
        <v>244380081</v>
      </c>
    </row>
    <row r="18" spans="1:7" ht="21" customHeight="1">
      <c r="A18" s="328"/>
      <c r="B18" s="401"/>
      <c r="C18" s="948" t="s">
        <v>380</v>
      </c>
      <c r="D18" s="950"/>
      <c r="E18" s="485">
        <v>19569</v>
      </c>
      <c r="F18" s="352">
        <v>236021430</v>
      </c>
      <c r="G18" s="352">
        <v>211173171</v>
      </c>
    </row>
    <row r="19" spans="1:7" ht="21" customHeight="1">
      <c r="A19" s="328"/>
      <c r="B19" s="401"/>
      <c r="C19" s="942" t="s">
        <v>381</v>
      </c>
      <c r="D19" s="944"/>
      <c r="E19" s="485">
        <v>406</v>
      </c>
      <c r="F19" s="352">
        <v>9851689</v>
      </c>
      <c r="G19" s="352">
        <v>8787468</v>
      </c>
    </row>
    <row r="20" spans="1:7" ht="21" customHeight="1">
      <c r="A20" s="328"/>
      <c r="B20" s="401"/>
      <c r="C20" s="953" t="s">
        <v>382</v>
      </c>
      <c r="D20" s="954"/>
      <c r="E20" s="486">
        <v>276</v>
      </c>
      <c r="F20" s="487">
        <v>27521668</v>
      </c>
      <c r="G20" s="487">
        <v>24419442</v>
      </c>
    </row>
    <row r="21" spans="1:7" ht="21" customHeight="1">
      <c r="A21" s="328"/>
      <c r="B21" s="948" t="s">
        <v>383</v>
      </c>
      <c r="C21" s="949"/>
      <c r="D21" s="949"/>
      <c r="E21" s="490">
        <v>1212</v>
      </c>
      <c r="F21" s="491">
        <v>224089047</v>
      </c>
      <c r="G21" s="491">
        <v>197138018</v>
      </c>
    </row>
    <row r="22" spans="1:7" ht="21" customHeight="1">
      <c r="A22" s="328"/>
      <c r="B22" s="948" t="s">
        <v>384</v>
      </c>
      <c r="C22" s="949"/>
      <c r="D22" s="949"/>
      <c r="E22" s="485">
        <v>32774</v>
      </c>
      <c r="F22" s="352">
        <v>413376226</v>
      </c>
      <c r="G22" s="352">
        <v>413376226</v>
      </c>
    </row>
    <row r="23" spans="1:7" ht="21" customHeight="1">
      <c r="A23" s="404" t="s">
        <v>385</v>
      </c>
      <c r="B23" s="404"/>
      <c r="C23" s="404"/>
      <c r="D23" s="405"/>
      <c r="E23" s="482">
        <f>SUM(E24:E32)</f>
        <v>5911</v>
      </c>
      <c r="F23" s="482">
        <f>SUM(F24:F32)</f>
        <v>937703205</v>
      </c>
      <c r="G23" s="482">
        <f>SUM(G24:G32)</f>
        <v>837186585</v>
      </c>
    </row>
    <row r="24" spans="1:7" ht="21" customHeight="1">
      <c r="A24" s="328"/>
      <c r="B24" s="948" t="s">
        <v>386</v>
      </c>
      <c r="C24" s="949"/>
      <c r="D24" s="949"/>
      <c r="E24" s="492">
        <v>3</v>
      </c>
      <c r="F24" s="493">
        <v>171955</v>
      </c>
      <c r="G24" s="351">
        <v>154759</v>
      </c>
    </row>
    <row r="25" spans="1:7" ht="21" customHeight="1">
      <c r="A25" s="328"/>
      <c r="B25" s="942" t="s">
        <v>387</v>
      </c>
      <c r="C25" s="943"/>
      <c r="D25" s="944"/>
      <c r="E25" s="494">
        <v>0</v>
      </c>
      <c r="F25" s="351">
        <v>0</v>
      </c>
      <c r="G25" s="351">
        <v>0</v>
      </c>
    </row>
    <row r="26" spans="1:7" ht="21" customHeight="1">
      <c r="A26" s="328"/>
      <c r="B26" s="942" t="s">
        <v>388</v>
      </c>
      <c r="C26" s="943"/>
      <c r="D26" s="943"/>
      <c r="E26" s="494">
        <v>3028</v>
      </c>
      <c r="F26" s="351">
        <v>263745729</v>
      </c>
      <c r="G26" s="351">
        <v>235299615</v>
      </c>
    </row>
    <row r="27" spans="1:7" ht="21" customHeight="1">
      <c r="A27" s="328"/>
      <c r="B27" s="942" t="s">
        <v>389</v>
      </c>
      <c r="C27" s="943"/>
      <c r="D27" s="944"/>
      <c r="E27" s="485">
        <v>342</v>
      </c>
      <c r="F27" s="352">
        <v>49731871</v>
      </c>
      <c r="G27" s="352">
        <v>44596390</v>
      </c>
    </row>
    <row r="28" spans="1:7" ht="21" customHeight="1">
      <c r="A28" s="328"/>
      <c r="B28" s="942" t="s">
        <v>390</v>
      </c>
      <c r="C28" s="943"/>
      <c r="D28" s="944"/>
      <c r="E28" s="494">
        <v>835</v>
      </c>
      <c r="F28" s="351">
        <v>163007123</v>
      </c>
      <c r="G28" s="351">
        <v>145750615</v>
      </c>
    </row>
    <row r="29" spans="1:7" ht="21" customHeight="1">
      <c r="A29" s="328"/>
      <c r="B29" s="942" t="s">
        <v>391</v>
      </c>
      <c r="C29" s="943"/>
      <c r="D29" s="944"/>
      <c r="E29" s="485">
        <v>1703</v>
      </c>
      <c r="F29" s="352">
        <v>461046527</v>
      </c>
      <c r="G29" s="352">
        <v>411385206</v>
      </c>
    </row>
    <row r="30" spans="1:7" ht="21" customHeight="1">
      <c r="A30" s="328"/>
      <c r="B30" s="942" t="s">
        <v>392</v>
      </c>
      <c r="C30" s="943"/>
      <c r="D30" s="944"/>
      <c r="E30" s="494">
        <v>0</v>
      </c>
      <c r="F30" s="351">
        <v>0</v>
      </c>
      <c r="G30" s="351">
        <v>0</v>
      </c>
    </row>
    <row r="31" spans="1:7" ht="21" customHeight="1">
      <c r="A31" s="328"/>
      <c r="B31" s="401" t="s">
        <v>393</v>
      </c>
      <c r="C31" s="402"/>
      <c r="D31" s="403"/>
      <c r="E31" s="494">
        <v>0</v>
      </c>
      <c r="F31" s="351">
        <v>0</v>
      </c>
      <c r="G31" s="351">
        <v>0</v>
      </c>
    </row>
    <row r="32" spans="1:7" ht="21" customHeight="1">
      <c r="A32" s="328"/>
      <c r="B32" s="495" t="s">
        <v>815</v>
      </c>
      <c r="C32" s="496"/>
      <c r="D32" s="407"/>
      <c r="E32" s="497">
        <v>0</v>
      </c>
      <c r="F32" s="498">
        <v>0</v>
      </c>
      <c r="G32" s="351">
        <v>0</v>
      </c>
    </row>
    <row r="33" spans="1:7" ht="21" customHeight="1">
      <c r="A33" s="404" t="s">
        <v>394</v>
      </c>
      <c r="B33" s="329"/>
      <c r="C33" s="329"/>
      <c r="D33" s="330"/>
      <c r="E33" s="481">
        <f>SUM(E34:E36)</f>
        <v>13645</v>
      </c>
      <c r="F33" s="482">
        <f>SUM(F34:F36)</f>
        <v>3868409162</v>
      </c>
      <c r="G33" s="482">
        <f>SUM(G34:G36)</f>
        <v>3468665786</v>
      </c>
    </row>
    <row r="34" spans="1:7" ht="21" customHeight="1">
      <c r="A34" s="331"/>
      <c r="B34" s="945" t="s">
        <v>395</v>
      </c>
      <c r="C34" s="946"/>
      <c r="D34" s="947"/>
      <c r="E34" s="494">
        <v>7478</v>
      </c>
      <c r="F34" s="351">
        <v>2012586316</v>
      </c>
      <c r="G34" s="351">
        <v>1806932004</v>
      </c>
    </row>
    <row r="35" spans="1:7" ht="21" customHeight="1">
      <c r="A35" s="331"/>
      <c r="B35" s="933" t="s">
        <v>396</v>
      </c>
      <c r="C35" s="934"/>
      <c r="D35" s="935"/>
      <c r="E35" s="494">
        <v>5131</v>
      </c>
      <c r="F35" s="351">
        <v>1456396864</v>
      </c>
      <c r="G35" s="351">
        <v>1304671054</v>
      </c>
    </row>
    <row r="36" spans="1:7" ht="21" customHeight="1" thickBot="1">
      <c r="A36" s="332"/>
      <c r="B36" s="936" t="s">
        <v>397</v>
      </c>
      <c r="C36" s="937"/>
      <c r="D36" s="938"/>
      <c r="E36" s="494">
        <v>1036</v>
      </c>
      <c r="F36" s="351">
        <v>399425982</v>
      </c>
      <c r="G36" s="351">
        <v>357062728</v>
      </c>
    </row>
    <row r="37" spans="1:7" ht="18" customHeight="1" thickTop="1" thickBot="1">
      <c r="A37" s="939" t="s">
        <v>398</v>
      </c>
      <c r="B37" s="940"/>
      <c r="C37" s="940"/>
      <c r="D37" s="941"/>
      <c r="E37" s="499">
        <f>E4+E23+E33</f>
        <v>118437</v>
      </c>
      <c r="F37" s="500">
        <f>F4+F23+F33</f>
        <v>8885852286</v>
      </c>
      <c r="G37" s="500">
        <f>G4+G23+G33</f>
        <v>7994827755</v>
      </c>
    </row>
    <row r="38" spans="1:7" s="400" customFormat="1" ht="16.5" customHeight="1">
      <c r="A38" s="148" t="s">
        <v>298</v>
      </c>
      <c r="B38" s="350"/>
      <c r="C38" s="350"/>
      <c r="D38" s="350"/>
      <c r="E38" s="351"/>
      <c r="F38" s="351"/>
      <c r="G38" s="352"/>
    </row>
    <row r="39" spans="1:7" s="400" customFormat="1" ht="12">
      <c r="A39" s="328" t="s">
        <v>817</v>
      </c>
      <c r="B39" s="328"/>
      <c r="C39" s="328"/>
      <c r="D39" s="328"/>
      <c r="E39" s="351"/>
      <c r="F39" s="351"/>
      <c r="G39" s="352"/>
    </row>
    <row r="40" spans="1:7" ht="12">
      <c r="A40" s="173"/>
      <c r="B40" s="173"/>
      <c r="C40" s="173"/>
      <c r="D40" s="173"/>
      <c r="E40" s="171"/>
      <c r="F40" s="171"/>
      <c r="G40" s="172"/>
    </row>
  </sheetData>
  <customSheetViews>
    <customSheetView guid="{D533129D-736A-498B-A442-92C714A2889C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"/>
      <headerFooter alignWithMargins="0"/>
    </customSheetView>
    <customSheetView guid="{90A86BFC-5A29-47A1-B16B-2C88BEE8AA08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2"/>
      <headerFooter alignWithMargins="0"/>
    </customSheetView>
    <customSheetView guid="{3EB8CC3E-9A82-4E16-A97F-626541589659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3"/>
      <headerFooter alignWithMargins="0"/>
    </customSheetView>
    <customSheetView guid="{36BB60DB-041E-4283-9C5E-6CB41743C82C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4"/>
      <headerFooter alignWithMargins="0"/>
    </customSheetView>
    <customSheetView guid="{BF4B2B80-652C-4497-A8CD-0B9D15218EEA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5"/>
      <headerFooter alignWithMargins="0"/>
    </customSheetView>
    <customSheetView guid="{E915AD50-E2BA-4B87-8EFB-8C8783D74250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6"/>
      <headerFooter alignWithMargins="0"/>
    </customSheetView>
    <customSheetView guid="{3A745724-A3E9-4CE2-9AF5-16042FA6772E}" showPageBreaks="1" printArea="1" view="pageBreakPreview">
      <selection activeCell="F10" sqref="F10"/>
      <pageMargins left="0.78740157480314965" right="0.78740157480314965" top="0.78740157480314965" bottom="0.78740157480314965" header="0" footer="0"/>
      <pageSetup paperSize="9" scale="94" firstPageNumber="149" orientation="portrait" useFirstPageNumber="1" r:id="rId7"/>
      <headerFooter alignWithMargins="0"/>
    </customSheetView>
    <customSheetView guid="{C0D1F2EE-D3C8-4F38-B430-B11033DBCA91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8"/>
      <headerFooter alignWithMargins="0"/>
    </customSheetView>
    <customSheetView guid="{6380E969-9150-4DC9-BD07-C27618D1043B}" showPageBreaks="1" printArea="1" view="pageBreakPreview">
      <selection activeCell="F10" sqref="F10"/>
      <pageMargins left="0.78740157480314965" right="0.78740157480314965" top="0.78740157480314965" bottom="0.78740157480314965" header="0" footer="0"/>
      <pageSetup paperSize="9" scale="94" firstPageNumber="149" orientation="portrait" useFirstPageNumber="1" r:id="rId9"/>
      <headerFooter alignWithMargins="0"/>
    </customSheetView>
    <customSheetView guid="{38C25886-CB6F-4791-A7C3-87C355F1046F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0"/>
      <headerFooter alignWithMargins="0"/>
    </customSheetView>
    <customSheetView guid="{4ED3DD2F-8CAA-4A09-878B-C46395F0A843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1"/>
      <headerFooter alignWithMargins="0"/>
    </customSheetView>
    <customSheetView guid="{A19DCD98-7108-4C1C-AB15-215177A88340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2"/>
      <headerFooter alignWithMargins="0"/>
    </customSheetView>
    <customSheetView guid="{C9DA7DD4-8D8F-46CB-8ADE-6A720D9EA476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3"/>
      <headerFooter alignWithMargins="0"/>
    </customSheetView>
    <customSheetView guid="{71F5222F-F46C-4BE2-8A3D-CE83EDF671DC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4"/>
      <headerFooter alignWithMargins="0"/>
    </customSheetView>
    <customSheetView guid="{971791CA-EC65-441D-904E-2D910B41BB6F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5"/>
      <headerFooter alignWithMargins="0"/>
    </customSheetView>
    <customSheetView guid="{20AE4CA4-61C1-4B1C-9914-391FCF28BAB4}" showPageBreaks="1" view="pageBreakPreview" topLeftCell="A31">
      <selection activeCell="C7" sqref="C7:D7"/>
      <pageMargins left="0.78740157480314965" right="0.78740157480314965" top="0.78740157480314965" bottom="0.78740157480314965" header="0" footer="0"/>
      <pageSetup paperSize="9" scale="96" firstPageNumber="149" orientation="portrait" useFirstPageNumber="1" r:id="rId16"/>
      <headerFooter alignWithMargins="0"/>
    </customSheetView>
  </customSheetViews>
  <mergeCells count="30">
    <mergeCell ref="C19:D19"/>
    <mergeCell ref="C20:D20"/>
    <mergeCell ref="B21:D21"/>
    <mergeCell ref="B22:D22"/>
    <mergeCell ref="B24:D24"/>
    <mergeCell ref="C12:D12"/>
    <mergeCell ref="A3:D3"/>
    <mergeCell ref="C9:D9"/>
    <mergeCell ref="C10:D10"/>
    <mergeCell ref="C11:D11"/>
    <mergeCell ref="B5:D5"/>
    <mergeCell ref="C6:D6"/>
    <mergeCell ref="C7:D7"/>
    <mergeCell ref="C8:D8"/>
    <mergeCell ref="F1:G2"/>
    <mergeCell ref="B35:D35"/>
    <mergeCell ref="B36:D36"/>
    <mergeCell ref="A37:D37"/>
    <mergeCell ref="B27:D27"/>
    <mergeCell ref="B28:D28"/>
    <mergeCell ref="B29:D29"/>
    <mergeCell ref="B30:D30"/>
    <mergeCell ref="B34:D34"/>
    <mergeCell ref="B26:D26"/>
    <mergeCell ref="B13:D13"/>
    <mergeCell ref="C14:D14"/>
    <mergeCell ref="C15:D15"/>
    <mergeCell ref="B17:D17"/>
    <mergeCell ref="C18:D18"/>
    <mergeCell ref="B25:D25"/>
  </mergeCells>
  <phoneticPr fontId="3"/>
  <printOptions gridLinesSet="0"/>
  <pageMargins left="0.78740157480314965" right="0.78740157480314965" top="0.78740157480314965" bottom="0.78740157480314965" header="0" footer="0"/>
  <pageSetup paperSize="9" scale="94" firstPageNumber="149" orientation="portrait" useFirstPageNumber="1" r:id="rId17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view="pageBreakPreview" zoomScaleNormal="100" zoomScaleSheetLayoutView="100" workbookViewId="0"/>
  </sheetViews>
  <sheetFormatPr defaultColWidth="10.375" defaultRowHeight="21.75" customHeight="1"/>
  <cols>
    <col min="1" max="1" width="5.125" style="413" customWidth="1"/>
    <col min="2" max="2" width="3.75" style="413" customWidth="1"/>
    <col min="3" max="3" width="3.125" style="413" customWidth="1"/>
    <col min="4" max="4" width="21.125" style="413" customWidth="1"/>
    <col min="5" max="10" width="6.25" style="413" customWidth="1"/>
    <col min="11" max="12" width="6.75" style="413" customWidth="1"/>
    <col min="13" max="14" width="7.25" style="413" customWidth="1"/>
    <col min="15" max="18" width="3.75" style="413" customWidth="1"/>
    <col min="19" max="22" width="3.875" style="413" customWidth="1"/>
    <col min="23" max="26" width="3.375" style="413" customWidth="1"/>
    <col min="27" max="28" width="8.375" style="413" customWidth="1"/>
    <col min="29" max="30" width="6.25" style="413" customWidth="1"/>
    <col min="31" max="31" width="2.25" style="413" customWidth="1"/>
    <col min="32" max="32" width="4.375" style="413" customWidth="1"/>
    <col min="33" max="33" width="6" style="413" customWidth="1"/>
    <col min="34" max="34" width="8" style="413" customWidth="1"/>
    <col min="35" max="35" width="5.625" style="413" customWidth="1"/>
    <col min="36" max="36" width="0.25" style="413" customWidth="1"/>
    <col min="37" max="256" width="10.375" style="413"/>
    <col min="257" max="257" width="5.125" style="413" customWidth="1"/>
    <col min="258" max="258" width="3.75" style="413" customWidth="1"/>
    <col min="259" max="259" width="3.125" style="413" customWidth="1"/>
    <col min="260" max="260" width="21.125" style="413" customWidth="1"/>
    <col min="261" max="266" width="6.25" style="413" customWidth="1"/>
    <col min="267" max="268" width="6.75" style="413" customWidth="1"/>
    <col min="269" max="270" width="7.25" style="413" customWidth="1"/>
    <col min="271" max="274" width="3.75" style="413" customWidth="1"/>
    <col min="275" max="278" width="3.875" style="413" customWidth="1"/>
    <col min="279" max="282" width="3.375" style="413" customWidth="1"/>
    <col min="283" max="284" width="8.375" style="413" customWidth="1"/>
    <col min="285" max="286" width="6.25" style="413" customWidth="1"/>
    <col min="287" max="287" width="2.25" style="413" customWidth="1"/>
    <col min="288" max="288" width="4.375" style="413" customWidth="1"/>
    <col min="289" max="289" width="6" style="413" customWidth="1"/>
    <col min="290" max="290" width="8" style="413" customWidth="1"/>
    <col min="291" max="291" width="5.625" style="413" customWidth="1"/>
    <col min="292" max="292" width="0.25" style="413" customWidth="1"/>
    <col min="293" max="512" width="10.375" style="413"/>
    <col min="513" max="513" width="5.125" style="413" customWidth="1"/>
    <col min="514" max="514" width="3.75" style="413" customWidth="1"/>
    <col min="515" max="515" width="3.125" style="413" customWidth="1"/>
    <col min="516" max="516" width="21.125" style="413" customWidth="1"/>
    <col min="517" max="522" width="6.25" style="413" customWidth="1"/>
    <col min="523" max="524" width="6.75" style="413" customWidth="1"/>
    <col min="525" max="526" width="7.25" style="413" customWidth="1"/>
    <col min="527" max="530" width="3.75" style="413" customWidth="1"/>
    <col min="531" max="534" width="3.875" style="413" customWidth="1"/>
    <col min="535" max="538" width="3.375" style="413" customWidth="1"/>
    <col min="539" max="540" width="8.375" style="413" customWidth="1"/>
    <col min="541" max="542" width="6.25" style="413" customWidth="1"/>
    <col min="543" max="543" width="2.25" style="413" customWidth="1"/>
    <col min="544" max="544" width="4.375" style="413" customWidth="1"/>
    <col min="545" max="545" width="6" style="413" customWidth="1"/>
    <col min="546" max="546" width="8" style="413" customWidth="1"/>
    <col min="547" max="547" width="5.625" style="413" customWidth="1"/>
    <col min="548" max="548" width="0.25" style="413" customWidth="1"/>
    <col min="549" max="768" width="10.375" style="413"/>
    <col min="769" max="769" width="5.125" style="413" customWidth="1"/>
    <col min="770" max="770" width="3.75" style="413" customWidth="1"/>
    <col min="771" max="771" width="3.125" style="413" customWidth="1"/>
    <col min="772" max="772" width="21.125" style="413" customWidth="1"/>
    <col min="773" max="778" width="6.25" style="413" customWidth="1"/>
    <col min="779" max="780" width="6.75" style="413" customWidth="1"/>
    <col min="781" max="782" width="7.25" style="413" customWidth="1"/>
    <col min="783" max="786" width="3.75" style="413" customWidth="1"/>
    <col min="787" max="790" width="3.875" style="413" customWidth="1"/>
    <col min="791" max="794" width="3.375" style="413" customWidth="1"/>
    <col min="795" max="796" width="8.375" style="413" customWidth="1"/>
    <col min="797" max="798" width="6.25" style="413" customWidth="1"/>
    <col min="799" max="799" width="2.25" style="413" customWidth="1"/>
    <col min="800" max="800" width="4.375" style="413" customWidth="1"/>
    <col min="801" max="801" width="6" style="413" customWidth="1"/>
    <col min="802" max="802" width="8" style="413" customWidth="1"/>
    <col min="803" max="803" width="5.625" style="413" customWidth="1"/>
    <col min="804" max="804" width="0.25" style="413" customWidth="1"/>
    <col min="805" max="1024" width="10.375" style="413"/>
    <col min="1025" max="1025" width="5.125" style="413" customWidth="1"/>
    <col min="1026" max="1026" width="3.75" style="413" customWidth="1"/>
    <col min="1027" max="1027" width="3.125" style="413" customWidth="1"/>
    <col min="1028" max="1028" width="21.125" style="413" customWidth="1"/>
    <col min="1029" max="1034" width="6.25" style="413" customWidth="1"/>
    <col min="1035" max="1036" width="6.75" style="413" customWidth="1"/>
    <col min="1037" max="1038" width="7.25" style="413" customWidth="1"/>
    <col min="1039" max="1042" width="3.75" style="413" customWidth="1"/>
    <col min="1043" max="1046" width="3.875" style="413" customWidth="1"/>
    <col min="1047" max="1050" width="3.375" style="413" customWidth="1"/>
    <col min="1051" max="1052" width="8.375" style="413" customWidth="1"/>
    <col min="1053" max="1054" width="6.25" style="413" customWidth="1"/>
    <col min="1055" max="1055" width="2.25" style="413" customWidth="1"/>
    <col min="1056" max="1056" width="4.375" style="413" customWidth="1"/>
    <col min="1057" max="1057" width="6" style="413" customWidth="1"/>
    <col min="1058" max="1058" width="8" style="413" customWidth="1"/>
    <col min="1059" max="1059" width="5.625" style="413" customWidth="1"/>
    <col min="1060" max="1060" width="0.25" style="413" customWidth="1"/>
    <col min="1061" max="1280" width="10.375" style="413"/>
    <col min="1281" max="1281" width="5.125" style="413" customWidth="1"/>
    <col min="1282" max="1282" width="3.75" style="413" customWidth="1"/>
    <col min="1283" max="1283" width="3.125" style="413" customWidth="1"/>
    <col min="1284" max="1284" width="21.125" style="413" customWidth="1"/>
    <col min="1285" max="1290" width="6.25" style="413" customWidth="1"/>
    <col min="1291" max="1292" width="6.75" style="413" customWidth="1"/>
    <col min="1293" max="1294" width="7.25" style="413" customWidth="1"/>
    <col min="1295" max="1298" width="3.75" style="413" customWidth="1"/>
    <col min="1299" max="1302" width="3.875" style="413" customWidth="1"/>
    <col min="1303" max="1306" width="3.375" style="413" customWidth="1"/>
    <col min="1307" max="1308" width="8.375" style="413" customWidth="1"/>
    <col min="1309" max="1310" width="6.25" style="413" customWidth="1"/>
    <col min="1311" max="1311" width="2.25" style="413" customWidth="1"/>
    <col min="1312" max="1312" width="4.375" style="413" customWidth="1"/>
    <col min="1313" max="1313" width="6" style="413" customWidth="1"/>
    <col min="1314" max="1314" width="8" style="413" customWidth="1"/>
    <col min="1315" max="1315" width="5.625" style="413" customWidth="1"/>
    <col min="1316" max="1316" width="0.25" style="413" customWidth="1"/>
    <col min="1317" max="1536" width="10.375" style="413"/>
    <col min="1537" max="1537" width="5.125" style="413" customWidth="1"/>
    <col min="1538" max="1538" width="3.75" style="413" customWidth="1"/>
    <col min="1539" max="1539" width="3.125" style="413" customWidth="1"/>
    <col min="1540" max="1540" width="21.125" style="413" customWidth="1"/>
    <col min="1541" max="1546" width="6.25" style="413" customWidth="1"/>
    <col min="1547" max="1548" width="6.75" style="413" customWidth="1"/>
    <col min="1549" max="1550" width="7.25" style="413" customWidth="1"/>
    <col min="1551" max="1554" width="3.75" style="413" customWidth="1"/>
    <col min="1555" max="1558" width="3.875" style="413" customWidth="1"/>
    <col min="1559" max="1562" width="3.375" style="413" customWidth="1"/>
    <col min="1563" max="1564" width="8.375" style="413" customWidth="1"/>
    <col min="1565" max="1566" width="6.25" style="413" customWidth="1"/>
    <col min="1567" max="1567" width="2.25" style="413" customWidth="1"/>
    <col min="1568" max="1568" width="4.375" style="413" customWidth="1"/>
    <col min="1569" max="1569" width="6" style="413" customWidth="1"/>
    <col min="1570" max="1570" width="8" style="413" customWidth="1"/>
    <col min="1571" max="1571" width="5.625" style="413" customWidth="1"/>
    <col min="1572" max="1572" width="0.25" style="413" customWidth="1"/>
    <col min="1573" max="1792" width="10.375" style="413"/>
    <col min="1793" max="1793" width="5.125" style="413" customWidth="1"/>
    <col min="1794" max="1794" width="3.75" style="413" customWidth="1"/>
    <col min="1795" max="1795" width="3.125" style="413" customWidth="1"/>
    <col min="1796" max="1796" width="21.125" style="413" customWidth="1"/>
    <col min="1797" max="1802" width="6.25" style="413" customWidth="1"/>
    <col min="1803" max="1804" width="6.75" style="413" customWidth="1"/>
    <col min="1805" max="1806" width="7.25" style="413" customWidth="1"/>
    <col min="1807" max="1810" width="3.75" style="413" customWidth="1"/>
    <col min="1811" max="1814" width="3.875" style="413" customWidth="1"/>
    <col min="1815" max="1818" width="3.375" style="413" customWidth="1"/>
    <col min="1819" max="1820" width="8.375" style="413" customWidth="1"/>
    <col min="1821" max="1822" width="6.25" style="413" customWidth="1"/>
    <col min="1823" max="1823" width="2.25" style="413" customWidth="1"/>
    <col min="1824" max="1824" width="4.375" style="413" customWidth="1"/>
    <col min="1825" max="1825" width="6" style="413" customWidth="1"/>
    <col min="1826" max="1826" width="8" style="413" customWidth="1"/>
    <col min="1827" max="1827" width="5.625" style="413" customWidth="1"/>
    <col min="1828" max="1828" width="0.25" style="413" customWidth="1"/>
    <col min="1829" max="2048" width="10.375" style="413"/>
    <col min="2049" max="2049" width="5.125" style="413" customWidth="1"/>
    <col min="2050" max="2050" width="3.75" style="413" customWidth="1"/>
    <col min="2051" max="2051" width="3.125" style="413" customWidth="1"/>
    <col min="2052" max="2052" width="21.125" style="413" customWidth="1"/>
    <col min="2053" max="2058" width="6.25" style="413" customWidth="1"/>
    <col min="2059" max="2060" width="6.75" style="413" customWidth="1"/>
    <col min="2061" max="2062" width="7.25" style="413" customWidth="1"/>
    <col min="2063" max="2066" width="3.75" style="413" customWidth="1"/>
    <col min="2067" max="2070" width="3.875" style="413" customWidth="1"/>
    <col min="2071" max="2074" width="3.375" style="413" customWidth="1"/>
    <col min="2075" max="2076" width="8.375" style="413" customWidth="1"/>
    <col min="2077" max="2078" width="6.25" style="413" customWidth="1"/>
    <col min="2079" max="2079" width="2.25" style="413" customWidth="1"/>
    <col min="2080" max="2080" width="4.375" style="413" customWidth="1"/>
    <col min="2081" max="2081" width="6" style="413" customWidth="1"/>
    <col min="2082" max="2082" width="8" style="413" customWidth="1"/>
    <col min="2083" max="2083" width="5.625" style="413" customWidth="1"/>
    <col min="2084" max="2084" width="0.25" style="413" customWidth="1"/>
    <col min="2085" max="2304" width="10.375" style="413"/>
    <col min="2305" max="2305" width="5.125" style="413" customWidth="1"/>
    <col min="2306" max="2306" width="3.75" style="413" customWidth="1"/>
    <col min="2307" max="2307" width="3.125" style="413" customWidth="1"/>
    <col min="2308" max="2308" width="21.125" style="413" customWidth="1"/>
    <col min="2309" max="2314" width="6.25" style="413" customWidth="1"/>
    <col min="2315" max="2316" width="6.75" style="413" customWidth="1"/>
    <col min="2317" max="2318" width="7.25" style="413" customWidth="1"/>
    <col min="2319" max="2322" width="3.75" style="413" customWidth="1"/>
    <col min="2323" max="2326" width="3.875" style="413" customWidth="1"/>
    <col min="2327" max="2330" width="3.375" style="413" customWidth="1"/>
    <col min="2331" max="2332" width="8.375" style="413" customWidth="1"/>
    <col min="2333" max="2334" width="6.25" style="413" customWidth="1"/>
    <col min="2335" max="2335" width="2.25" style="413" customWidth="1"/>
    <col min="2336" max="2336" width="4.375" style="413" customWidth="1"/>
    <col min="2337" max="2337" width="6" style="413" customWidth="1"/>
    <col min="2338" max="2338" width="8" style="413" customWidth="1"/>
    <col min="2339" max="2339" width="5.625" style="413" customWidth="1"/>
    <col min="2340" max="2340" width="0.25" style="413" customWidth="1"/>
    <col min="2341" max="2560" width="10.375" style="413"/>
    <col min="2561" max="2561" width="5.125" style="413" customWidth="1"/>
    <col min="2562" max="2562" width="3.75" style="413" customWidth="1"/>
    <col min="2563" max="2563" width="3.125" style="413" customWidth="1"/>
    <col min="2564" max="2564" width="21.125" style="413" customWidth="1"/>
    <col min="2565" max="2570" width="6.25" style="413" customWidth="1"/>
    <col min="2571" max="2572" width="6.75" style="413" customWidth="1"/>
    <col min="2573" max="2574" width="7.25" style="413" customWidth="1"/>
    <col min="2575" max="2578" width="3.75" style="413" customWidth="1"/>
    <col min="2579" max="2582" width="3.875" style="413" customWidth="1"/>
    <col min="2583" max="2586" width="3.375" style="413" customWidth="1"/>
    <col min="2587" max="2588" width="8.375" style="413" customWidth="1"/>
    <col min="2589" max="2590" width="6.25" style="413" customWidth="1"/>
    <col min="2591" max="2591" width="2.25" style="413" customWidth="1"/>
    <col min="2592" max="2592" width="4.375" style="413" customWidth="1"/>
    <col min="2593" max="2593" width="6" style="413" customWidth="1"/>
    <col min="2594" max="2594" width="8" style="413" customWidth="1"/>
    <col min="2595" max="2595" width="5.625" style="413" customWidth="1"/>
    <col min="2596" max="2596" width="0.25" style="413" customWidth="1"/>
    <col min="2597" max="2816" width="10.375" style="413"/>
    <col min="2817" max="2817" width="5.125" style="413" customWidth="1"/>
    <col min="2818" max="2818" width="3.75" style="413" customWidth="1"/>
    <col min="2819" max="2819" width="3.125" style="413" customWidth="1"/>
    <col min="2820" max="2820" width="21.125" style="413" customWidth="1"/>
    <col min="2821" max="2826" width="6.25" style="413" customWidth="1"/>
    <col min="2827" max="2828" width="6.75" style="413" customWidth="1"/>
    <col min="2829" max="2830" width="7.25" style="413" customWidth="1"/>
    <col min="2831" max="2834" width="3.75" style="413" customWidth="1"/>
    <col min="2835" max="2838" width="3.875" style="413" customWidth="1"/>
    <col min="2839" max="2842" width="3.375" style="413" customWidth="1"/>
    <col min="2843" max="2844" width="8.375" style="413" customWidth="1"/>
    <col min="2845" max="2846" width="6.25" style="413" customWidth="1"/>
    <col min="2847" max="2847" width="2.25" style="413" customWidth="1"/>
    <col min="2848" max="2848" width="4.375" style="413" customWidth="1"/>
    <col min="2849" max="2849" width="6" style="413" customWidth="1"/>
    <col min="2850" max="2850" width="8" style="413" customWidth="1"/>
    <col min="2851" max="2851" width="5.625" style="413" customWidth="1"/>
    <col min="2852" max="2852" width="0.25" style="413" customWidth="1"/>
    <col min="2853" max="3072" width="10.375" style="413"/>
    <col min="3073" max="3073" width="5.125" style="413" customWidth="1"/>
    <col min="3074" max="3074" width="3.75" style="413" customWidth="1"/>
    <col min="3075" max="3075" width="3.125" style="413" customWidth="1"/>
    <col min="3076" max="3076" width="21.125" style="413" customWidth="1"/>
    <col min="3077" max="3082" width="6.25" style="413" customWidth="1"/>
    <col min="3083" max="3084" width="6.75" style="413" customWidth="1"/>
    <col min="3085" max="3086" width="7.25" style="413" customWidth="1"/>
    <col min="3087" max="3090" width="3.75" style="413" customWidth="1"/>
    <col min="3091" max="3094" width="3.875" style="413" customWidth="1"/>
    <col min="3095" max="3098" width="3.375" style="413" customWidth="1"/>
    <col min="3099" max="3100" width="8.375" style="413" customWidth="1"/>
    <col min="3101" max="3102" width="6.25" style="413" customWidth="1"/>
    <col min="3103" max="3103" width="2.25" style="413" customWidth="1"/>
    <col min="3104" max="3104" width="4.375" style="413" customWidth="1"/>
    <col min="3105" max="3105" width="6" style="413" customWidth="1"/>
    <col min="3106" max="3106" width="8" style="413" customWidth="1"/>
    <col min="3107" max="3107" width="5.625" style="413" customWidth="1"/>
    <col min="3108" max="3108" width="0.25" style="413" customWidth="1"/>
    <col min="3109" max="3328" width="10.375" style="413"/>
    <col min="3329" max="3329" width="5.125" style="413" customWidth="1"/>
    <col min="3330" max="3330" width="3.75" style="413" customWidth="1"/>
    <col min="3331" max="3331" width="3.125" style="413" customWidth="1"/>
    <col min="3332" max="3332" width="21.125" style="413" customWidth="1"/>
    <col min="3333" max="3338" width="6.25" style="413" customWidth="1"/>
    <col min="3339" max="3340" width="6.75" style="413" customWidth="1"/>
    <col min="3341" max="3342" width="7.25" style="413" customWidth="1"/>
    <col min="3343" max="3346" width="3.75" style="413" customWidth="1"/>
    <col min="3347" max="3350" width="3.875" style="413" customWidth="1"/>
    <col min="3351" max="3354" width="3.375" style="413" customWidth="1"/>
    <col min="3355" max="3356" width="8.375" style="413" customWidth="1"/>
    <col min="3357" max="3358" width="6.25" style="413" customWidth="1"/>
    <col min="3359" max="3359" width="2.25" style="413" customWidth="1"/>
    <col min="3360" max="3360" width="4.375" style="413" customWidth="1"/>
    <col min="3361" max="3361" width="6" style="413" customWidth="1"/>
    <col min="3362" max="3362" width="8" style="413" customWidth="1"/>
    <col min="3363" max="3363" width="5.625" style="413" customWidth="1"/>
    <col min="3364" max="3364" width="0.25" style="413" customWidth="1"/>
    <col min="3365" max="3584" width="10.375" style="413"/>
    <col min="3585" max="3585" width="5.125" style="413" customWidth="1"/>
    <col min="3586" max="3586" width="3.75" style="413" customWidth="1"/>
    <col min="3587" max="3587" width="3.125" style="413" customWidth="1"/>
    <col min="3588" max="3588" width="21.125" style="413" customWidth="1"/>
    <col min="3589" max="3594" width="6.25" style="413" customWidth="1"/>
    <col min="3595" max="3596" width="6.75" style="413" customWidth="1"/>
    <col min="3597" max="3598" width="7.25" style="413" customWidth="1"/>
    <col min="3599" max="3602" width="3.75" style="413" customWidth="1"/>
    <col min="3603" max="3606" width="3.875" style="413" customWidth="1"/>
    <col min="3607" max="3610" width="3.375" style="413" customWidth="1"/>
    <col min="3611" max="3612" width="8.375" style="413" customWidth="1"/>
    <col min="3613" max="3614" width="6.25" style="413" customWidth="1"/>
    <col min="3615" max="3615" width="2.25" style="413" customWidth="1"/>
    <col min="3616" max="3616" width="4.375" style="413" customWidth="1"/>
    <col min="3617" max="3617" width="6" style="413" customWidth="1"/>
    <col min="3618" max="3618" width="8" style="413" customWidth="1"/>
    <col min="3619" max="3619" width="5.625" style="413" customWidth="1"/>
    <col min="3620" max="3620" width="0.25" style="413" customWidth="1"/>
    <col min="3621" max="3840" width="10.375" style="413"/>
    <col min="3841" max="3841" width="5.125" style="413" customWidth="1"/>
    <col min="3842" max="3842" width="3.75" style="413" customWidth="1"/>
    <col min="3843" max="3843" width="3.125" style="413" customWidth="1"/>
    <col min="3844" max="3844" width="21.125" style="413" customWidth="1"/>
    <col min="3845" max="3850" width="6.25" style="413" customWidth="1"/>
    <col min="3851" max="3852" width="6.75" style="413" customWidth="1"/>
    <col min="3853" max="3854" width="7.25" style="413" customWidth="1"/>
    <col min="3855" max="3858" width="3.75" style="413" customWidth="1"/>
    <col min="3859" max="3862" width="3.875" style="413" customWidth="1"/>
    <col min="3863" max="3866" width="3.375" style="413" customWidth="1"/>
    <col min="3867" max="3868" width="8.375" style="413" customWidth="1"/>
    <col min="3869" max="3870" width="6.25" style="413" customWidth="1"/>
    <col min="3871" max="3871" width="2.25" style="413" customWidth="1"/>
    <col min="3872" max="3872" width="4.375" style="413" customWidth="1"/>
    <col min="3873" max="3873" width="6" style="413" customWidth="1"/>
    <col min="3874" max="3874" width="8" style="413" customWidth="1"/>
    <col min="3875" max="3875" width="5.625" style="413" customWidth="1"/>
    <col min="3876" max="3876" width="0.25" style="413" customWidth="1"/>
    <col min="3877" max="4096" width="10.375" style="413"/>
    <col min="4097" max="4097" width="5.125" style="413" customWidth="1"/>
    <col min="4098" max="4098" width="3.75" style="413" customWidth="1"/>
    <col min="4099" max="4099" width="3.125" style="413" customWidth="1"/>
    <col min="4100" max="4100" width="21.125" style="413" customWidth="1"/>
    <col min="4101" max="4106" width="6.25" style="413" customWidth="1"/>
    <col min="4107" max="4108" width="6.75" style="413" customWidth="1"/>
    <col min="4109" max="4110" width="7.25" style="413" customWidth="1"/>
    <col min="4111" max="4114" width="3.75" style="413" customWidth="1"/>
    <col min="4115" max="4118" width="3.875" style="413" customWidth="1"/>
    <col min="4119" max="4122" width="3.375" style="413" customWidth="1"/>
    <col min="4123" max="4124" width="8.375" style="413" customWidth="1"/>
    <col min="4125" max="4126" width="6.25" style="413" customWidth="1"/>
    <col min="4127" max="4127" width="2.25" style="413" customWidth="1"/>
    <col min="4128" max="4128" width="4.375" style="413" customWidth="1"/>
    <col min="4129" max="4129" width="6" style="413" customWidth="1"/>
    <col min="4130" max="4130" width="8" style="413" customWidth="1"/>
    <col min="4131" max="4131" width="5.625" style="413" customWidth="1"/>
    <col min="4132" max="4132" width="0.25" style="413" customWidth="1"/>
    <col min="4133" max="4352" width="10.375" style="413"/>
    <col min="4353" max="4353" width="5.125" style="413" customWidth="1"/>
    <col min="4354" max="4354" width="3.75" style="413" customWidth="1"/>
    <col min="4355" max="4355" width="3.125" style="413" customWidth="1"/>
    <col min="4356" max="4356" width="21.125" style="413" customWidth="1"/>
    <col min="4357" max="4362" width="6.25" style="413" customWidth="1"/>
    <col min="4363" max="4364" width="6.75" style="413" customWidth="1"/>
    <col min="4365" max="4366" width="7.25" style="413" customWidth="1"/>
    <col min="4367" max="4370" width="3.75" style="413" customWidth="1"/>
    <col min="4371" max="4374" width="3.875" style="413" customWidth="1"/>
    <col min="4375" max="4378" width="3.375" style="413" customWidth="1"/>
    <col min="4379" max="4380" width="8.375" style="413" customWidth="1"/>
    <col min="4381" max="4382" width="6.25" style="413" customWidth="1"/>
    <col min="4383" max="4383" width="2.25" style="413" customWidth="1"/>
    <col min="4384" max="4384" width="4.375" style="413" customWidth="1"/>
    <col min="4385" max="4385" width="6" style="413" customWidth="1"/>
    <col min="4386" max="4386" width="8" style="413" customWidth="1"/>
    <col min="4387" max="4387" width="5.625" style="413" customWidth="1"/>
    <col min="4388" max="4388" width="0.25" style="413" customWidth="1"/>
    <col min="4389" max="4608" width="10.375" style="413"/>
    <col min="4609" max="4609" width="5.125" style="413" customWidth="1"/>
    <col min="4610" max="4610" width="3.75" style="413" customWidth="1"/>
    <col min="4611" max="4611" width="3.125" style="413" customWidth="1"/>
    <col min="4612" max="4612" width="21.125" style="413" customWidth="1"/>
    <col min="4613" max="4618" width="6.25" style="413" customWidth="1"/>
    <col min="4619" max="4620" width="6.75" style="413" customWidth="1"/>
    <col min="4621" max="4622" width="7.25" style="413" customWidth="1"/>
    <col min="4623" max="4626" width="3.75" style="413" customWidth="1"/>
    <col min="4627" max="4630" width="3.875" style="413" customWidth="1"/>
    <col min="4631" max="4634" width="3.375" style="413" customWidth="1"/>
    <col min="4635" max="4636" width="8.375" style="413" customWidth="1"/>
    <col min="4637" max="4638" width="6.25" style="413" customWidth="1"/>
    <col min="4639" max="4639" width="2.25" style="413" customWidth="1"/>
    <col min="4640" max="4640" width="4.375" style="413" customWidth="1"/>
    <col min="4641" max="4641" width="6" style="413" customWidth="1"/>
    <col min="4642" max="4642" width="8" style="413" customWidth="1"/>
    <col min="4643" max="4643" width="5.625" style="413" customWidth="1"/>
    <col min="4644" max="4644" width="0.25" style="413" customWidth="1"/>
    <col min="4645" max="4864" width="10.375" style="413"/>
    <col min="4865" max="4865" width="5.125" style="413" customWidth="1"/>
    <col min="4866" max="4866" width="3.75" style="413" customWidth="1"/>
    <col min="4867" max="4867" width="3.125" style="413" customWidth="1"/>
    <col min="4868" max="4868" width="21.125" style="413" customWidth="1"/>
    <col min="4869" max="4874" width="6.25" style="413" customWidth="1"/>
    <col min="4875" max="4876" width="6.75" style="413" customWidth="1"/>
    <col min="4877" max="4878" width="7.25" style="413" customWidth="1"/>
    <col min="4879" max="4882" width="3.75" style="413" customWidth="1"/>
    <col min="4883" max="4886" width="3.875" style="413" customWidth="1"/>
    <col min="4887" max="4890" width="3.375" style="413" customWidth="1"/>
    <col min="4891" max="4892" width="8.375" style="413" customWidth="1"/>
    <col min="4893" max="4894" width="6.25" style="413" customWidth="1"/>
    <col min="4895" max="4895" width="2.25" style="413" customWidth="1"/>
    <col min="4896" max="4896" width="4.375" style="413" customWidth="1"/>
    <col min="4897" max="4897" width="6" style="413" customWidth="1"/>
    <col min="4898" max="4898" width="8" style="413" customWidth="1"/>
    <col min="4899" max="4899" width="5.625" style="413" customWidth="1"/>
    <col min="4900" max="4900" width="0.25" style="413" customWidth="1"/>
    <col min="4901" max="5120" width="10.375" style="413"/>
    <col min="5121" max="5121" width="5.125" style="413" customWidth="1"/>
    <col min="5122" max="5122" width="3.75" style="413" customWidth="1"/>
    <col min="5123" max="5123" width="3.125" style="413" customWidth="1"/>
    <col min="5124" max="5124" width="21.125" style="413" customWidth="1"/>
    <col min="5125" max="5130" width="6.25" style="413" customWidth="1"/>
    <col min="5131" max="5132" width="6.75" style="413" customWidth="1"/>
    <col min="5133" max="5134" width="7.25" style="413" customWidth="1"/>
    <col min="5135" max="5138" width="3.75" style="413" customWidth="1"/>
    <col min="5139" max="5142" width="3.875" style="413" customWidth="1"/>
    <col min="5143" max="5146" width="3.375" style="413" customWidth="1"/>
    <col min="5147" max="5148" width="8.375" style="413" customWidth="1"/>
    <col min="5149" max="5150" width="6.25" style="413" customWidth="1"/>
    <col min="5151" max="5151" width="2.25" style="413" customWidth="1"/>
    <col min="5152" max="5152" width="4.375" style="413" customWidth="1"/>
    <col min="5153" max="5153" width="6" style="413" customWidth="1"/>
    <col min="5154" max="5154" width="8" style="413" customWidth="1"/>
    <col min="5155" max="5155" width="5.625" style="413" customWidth="1"/>
    <col min="5156" max="5156" width="0.25" style="413" customWidth="1"/>
    <col min="5157" max="5376" width="10.375" style="413"/>
    <col min="5377" max="5377" width="5.125" style="413" customWidth="1"/>
    <col min="5378" max="5378" width="3.75" style="413" customWidth="1"/>
    <col min="5379" max="5379" width="3.125" style="413" customWidth="1"/>
    <col min="5380" max="5380" width="21.125" style="413" customWidth="1"/>
    <col min="5381" max="5386" width="6.25" style="413" customWidth="1"/>
    <col min="5387" max="5388" width="6.75" style="413" customWidth="1"/>
    <col min="5389" max="5390" width="7.25" style="413" customWidth="1"/>
    <col min="5391" max="5394" width="3.75" style="413" customWidth="1"/>
    <col min="5395" max="5398" width="3.875" style="413" customWidth="1"/>
    <col min="5399" max="5402" width="3.375" style="413" customWidth="1"/>
    <col min="5403" max="5404" width="8.375" style="413" customWidth="1"/>
    <col min="5405" max="5406" width="6.25" style="413" customWidth="1"/>
    <col min="5407" max="5407" width="2.25" style="413" customWidth="1"/>
    <col min="5408" max="5408" width="4.375" style="413" customWidth="1"/>
    <col min="5409" max="5409" width="6" style="413" customWidth="1"/>
    <col min="5410" max="5410" width="8" style="413" customWidth="1"/>
    <col min="5411" max="5411" width="5.625" style="413" customWidth="1"/>
    <col min="5412" max="5412" width="0.25" style="413" customWidth="1"/>
    <col min="5413" max="5632" width="10.375" style="413"/>
    <col min="5633" max="5633" width="5.125" style="413" customWidth="1"/>
    <col min="5634" max="5634" width="3.75" style="413" customWidth="1"/>
    <col min="5635" max="5635" width="3.125" style="413" customWidth="1"/>
    <col min="5636" max="5636" width="21.125" style="413" customWidth="1"/>
    <col min="5637" max="5642" width="6.25" style="413" customWidth="1"/>
    <col min="5643" max="5644" width="6.75" style="413" customWidth="1"/>
    <col min="5645" max="5646" width="7.25" style="413" customWidth="1"/>
    <col min="5647" max="5650" width="3.75" style="413" customWidth="1"/>
    <col min="5651" max="5654" width="3.875" style="413" customWidth="1"/>
    <col min="5655" max="5658" width="3.375" style="413" customWidth="1"/>
    <col min="5659" max="5660" width="8.375" style="413" customWidth="1"/>
    <col min="5661" max="5662" width="6.25" style="413" customWidth="1"/>
    <col min="5663" max="5663" width="2.25" style="413" customWidth="1"/>
    <col min="5664" max="5664" width="4.375" style="413" customWidth="1"/>
    <col min="5665" max="5665" width="6" style="413" customWidth="1"/>
    <col min="5666" max="5666" width="8" style="413" customWidth="1"/>
    <col min="5667" max="5667" width="5.625" style="413" customWidth="1"/>
    <col min="5668" max="5668" width="0.25" style="413" customWidth="1"/>
    <col min="5669" max="5888" width="10.375" style="413"/>
    <col min="5889" max="5889" width="5.125" style="413" customWidth="1"/>
    <col min="5890" max="5890" width="3.75" style="413" customWidth="1"/>
    <col min="5891" max="5891" width="3.125" style="413" customWidth="1"/>
    <col min="5892" max="5892" width="21.125" style="413" customWidth="1"/>
    <col min="5893" max="5898" width="6.25" style="413" customWidth="1"/>
    <col min="5899" max="5900" width="6.75" style="413" customWidth="1"/>
    <col min="5901" max="5902" width="7.25" style="413" customWidth="1"/>
    <col min="5903" max="5906" width="3.75" style="413" customWidth="1"/>
    <col min="5907" max="5910" width="3.875" style="413" customWidth="1"/>
    <col min="5911" max="5914" width="3.375" style="413" customWidth="1"/>
    <col min="5915" max="5916" width="8.375" style="413" customWidth="1"/>
    <col min="5917" max="5918" width="6.25" style="413" customWidth="1"/>
    <col min="5919" max="5919" width="2.25" style="413" customWidth="1"/>
    <col min="5920" max="5920" width="4.375" style="413" customWidth="1"/>
    <col min="5921" max="5921" width="6" style="413" customWidth="1"/>
    <col min="5922" max="5922" width="8" style="413" customWidth="1"/>
    <col min="5923" max="5923" width="5.625" style="413" customWidth="1"/>
    <col min="5924" max="5924" width="0.25" style="413" customWidth="1"/>
    <col min="5925" max="6144" width="10.375" style="413"/>
    <col min="6145" max="6145" width="5.125" style="413" customWidth="1"/>
    <col min="6146" max="6146" width="3.75" style="413" customWidth="1"/>
    <col min="6147" max="6147" width="3.125" style="413" customWidth="1"/>
    <col min="6148" max="6148" width="21.125" style="413" customWidth="1"/>
    <col min="6149" max="6154" width="6.25" style="413" customWidth="1"/>
    <col min="6155" max="6156" width="6.75" style="413" customWidth="1"/>
    <col min="6157" max="6158" width="7.25" style="413" customWidth="1"/>
    <col min="6159" max="6162" width="3.75" style="413" customWidth="1"/>
    <col min="6163" max="6166" width="3.875" style="413" customWidth="1"/>
    <col min="6167" max="6170" width="3.375" style="413" customWidth="1"/>
    <col min="6171" max="6172" width="8.375" style="413" customWidth="1"/>
    <col min="6173" max="6174" width="6.25" style="413" customWidth="1"/>
    <col min="6175" max="6175" width="2.25" style="413" customWidth="1"/>
    <col min="6176" max="6176" width="4.375" style="413" customWidth="1"/>
    <col min="6177" max="6177" width="6" style="413" customWidth="1"/>
    <col min="6178" max="6178" width="8" style="413" customWidth="1"/>
    <col min="6179" max="6179" width="5.625" style="413" customWidth="1"/>
    <col min="6180" max="6180" width="0.25" style="413" customWidth="1"/>
    <col min="6181" max="6400" width="10.375" style="413"/>
    <col min="6401" max="6401" width="5.125" style="413" customWidth="1"/>
    <col min="6402" max="6402" width="3.75" style="413" customWidth="1"/>
    <col min="6403" max="6403" width="3.125" style="413" customWidth="1"/>
    <col min="6404" max="6404" width="21.125" style="413" customWidth="1"/>
    <col min="6405" max="6410" width="6.25" style="413" customWidth="1"/>
    <col min="6411" max="6412" width="6.75" style="413" customWidth="1"/>
    <col min="6413" max="6414" width="7.25" style="413" customWidth="1"/>
    <col min="6415" max="6418" width="3.75" style="413" customWidth="1"/>
    <col min="6419" max="6422" width="3.875" style="413" customWidth="1"/>
    <col min="6423" max="6426" width="3.375" style="413" customWidth="1"/>
    <col min="6427" max="6428" width="8.375" style="413" customWidth="1"/>
    <col min="6429" max="6430" width="6.25" style="413" customWidth="1"/>
    <col min="6431" max="6431" width="2.25" style="413" customWidth="1"/>
    <col min="6432" max="6432" width="4.375" style="413" customWidth="1"/>
    <col min="6433" max="6433" width="6" style="413" customWidth="1"/>
    <col min="6434" max="6434" width="8" style="413" customWidth="1"/>
    <col min="6435" max="6435" width="5.625" style="413" customWidth="1"/>
    <col min="6436" max="6436" width="0.25" style="413" customWidth="1"/>
    <col min="6437" max="6656" width="10.375" style="413"/>
    <col min="6657" max="6657" width="5.125" style="413" customWidth="1"/>
    <col min="6658" max="6658" width="3.75" style="413" customWidth="1"/>
    <col min="6659" max="6659" width="3.125" style="413" customWidth="1"/>
    <col min="6660" max="6660" width="21.125" style="413" customWidth="1"/>
    <col min="6661" max="6666" width="6.25" style="413" customWidth="1"/>
    <col min="6667" max="6668" width="6.75" style="413" customWidth="1"/>
    <col min="6669" max="6670" width="7.25" style="413" customWidth="1"/>
    <col min="6671" max="6674" width="3.75" style="413" customWidth="1"/>
    <col min="6675" max="6678" width="3.875" style="413" customWidth="1"/>
    <col min="6679" max="6682" width="3.375" style="413" customWidth="1"/>
    <col min="6683" max="6684" width="8.375" style="413" customWidth="1"/>
    <col min="6685" max="6686" width="6.25" style="413" customWidth="1"/>
    <col min="6687" max="6687" width="2.25" style="413" customWidth="1"/>
    <col min="6688" max="6688" width="4.375" style="413" customWidth="1"/>
    <col min="6689" max="6689" width="6" style="413" customWidth="1"/>
    <col min="6690" max="6690" width="8" style="413" customWidth="1"/>
    <col min="6691" max="6691" width="5.625" style="413" customWidth="1"/>
    <col min="6692" max="6692" width="0.25" style="413" customWidth="1"/>
    <col min="6693" max="6912" width="10.375" style="413"/>
    <col min="6913" max="6913" width="5.125" style="413" customWidth="1"/>
    <col min="6914" max="6914" width="3.75" style="413" customWidth="1"/>
    <col min="6915" max="6915" width="3.125" style="413" customWidth="1"/>
    <col min="6916" max="6916" width="21.125" style="413" customWidth="1"/>
    <col min="6917" max="6922" width="6.25" style="413" customWidth="1"/>
    <col min="6923" max="6924" width="6.75" style="413" customWidth="1"/>
    <col min="6925" max="6926" width="7.25" style="413" customWidth="1"/>
    <col min="6927" max="6930" width="3.75" style="413" customWidth="1"/>
    <col min="6931" max="6934" width="3.875" style="413" customWidth="1"/>
    <col min="6935" max="6938" width="3.375" style="413" customWidth="1"/>
    <col min="6939" max="6940" width="8.375" style="413" customWidth="1"/>
    <col min="6941" max="6942" width="6.25" style="413" customWidth="1"/>
    <col min="6943" max="6943" width="2.25" style="413" customWidth="1"/>
    <col min="6944" max="6944" width="4.375" style="413" customWidth="1"/>
    <col min="6945" max="6945" width="6" style="413" customWidth="1"/>
    <col min="6946" max="6946" width="8" style="413" customWidth="1"/>
    <col min="6947" max="6947" width="5.625" style="413" customWidth="1"/>
    <col min="6948" max="6948" width="0.25" style="413" customWidth="1"/>
    <col min="6949" max="7168" width="10.375" style="413"/>
    <col min="7169" max="7169" width="5.125" style="413" customWidth="1"/>
    <col min="7170" max="7170" width="3.75" style="413" customWidth="1"/>
    <col min="7171" max="7171" width="3.125" style="413" customWidth="1"/>
    <col min="7172" max="7172" width="21.125" style="413" customWidth="1"/>
    <col min="7173" max="7178" width="6.25" style="413" customWidth="1"/>
    <col min="7179" max="7180" width="6.75" style="413" customWidth="1"/>
    <col min="7181" max="7182" width="7.25" style="413" customWidth="1"/>
    <col min="7183" max="7186" width="3.75" style="413" customWidth="1"/>
    <col min="7187" max="7190" width="3.875" style="413" customWidth="1"/>
    <col min="7191" max="7194" width="3.375" style="413" customWidth="1"/>
    <col min="7195" max="7196" width="8.375" style="413" customWidth="1"/>
    <col min="7197" max="7198" width="6.25" style="413" customWidth="1"/>
    <col min="7199" max="7199" width="2.25" style="413" customWidth="1"/>
    <col min="7200" max="7200" width="4.375" style="413" customWidth="1"/>
    <col min="7201" max="7201" width="6" style="413" customWidth="1"/>
    <col min="7202" max="7202" width="8" style="413" customWidth="1"/>
    <col min="7203" max="7203" width="5.625" style="413" customWidth="1"/>
    <col min="7204" max="7204" width="0.25" style="413" customWidth="1"/>
    <col min="7205" max="7424" width="10.375" style="413"/>
    <col min="7425" max="7425" width="5.125" style="413" customWidth="1"/>
    <col min="7426" max="7426" width="3.75" style="413" customWidth="1"/>
    <col min="7427" max="7427" width="3.125" style="413" customWidth="1"/>
    <col min="7428" max="7428" width="21.125" style="413" customWidth="1"/>
    <col min="7429" max="7434" width="6.25" style="413" customWidth="1"/>
    <col min="7435" max="7436" width="6.75" style="413" customWidth="1"/>
    <col min="7437" max="7438" width="7.25" style="413" customWidth="1"/>
    <col min="7439" max="7442" width="3.75" style="413" customWidth="1"/>
    <col min="7443" max="7446" width="3.875" style="413" customWidth="1"/>
    <col min="7447" max="7450" width="3.375" style="413" customWidth="1"/>
    <col min="7451" max="7452" width="8.375" style="413" customWidth="1"/>
    <col min="7453" max="7454" width="6.25" style="413" customWidth="1"/>
    <col min="7455" max="7455" width="2.25" style="413" customWidth="1"/>
    <col min="7456" max="7456" width="4.375" style="413" customWidth="1"/>
    <col min="7457" max="7457" width="6" style="413" customWidth="1"/>
    <col min="7458" max="7458" width="8" style="413" customWidth="1"/>
    <col min="7459" max="7459" width="5.625" style="413" customWidth="1"/>
    <col min="7460" max="7460" width="0.25" style="413" customWidth="1"/>
    <col min="7461" max="7680" width="10.375" style="413"/>
    <col min="7681" max="7681" width="5.125" style="413" customWidth="1"/>
    <col min="7682" max="7682" width="3.75" style="413" customWidth="1"/>
    <col min="7683" max="7683" width="3.125" style="413" customWidth="1"/>
    <col min="7684" max="7684" width="21.125" style="413" customWidth="1"/>
    <col min="7685" max="7690" width="6.25" style="413" customWidth="1"/>
    <col min="7691" max="7692" width="6.75" style="413" customWidth="1"/>
    <col min="7693" max="7694" width="7.25" style="413" customWidth="1"/>
    <col min="7695" max="7698" width="3.75" style="413" customWidth="1"/>
    <col min="7699" max="7702" width="3.875" style="413" customWidth="1"/>
    <col min="7703" max="7706" width="3.375" style="413" customWidth="1"/>
    <col min="7707" max="7708" width="8.375" style="413" customWidth="1"/>
    <col min="7709" max="7710" width="6.25" style="413" customWidth="1"/>
    <col min="7711" max="7711" width="2.25" style="413" customWidth="1"/>
    <col min="7712" max="7712" width="4.375" style="413" customWidth="1"/>
    <col min="7713" max="7713" width="6" style="413" customWidth="1"/>
    <col min="7714" max="7714" width="8" style="413" customWidth="1"/>
    <col min="7715" max="7715" width="5.625" style="413" customWidth="1"/>
    <col min="7716" max="7716" width="0.25" style="413" customWidth="1"/>
    <col min="7717" max="7936" width="10.375" style="413"/>
    <col min="7937" max="7937" width="5.125" style="413" customWidth="1"/>
    <col min="7938" max="7938" width="3.75" style="413" customWidth="1"/>
    <col min="7939" max="7939" width="3.125" style="413" customWidth="1"/>
    <col min="7940" max="7940" width="21.125" style="413" customWidth="1"/>
    <col min="7941" max="7946" width="6.25" style="413" customWidth="1"/>
    <col min="7947" max="7948" width="6.75" style="413" customWidth="1"/>
    <col min="7949" max="7950" width="7.25" style="413" customWidth="1"/>
    <col min="7951" max="7954" width="3.75" style="413" customWidth="1"/>
    <col min="7955" max="7958" width="3.875" style="413" customWidth="1"/>
    <col min="7959" max="7962" width="3.375" style="413" customWidth="1"/>
    <col min="7963" max="7964" width="8.375" style="413" customWidth="1"/>
    <col min="7965" max="7966" width="6.25" style="413" customWidth="1"/>
    <col min="7967" max="7967" width="2.25" style="413" customWidth="1"/>
    <col min="7968" max="7968" width="4.375" style="413" customWidth="1"/>
    <col min="7969" max="7969" width="6" style="413" customWidth="1"/>
    <col min="7970" max="7970" width="8" style="413" customWidth="1"/>
    <col min="7971" max="7971" width="5.625" style="413" customWidth="1"/>
    <col min="7972" max="7972" width="0.25" style="413" customWidth="1"/>
    <col min="7973" max="8192" width="10.375" style="413"/>
    <col min="8193" max="8193" width="5.125" style="413" customWidth="1"/>
    <col min="8194" max="8194" width="3.75" style="413" customWidth="1"/>
    <col min="8195" max="8195" width="3.125" style="413" customWidth="1"/>
    <col min="8196" max="8196" width="21.125" style="413" customWidth="1"/>
    <col min="8197" max="8202" width="6.25" style="413" customWidth="1"/>
    <col min="8203" max="8204" width="6.75" style="413" customWidth="1"/>
    <col min="8205" max="8206" width="7.25" style="413" customWidth="1"/>
    <col min="8207" max="8210" width="3.75" style="413" customWidth="1"/>
    <col min="8211" max="8214" width="3.875" style="413" customWidth="1"/>
    <col min="8215" max="8218" width="3.375" style="413" customWidth="1"/>
    <col min="8219" max="8220" width="8.375" style="413" customWidth="1"/>
    <col min="8221" max="8222" width="6.25" style="413" customWidth="1"/>
    <col min="8223" max="8223" width="2.25" style="413" customWidth="1"/>
    <col min="8224" max="8224" width="4.375" style="413" customWidth="1"/>
    <col min="8225" max="8225" width="6" style="413" customWidth="1"/>
    <col min="8226" max="8226" width="8" style="413" customWidth="1"/>
    <col min="8227" max="8227" width="5.625" style="413" customWidth="1"/>
    <col min="8228" max="8228" width="0.25" style="413" customWidth="1"/>
    <col min="8229" max="8448" width="10.375" style="413"/>
    <col min="8449" max="8449" width="5.125" style="413" customWidth="1"/>
    <col min="8450" max="8450" width="3.75" style="413" customWidth="1"/>
    <col min="8451" max="8451" width="3.125" style="413" customWidth="1"/>
    <col min="8452" max="8452" width="21.125" style="413" customWidth="1"/>
    <col min="8453" max="8458" width="6.25" style="413" customWidth="1"/>
    <col min="8459" max="8460" width="6.75" style="413" customWidth="1"/>
    <col min="8461" max="8462" width="7.25" style="413" customWidth="1"/>
    <col min="8463" max="8466" width="3.75" style="413" customWidth="1"/>
    <col min="8467" max="8470" width="3.875" style="413" customWidth="1"/>
    <col min="8471" max="8474" width="3.375" style="413" customWidth="1"/>
    <col min="8475" max="8476" width="8.375" style="413" customWidth="1"/>
    <col min="8477" max="8478" width="6.25" style="413" customWidth="1"/>
    <col min="8479" max="8479" width="2.25" style="413" customWidth="1"/>
    <col min="8480" max="8480" width="4.375" style="413" customWidth="1"/>
    <col min="8481" max="8481" width="6" style="413" customWidth="1"/>
    <col min="8482" max="8482" width="8" style="413" customWidth="1"/>
    <col min="8483" max="8483" width="5.625" style="413" customWidth="1"/>
    <col min="8484" max="8484" width="0.25" style="413" customWidth="1"/>
    <col min="8485" max="8704" width="10.375" style="413"/>
    <col min="8705" max="8705" width="5.125" style="413" customWidth="1"/>
    <col min="8706" max="8706" width="3.75" style="413" customWidth="1"/>
    <col min="8707" max="8707" width="3.125" style="413" customWidth="1"/>
    <col min="8708" max="8708" width="21.125" style="413" customWidth="1"/>
    <col min="8709" max="8714" width="6.25" style="413" customWidth="1"/>
    <col min="8715" max="8716" width="6.75" style="413" customWidth="1"/>
    <col min="8717" max="8718" width="7.25" style="413" customWidth="1"/>
    <col min="8719" max="8722" width="3.75" style="413" customWidth="1"/>
    <col min="8723" max="8726" width="3.875" style="413" customWidth="1"/>
    <col min="8727" max="8730" width="3.375" style="413" customWidth="1"/>
    <col min="8731" max="8732" width="8.375" style="413" customWidth="1"/>
    <col min="8733" max="8734" width="6.25" style="413" customWidth="1"/>
    <col min="8735" max="8735" width="2.25" style="413" customWidth="1"/>
    <col min="8736" max="8736" width="4.375" style="413" customWidth="1"/>
    <col min="8737" max="8737" width="6" style="413" customWidth="1"/>
    <col min="8738" max="8738" width="8" style="413" customWidth="1"/>
    <col min="8739" max="8739" width="5.625" style="413" customWidth="1"/>
    <col min="8740" max="8740" width="0.25" style="413" customWidth="1"/>
    <col min="8741" max="8960" width="10.375" style="413"/>
    <col min="8961" max="8961" width="5.125" style="413" customWidth="1"/>
    <col min="8962" max="8962" width="3.75" style="413" customWidth="1"/>
    <col min="8963" max="8963" width="3.125" style="413" customWidth="1"/>
    <col min="8964" max="8964" width="21.125" style="413" customWidth="1"/>
    <col min="8965" max="8970" width="6.25" style="413" customWidth="1"/>
    <col min="8971" max="8972" width="6.75" style="413" customWidth="1"/>
    <col min="8973" max="8974" width="7.25" style="413" customWidth="1"/>
    <col min="8975" max="8978" width="3.75" style="413" customWidth="1"/>
    <col min="8979" max="8982" width="3.875" style="413" customWidth="1"/>
    <col min="8983" max="8986" width="3.375" style="413" customWidth="1"/>
    <col min="8987" max="8988" width="8.375" style="413" customWidth="1"/>
    <col min="8989" max="8990" width="6.25" style="413" customWidth="1"/>
    <col min="8991" max="8991" width="2.25" style="413" customWidth="1"/>
    <col min="8992" max="8992" width="4.375" style="413" customWidth="1"/>
    <col min="8993" max="8993" width="6" style="413" customWidth="1"/>
    <col min="8994" max="8994" width="8" style="413" customWidth="1"/>
    <col min="8995" max="8995" width="5.625" style="413" customWidth="1"/>
    <col min="8996" max="8996" width="0.25" style="413" customWidth="1"/>
    <col min="8997" max="9216" width="10.375" style="413"/>
    <col min="9217" max="9217" width="5.125" style="413" customWidth="1"/>
    <col min="9218" max="9218" width="3.75" style="413" customWidth="1"/>
    <col min="9219" max="9219" width="3.125" style="413" customWidth="1"/>
    <col min="9220" max="9220" width="21.125" style="413" customWidth="1"/>
    <col min="9221" max="9226" width="6.25" style="413" customWidth="1"/>
    <col min="9227" max="9228" width="6.75" style="413" customWidth="1"/>
    <col min="9229" max="9230" width="7.25" style="413" customWidth="1"/>
    <col min="9231" max="9234" width="3.75" style="413" customWidth="1"/>
    <col min="9235" max="9238" width="3.875" style="413" customWidth="1"/>
    <col min="9239" max="9242" width="3.375" style="413" customWidth="1"/>
    <col min="9243" max="9244" width="8.375" style="413" customWidth="1"/>
    <col min="9245" max="9246" width="6.25" style="413" customWidth="1"/>
    <col min="9247" max="9247" width="2.25" style="413" customWidth="1"/>
    <col min="9248" max="9248" width="4.375" style="413" customWidth="1"/>
    <col min="9249" max="9249" width="6" style="413" customWidth="1"/>
    <col min="9250" max="9250" width="8" style="413" customWidth="1"/>
    <col min="9251" max="9251" width="5.625" style="413" customWidth="1"/>
    <col min="9252" max="9252" width="0.25" style="413" customWidth="1"/>
    <col min="9253" max="9472" width="10.375" style="413"/>
    <col min="9473" max="9473" width="5.125" style="413" customWidth="1"/>
    <col min="9474" max="9474" width="3.75" style="413" customWidth="1"/>
    <col min="9475" max="9475" width="3.125" style="413" customWidth="1"/>
    <col min="9476" max="9476" width="21.125" style="413" customWidth="1"/>
    <col min="9477" max="9482" width="6.25" style="413" customWidth="1"/>
    <col min="9483" max="9484" width="6.75" style="413" customWidth="1"/>
    <col min="9485" max="9486" width="7.25" style="413" customWidth="1"/>
    <col min="9487" max="9490" width="3.75" style="413" customWidth="1"/>
    <col min="9491" max="9494" width="3.875" style="413" customWidth="1"/>
    <col min="9495" max="9498" width="3.375" style="413" customWidth="1"/>
    <col min="9499" max="9500" width="8.375" style="413" customWidth="1"/>
    <col min="9501" max="9502" width="6.25" style="413" customWidth="1"/>
    <col min="9503" max="9503" width="2.25" style="413" customWidth="1"/>
    <col min="9504" max="9504" width="4.375" style="413" customWidth="1"/>
    <col min="9505" max="9505" width="6" style="413" customWidth="1"/>
    <col min="9506" max="9506" width="8" style="413" customWidth="1"/>
    <col min="9507" max="9507" width="5.625" style="413" customWidth="1"/>
    <col min="9508" max="9508" width="0.25" style="413" customWidth="1"/>
    <col min="9509" max="9728" width="10.375" style="413"/>
    <col min="9729" max="9729" width="5.125" style="413" customWidth="1"/>
    <col min="9730" max="9730" width="3.75" style="413" customWidth="1"/>
    <col min="9731" max="9731" width="3.125" style="413" customWidth="1"/>
    <col min="9732" max="9732" width="21.125" style="413" customWidth="1"/>
    <col min="9733" max="9738" width="6.25" style="413" customWidth="1"/>
    <col min="9739" max="9740" width="6.75" style="413" customWidth="1"/>
    <col min="9741" max="9742" width="7.25" style="413" customWidth="1"/>
    <col min="9743" max="9746" width="3.75" style="413" customWidth="1"/>
    <col min="9747" max="9750" width="3.875" style="413" customWidth="1"/>
    <col min="9751" max="9754" width="3.375" style="413" customWidth="1"/>
    <col min="9755" max="9756" width="8.375" style="413" customWidth="1"/>
    <col min="9757" max="9758" width="6.25" style="413" customWidth="1"/>
    <col min="9759" max="9759" width="2.25" style="413" customWidth="1"/>
    <col min="9760" max="9760" width="4.375" style="413" customWidth="1"/>
    <col min="9761" max="9761" width="6" style="413" customWidth="1"/>
    <col min="9762" max="9762" width="8" style="413" customWidth="1"/>
    <col min="9763" max="9763" width="5.625" style="413" customWidth="1"/>
    <col min="9764" max="9764" width="0.25" style="413" customWidth="1"/>
    <col min="9765" max="9984" width="10.375" style="413"/>
    <col min="9985" max="9985" width="5.125" style="413" customWidth="1"/>
    <col min="9986" max="9986" width="3.75" style="413" customWidth="1"/>
    <col min="9987" max="9987" width="3.125" style="413" customWidth="1"/>
    <col min="9988" max="9988" width="21.125" style="413" customWidth="1"/>
    <col min="9989" max="9994" width="6.25" style="413" customWidth="1"/>
    <col min="9995" max="9996" width="6.75" style="413" customWidth="1"/>
    <col min="9997" max="9998" width="7.25" style="413" customWidth="1"/>
    <col min="9999" max="10002" width="3.75" style="413" customWidth="1"/>
    <col min="10003" max="10006" width="3.875" style="413" customWidth="1"/>
    <col min="10007" max="10010" width="3.375" style="413" customWidth="1"/>
    <col min="10011" max="10012" width="8.375" style="413" customWidth="1"/>
    <col min="10013" max="10014" width="6.25" style="413" customWidth="1"/>
    <col min="10015" max="10015" width="2.25" style="413" customWidth="1"/>
    <col min="10016" max="10016" width="4.375" style="413" customWidth="1"/>
    <col min="10017" max="10017" width="6" style="413" customWidth="1"/>
    <col min="10018" max="10018" width="8" style="413" customWidth="1"/>
    <col min="10019" max="10019" width="5.625" style="413" customWidth="1"/>
    <col min="10020" max="10020" width="0.25" style="413" customWidth="1"/>
    <col min="10021" max="10240" width="10.375" style="413"/>
    <col min="10241" max="10241" width="5.125" style="413" customWidth="1"/>
    <col min="10242" max="10242" width="3.75" style="413" customWidth="1"/>
    <col min="10243" max="10243" width="3.125" style="413" customWidth="1"/>
    <col min="10244" max="10244" width="21.125" style="413" customWidth="1"/>
    <col min="10245" max="10250" width="6.25" style="413" customWidth="1"/>
    <col min="10251" max="10252" width="6.75" style="413" customWidth="1"/>
    <col min="10253" max="10254" width="7.25" style="413" customWidth="1"/>
    <col min="10255" max="10258" width="3.75" style="413" customWidth="1"/>
    <col min="10259" max="10262" width="3.875" style="413" customWidth="1"/>
    <col min="10263" max="10266" width="3.375" style="413" customWidth="1"/>
    <col min="10267" max="10268" width="8.375" style="413" customWidth="1"/>
    <col min="10269" max="10270" width="6.25" style="413" customWidth="1"/>
    <col min="10271" max="10271" width="2.25" style="413" customWidth="1"/>
    <col min="10272" max="10272" width="4.375" style="413" customWidth="1"/>
    <col min="10273" max="10273" width="6" style="413" customWidth="1"/>
    <col min="10274" max="10274" width="8" style="413" customWidth="1"/>
    <col min="10275" max="10275" width="5.625" style="413" customWidth="1"/>
    <col min="10276" max="10276" width="0.25" style="413" customWidth="1"/>
    <col min="10277" max="10496" width="10.375" style="413"/>
    <col min="10497" max="10497" width="5.125" style="413" customWidth="1"/>
    <col min="10498" max="10498" width="3.75" style="413" customWidth="1"/>
    <col min="10499" max="10499" width="3.125" style="413" customWidth="1"/>
    <col min="10500" max="10500" width="21.125" style="413" customWidth="1"/>
    <col min="10501" max="10506" width="6.25" style="413" customWidth="1"/>
    <col min="10507" max="10508" width="6.75" style="413" customWidth="1"/>
    <col min="10509" max="10510" width="7.25" style="413" customWidth="1"/>
    <col min="10511" max="10514" width="3.75" style="413" customWidth="1"/>
    <col min="10515" max="10518" width="3.875" style="413" customWidth="1"/>
    <col min="10519" max="10522" width="3.375" style="413" customWidth="1"/>
    <col min="10523" max="10524" width="8.375" style="413" customWidth="1"/>
    <col min="10525" max="10526" width="6.25" style="413" customWidth="1"/>
    <col min="10527" max="10527" width="2.25" style="413" customWidth="1"/>
    <col min="10528" max="10528" width="4.375" style="413" customWidth="1"/>
    <col min="10529" max="10529" width="6" style="413" customWidth="1"/>
    <col min="10530" max="10530" width="8" style="413" customWidth="1"/>
    <col min="10531" max="10531" width="5.625" style="413" customWidth="1"/>
    <col min="10532" max="10532" width="0.25" style="413" customWidth="1"/>
    <col min="10533" max="10752" width="10.375" style="413"/>
    <col min="10753" max="10753" width="5.125" style="413" customWidth="1"/>
    <col min="10754" max="10754" width="3.75" style="413" customWidth="1"/>
    <col min="10755" max="10755" width="3.125" style="413" customWidth="1"/>
    <col min="10756" max="10756" width="21.125" style="413" customWidth="1"/>
    <col min="10757" max="10762" width="6.25" style="413" customWidth="1"/>
    <col min="10763" max="10764" width="6.75" style="413" customWidth="1"/>
    <col min="10765" max="10766" width="7.25" style="413" customWidth="1"/>
    <col min="10767" max="10770" width="3.75" style="413" customWidth="1"/>
    <col min="10771" max="10774" width="3.875" style="413" customWidth="1"/>
    <col min="10775" max="10778" width="3.375" style="413" customWidth="1"/>
    <col min="10779" max="10780" width="8.375" style="413" customWidth="1"/>
    <col min="10781" max="10782" width="6.25" style="413" customWidth="1"/>
    <col min="10783" max="10783" width="2.25" style="413" customWidth="1"/>
    <col min="10784" max="10784" width="4.375" style="413" customWidth="1"/>
    <col min="10785" max="10785" width="6" style="413" customWidth="1"/>
    <col min="10786" max="10786" width="8" style="413" customWidth="1"/>
    <col min="10787" max="10787" width="5.625" style="413" customWidth="1"/>
    <col min="10788" max="10788" width="0.25" style="413" customWidth="1"/>
    <col min="10789" max="11008" width="10.375" style="413"/>
    <col min="11009" max="11009" width="5.125" style="413" customWidth="1"/>
    <col min="11010" max="11010" width="3.75" style="413" customWidth="1"/>
    <col min="11011" max="11011" width="3.125" style="413" customWidth="1"/>
    <col min="11012" max="11012" width="21.125" style="413" customWidth="1"/>
    <col min="11013" max="11018" width="6.25" style="413" customWidth="1"/>
    <col min="11019" max="11020" width="6.75" style="413" customWidth="1"/>
    <col min="11021" max="11022" width="7.25" style="413" customWidth="1"/>
    <col min="11023" max="11026" width="3.75" style="413" customWidth="1"/>
    <col min="11027" max="11030" width="3.875" style="413" customWidth="1"/>
    <col min="11031" max="11034" width="3.375" style="413" customWidth="1"/>
    <col min="11035" max="11036" width="8.375" style="413" customWidth="1"/>
    <col min="11037" max="11038" width="6.25" style="413" customWidth="1"/>
    <col min="11039" max="11039" width="2.25" style="413" customWidth="1"/>
    <col min="11040" max="11040" width="4.375" style="413" customWidth="1"/>
    <col min="11041" max="11041" width="6" style="413" customWidth="1"/>
    <col min="11042" max="11042" width="8" style="413" customWidth="1"/>
    <col min="11043" max="11043" width="5.625" style="413" customWidth="1"/>
    <col min="11044" max="11044" width="0.25" style="413" customWidth="1"/>
    <col min="11045" max="11264" width="10.375" style="413"/>
    <col min="11265" max="11265" width="5.125" style="413" customWidth="1"/>
    <col min="11266" max="11266" width="3.75" style="413" customWidth="1"/>
    <col min="11267" max="11267" width="3.125" style="413" customWidth="1"/>
    <col min="11268" max="11268" width="21.125" style="413" customWidth="1"/>
    <col min="11269" max="11274" width="6.25" style="413" customWidth="1"/>
    <col min="11275" max="11276" width="6.75" style="413" customWidth="1"/>
    <col min="11277" max="11278" width="7.25" style="413" customWidth="1"/>
    <col min="11279" max="11282" width="3.75" style="413" customWidth="1"/>
    <col min="11283" max="11286" width="3.875" style="413" customWidth="1"/>
    <col min="11287" max="11290" width="3.375" style="413" customWidth="1"/>
    <col min="11291" max="11292" width="8.375" style="413" customWidth="1"/>
    <col min="11293" max="11294" width="6.25" style="413" customWidth="1"/>
    <col min="11295" max="11295" width="2.25" style="413" customWidth="1"/>
    <col min="11296" max="11296" width="4.375" style="413" customWidth="1"/>
    <col min="11297" max="11297" width="6" style="413" customWidth="1"/>
    <col min="11298" max="11298" width="8" style="413" customWidth="1"/>
    <col min="11299" max="11299" width="5.625" style="413" customWidth="1"/>
    <col min="11300" max="11300" width="0.25" style="413" customWidth="1"/>
    <col min="11301" max="11520" width="10.375" style="413"/>
    <col min="11521" max="11521" width="5.125" style="413" customWidth="1"/>
    <col min="11522" max="11522" width="3.75" style="413" customWidth="1"/>
    <col min="11523" max="11523" width="3.125" style="413" customWidth="1"/>
    <col min="11524" max="11524" width="21.125" style="413" customWidth="1"/>
    <col min="11525" max="11530" width="6.25" style="413" customWidth="1"/>
    <col min="11531" max="11532" width="6.75" style="413" customWidth="1"/>
    <col min="11533" max="11534" width="7.25" style="413" customWidth="1"/>
    <col min="11535" max="11538" width="3.75" style="413" customWidth="1"/>
    <col min="11539" max="11542" width="3.875" style="413" customWidth="1"/>
    <col min="11543" max="11546" width="3.375" style="413" customWidth="1"/>
    <col min="11547" max="11548" width="8.375" style="413" customWidth="1"/>
    <col min="11549" max="11550" width="6.25" style="413" customWidth="1"/>
    <col min="11551" max="11551" width="2.25" style="413" customWidth="1"/>
    <col min="11552" max="11552" width="4.375" style="413" customWidth="1"/>
    <col min="11553" max="11553" width="6" style="413" customWidth="1"/>
    <col min="11554" max="11554" width="8" style="413" customWidth="1"/>
    <col min="11555" max="11555" width="5.625" style="413" customWidth="1"/>
    <col min="11556" max="11556" width="0.25" style="413" customWidth="1"/>
    <col min="11557" max="11776" width="10.375" style="413"/>
    <col min="11777" max="11777" width="5.125" style="413" customWidth="1"/>
    <col min="11778" max="11778" width="3.75" style="413" customWidth="1"/>
    <col min="11779" max="11779" width="3.125" style="413" customWidth="1"/>
    <col min="11780" max="11780" width="21.125" style="413" customWidth="1"/>
    <col min="11781" max="11786" width="6.25" style="413" customWidth="1"/>
    <col min="11787" max="11788" width="6.75" style="413" customWidth="1"/>
    <col min="11789" max="11790" width="7.25" style="413" customWidth="1"/>
    <col min="11791" max="11794" width="3.75" style="413" customWidth="1"/>
    <col min="11795" max="11798" width="3.875" style="413" customWidth="1"/>
    <col min="11799" max="11802" width="3.375" style="413" customWidth="1"/>
    <col min="11803" max="11804" width="8.375" style="413" customWidth="1"/>
    <col min="11805" max="11806" width="6.25" style="413" customWidth="1"/>
    <col min="11807" max="11807" width="2.25" style="413" customWidth="1"/>
    <col min="11808" max="11808" width="4.375" style="413" customWidth="1"/>
    <col min="11809" max="11809" width="6" style="413" customWidth="1"/>
    <col min="11810" max="11810" width="8" style="413" customWidth="1"/>
    <col min="11811" max="11811" width="5.625" style="413" customWidth="1"/>
    <col min="11812" max="11812" width="0.25" style="413" customWidth="1"/>
    <col min="11813" max="12032" width="10.375" style="413"/>
    <col min="12033" max="12033" width="5.125" style="413" customWidth="1"/>
    <col min="12034" max="12034" width="3.75" style="413" customWidth="1"/>
    <col min="12035" max="12035" width="3.125" style="413" customWidth="1"/>
    <col min="12036" max="12036" width="21.125" style="413" customWidth="1"/>
    <col min="12037" max="12042" width="6.25" style="413" customWidth="1"/>
    <col min="12043" max="12044" width="6.75" style="413" customWidth="1"/>
    <col min="12045" max="12046" width="7.25" style="413" customWidth="1"/>
    <col min="12047" max="12050" width="3.75" style="413" customWidth="1"/>
    <col min="12051" max="12054" width="3.875" style="413" customWidth="1"/>
    <col min="12055" max="12058" width="3.375" style="413" customWidth="1"/>
    <col min="12059" max="12060" width="8.375" style="413" customWidth="1"/>
    <col min="12061" max="12062" width="6.25" style="413" customWidth="1"/>
    <col min="12063" max="12063" width="2.25" style="413" customWidth="1"/>
    <col min="12064" max="12064" width="4.375" style="413" customWidth="1"/>
    <col min="12065" max="12065" width="6" style="413" customWidth="1"/>
    <col min="12066" max="12066" width="8" style="413" customWidth="1"/>
    <col min="12067" max="12067" width="5.625" style="413" customWidth="1"/>
    <col min="12068" max="12068" width="0.25" style="413" customWidth="1"/>
    <col min="12069" max="12288" width="10.375" style="413"/>
    <col min="12289" max="12289" width="5.125" style="413" customWidth="1"/>
    <col min="12290" max="12290" width="3.75" style="413" customWidth="1"/>
    <col min="12291" max="12291" width="3.125" style="413" customWidth="1"/>
    <col min="12292" max="12292" width="21.125" style="413" customWidth="1"/>
    <col min="12293" max="12298" width="6.25" style="413" customWidth="1"/>
    <col min="12299" max="12300" width="6.75" style="413" customWidth="1"/>
    <col min="12301" max="12302" width="7.25" style="413" customWidth="1"/>
    <col min="12303" max="12306" width="3.75" style="413" customWidth="1"/>
    <col min="12307" max="12310" width="3.875" style="413" customWidth="1"/>
    <col min="12311" max="12314" width="3.375" style="413" customWidth="1"/>
    <col min="12315" max="12316" width="8.375" style="413" customWidth="1"/>
    <col min="12317" max="12318" width="6.25" style="413" customWidth="1"/>
    <col min="12319" max="12319" width="2.25" style="413" customWidth="1"/>
    <col min="12320" max="12320" width="4.375" style="413" customWidth="1"/>
    <col min="12321" max="12321" width="6" style="413" customWidth="1"/>
    <col min="12322" max="12322" width="8" style="413" customWidth="1"/>
    <col min="12323" max="12323" width="5.625" style="413" customWidth="1"/>
    <col min="12324" max="12324" width="0.25" style="413" customWidth="1"/>
    <col min="12325" max="12544" width="10.375" style="413"/>
    <col min="12545" max="12545" width="5.125" style="413" customWidth="1"/>
    <col min="12546" max="12546" width="3.75" style="413" customWidth="1"/>
    <col min="12547" max="12547" width="3.125" style="413" customWidth="1"/>
    <col min="12548" max="12548" width="21.125" style="413" customWidth="1"/>
    <col min="12549" max="12554" width="6.25" style="413" customWidth="1"/>
    <col min="12555" max="12556" width="6.75" style="413" customWidth="1"/>
    <col min="12557" max="12558" width="7.25" style="413" customWidth="1"/>
    <col min="12559" max="12562" width="3.75" style="413" customWidth="1"/>
    <col min="12563" max="12566" width="3.875" style="413" customWidth="1"/>
    <col min="12567" max="12570" width="3.375" style="413" customWidth="1"/>
    <col min="12571" max="12572" width="8.375" style="413" customWidth="1"/>
    <col min="12573" max="12574" width="6.25" style="413" customWidth="1"/>
    <col min="12575" max="12575" width="2.25" style="413" customWidth="1"/>
    <col min="12576" max="12576" width="4.375" style="413" customWidth="1"/>
    <col min="12577" max="12577" width="6" style="413" customWidth="1"/>
    <col min="12578" max="12578" width="8" style="413" customWidth="1"/>
    <col min="12579" max="12579" width="5.625" style="413" customWidth="1"/>
    <col min="12580" max="12580" width="0.25" style="413" customWidth="1"/>
    <col min="12581" max="12800" width="10.375" style="413"/>
    <col min="12801" max="12801" width="5.125" style="413" customWidth="1"/>
    <col min="12802" max="12802" width="3.75" style="413" customWidth="1"/>
    <col min="12803" max="12803" width="3.125" style="413" customWidth="1"/>
    <col min="12804" max="12804" width="21.125" style="413" customWidth="1"/>
    <col min="12805" max="12810" width="6.25" style="413" customWidth="1"/>
    <col min="12811" max="12812" width="6.75" style="413" customWidth="1"/>
    <col min="12813" max="12814" width="7.25" style="413" customWidth="1"/>
    <col min="12815" max="12818" width="3.75" style="413" customWidth="1"/>
    <col min="12819" max="12822" width="3.875" style="413" customWidth="1"/>
    <col min="12823" max="12826" width="3.375" style="413" customWidth="1"/>
    <col min="12827" max="12828" width="8.375" style="413" customWidth="1"/>
    <col min="12829" max="12830" width="6.25" style="413" customWidth="1"/>
    <col min="12831" max="12831" width="2.25" style="413" customWidth="1"/>
    <col min="12832" max="12832" width="4.375" style="413" customWidth="1"/>
    <col min="12833" max="12833" width="6" style="413" customWidth="1"/>
    <col min="12834" max="12834" width="8" style="413" customWidth="1"/>
    <col min="12835" max="12835" width="5.625" style="413" customWidth="1"/>
    <col min="12836" max="12836" width="0.25" style="413" customWidth="1"/>
    <col min="12837" max="13056" width="10.375" style="413"/>
    <col min="13057" max="13057" width="5.125" style="413" customWidth="1"/>
    <col min="13058" max="13058" width="3.75" style="413" customWidth="1"/>
    <col min="13059" max="13059" width="3.125" style="413" customWidth="1"/>
    <col min="13060" max="13060" width="21.125" style="413" customWidth="1"/>
    <col min="13061" max="13066" width="6.25" style="413" customWidth="1"/>
    <col min="13067" max="13068" width="6.75" style="413" customWidth="1"/>
    <col min="13069" max="13070" width="7.25" style="413" customWidth="1"/>
    <col min="13071" max="13074" width="3.75" style="413" customWidth="1"/>
    <col min="13075" max="13078" width="3.875" style="413" customWidth="1"/>
    <col min="13079" max="13082" width="3.375" style="413" customWidth="1"/>
    <col min="13083" max="13084" width="8.375" style="413" customWidth="1"/>
    <col min="13085" max="13086" width="6.25" style="413" customWidth="1"/>
    <col min="13087" max="13087" width="2.25" style="413" customWidth="1"/>
    <col min="13088" max="13088" width="4.375" style="413" customWidth="1"/>
    <col min="13089" max="13089" width="6" style="413" customWidth="1"/>
    <col min="13090" max="13090" width="8" style="413" customWidth="1"/>
    <col min="13091" max="13091" width="5.625" style="413" customWidth="1"/>
    <col min="13092" max="13092" width="0.25" style="413" customWidth="1"/>
    <col min="13093" max="13312" width="10.375" style="413"/>
    <col min="13313" max="13313" width="5.125" style="413" customWidth="1"/>
    <col min="13314" max="13314" width="3.75" style="413" customWidth="1"/>
    <col min="13315" max="13315" width="3.125" style="413" customWidth="1"/>
    <col min="13316" max="13316" width="21.125" style="413" customWidth="1"/>
    <col min="13317" max="13322" width="6.25" style="413" customWidth="1"/>
    <col min="13323" max="13324" width="6.75" style="413" customWidth="1"/>
    <col min="13325" max="13326" width="7.25" style="413" customWidth="1"/>
    <col min="13327" max="13330" width="3.75" style="413" customWidth="1"/>
    <col min="13331" max="13334" width="3.875" style="413" customWidth="1"/>
    <col min="13335" max="13338" width="3.375" style="413" customWidth="1"/>
    <col min="13339" max="13340" width="8.375" style="413" customWidth="1"/>
    <col min="13341" max="13342" width="6.25" style="413" customWidth="1"/>
    <col min="13343" max="13343" width="2.25" style="413" customWidth="1"/>
    <col min="13344" max="13344" width="4.375" style="413" customWidth="1"/>
    <col min="13345" max="13345" width="6" style="413" customWidth="1"/>
    <col min="13346" max="13346" width="8" style="413" customWidth="1"/>
    <col min="13347" max="13347" width="5.625" style="413" customWidth="1"/>
    <col min="13348" max="13348" width="0.25" style="413" customWidth="1"/>
    <col min="13349" max="13568" width="10.375" style="413"/>
    <col min="13569" max="13569" width="5.125" style="413" customWidth="1"/>
    <col min="13570" max="13570" width="3.75" style="413" customWidth="1"/>
    <col min="13571" max="13571" width="3.125" style="413" customWidth="1"/>
    <col min="13572" max="13572" width="21.125" style="413" customWidth="1"/>
    <col min="13573" max="13578" width="6.25" style="413" customWidth="1"/>
    <col min="13579" max="13580" width="6.75" style="413" customWidth="1"/>
    <col min="13581" max="13582" width="7.25" style="413" customWidth="1"/>
    <col min="13583" max="13586" width="3.75" style="413" customWidth="1"/>
    <col min="13587" max="13590" width="3.875" style="413" customWidth="1"/>
    <col min="13591" max="13594" width="3.375" style="413" customWidth="1"/>
    <col min="13595" max="13596" width="8.375" style="413" customWidth="1"/>
    <col min="13597" max="13598" width="6.25" style="413" customWidth="1"/>
    <col min="13599" max="13599" width="2.25" style="413" customWidth="1"/>
    <col min="13600" max="13600" width="4.375" style="413" customWidth="1"/>
    <col min="13601" max="13601" width="6" style="413" customWidth="1"/>
    <col min="13602" max="13602" width="8" style="413" customWidth="1"/>
    <col min="13603" max="13603" width="5.625" style="413" customWidth="1"/>
    <col min="13604" max="13604" width="0.25" style="413" customWidth="1"/>
    <col min="13605" max="13824" width="10.375" style="413"/>
    <col min="13825" max="13825" width="5.125" style="413" customWidth="1"/>
    <col min="13826" max="13826" width="3.75" style="413" customWidth="1"/>
    <col min="13827" max="13827" width="3.125" style="413" customWidth="1"/>
    <col min="13828" max="13828" width="21.125" style="413" customWidth="1"/>
    <col min="13829" max="13834" width="6.25" style="413" customWidth="1"/>
    <col min="13835" max="13836" width="6.75" style="413" customWidth="1"/>
    <col min="13837" max="13838" width="7.25" style="413" customWidth="1"/>
    <col min="13839" max="13842" width="3.75" style="413" customWidth="1"/>
    <col min="13843" max="13846" width="3.875" style="413" customWidth="1"/>
    <col min="13847" max="13850" width="3.375" style="413" customWidth="1"/>
    <col min="13851" max="13852" width="8.375" style="413" customWidth="1"/>
    <col min="13853" max="13854" width="6.25" style="413" customWidth="1"/>
    <col min="13855" max="13855" width="2.25" style="413" customWidth="1"/>
    <col min="13856" max="13856" width="4.375" style="413" customWidth="1"/>
    <col min="13857" max="13857" width="6" style="413" customWidth="1"/>
    <col min="13858" max="13858" width="8" style="413" customWidth="1"/>
    <col min="13859" max="13859" width="5.625" style="413" customWidth="1"/>
    <col min="13860" max="13860" width="0.25" style="413" customWidth="1"/>
    <col min="13861" max="14080" width="10.375" style="413"/>
    <col min="14081" max="14081" width="5.125" style="413" customWidth="1"/>
    <col min="14082" max="14082" width="3.75" style="413" customWidth="1"/>
    <col min="14083" max="14083" width="3.125" style="413" customWidth="1"/>
    <col min="14084" max="14084" width="21.125" style="413" customWidth="1"/>
    <col min="14085" max="14090" width="6.25" style="413" customWidth="1"/>
    <col min="14091" max="14092" width="6.75" style="413" customWidth="1"/>
    <col min="14093" max="14094" width="7.25" style="413" customWidth="1"/>
    <col min="14095" max="14098" width="3.75" style="413" customWidth="1"/>
    <col min="14099" max="14102" width="3.875" style="413" customWidth="1"/>
    <col min="14103" max="14106" width="3.375" style="413" customWidth="1"/>
    <col min="14107" max="14108" width="8.375" style="413" customWidth="1"/>
    <col min="14109" max="14110" width="6.25" style="413" customWidth="1"/>
    <col min="14111" max="14111" width="2.25" style="413" customWidth="1"/>
    <col min="14112" max="14112" width="4.375" style="413" customWidth="1"/>
    <col min="14113" max="14113" width="6" style="413" customWidth="1"/>
    <col min="14114" max="14114" width="8" style="413" customWidth="1"/>
    <col min="14115" max="14115" width="5.625" style="413" customWidth="1"/>
    <col min="14116" max="14116" width="0.25" style="413" customWidth="1"/>
    <col min="14117" max="14336" width="10.375" style="413"/>
    <col min="14337" max="14337" width="5.125" style="413" customWidth="1"/>
    <col min="14338" max="14338" width="3.75" style="413" customWidth="1"/>
    <col min="14339" max="14339" width="3.125" style="413" customWidth="1"/>
    <col min="14340" max="14340" width="21.125" style="413" customWidth="1"/>
    <col min="14341" max="14346" width="6.25" style="413" customWidth="1"/>
    <col min="14347" max="14348" width="6.75" style="413" customWidth="1"/>
    <col min="14349" max="14350" width="7.25" style="413" customWidth="1"/>
    <col min="14351" max="14354" width="3.75" style="413" customWidth="1"/>
    <col min="14355" max="14358" width="3.875" style="413" customWidth="1"/>
    <col min="14359" max="14362" width="3.375" style="413" customWidth="1"/>
    <col min="14363" max="14364" width="8.375" style="413" customWidth="1"/>
    <col min="14365" max="14366" width="6.25" style="413" customWidth="1"/>
    <col min="14367" max="14367" width="2.25" style="413" customWidth="1"/>
    <col min="14368" max="14368" width="4.375" style="413" customWidth="1"/>
    <col min="14369" max="14369" width="6" style="413" customWidth="1"/>
    <col min="14370" max="14370" width="8" style="413" customWidth="1"/>
    <col min="14371" max="14371" width="5.625" style="413" customWidth="1"/>
    <col min="14372" max="14372" width="0.25" style="413" customWidth="1"/>
    <col min="14373" max="14592" width="10.375" style="413"/>
    <col min="14593" max="14593" width="5.125" style="413" customWidth="1"/>
    <col min="14594" max="14594" width="3.75" style="413" customWidth="1"/>
    <col min="14595" max="14595" width="3.125" style="413" customWidth="1"/>
    <col min="14596" max="14596" width="21.125" style="413" customWidth="1"/>
    <col min="14597" max="14602" width="6.25" style="413" customWidth="1"/>
    <col min="14603" max="14604" width="6.75" style="413" customWidth="1"/>
    <col min="14605" max="14606" width="7.25" style="413" customWidth="1"/>
    <col min="14607" max="14610" width="3.75" style="413" customWidth="1"/>
    <col min="14611" max="14614" width="3.875" style="413" customWidth="1"/>
    <col min="14615" max="14618" width="3.375" style="413" customWidth="1"/>
    <col min="14619" max="14620" width="8.375" style="413" customWidth="1"/>
    <col min="14621" max="14622" width="6.25" style="413" customWidth="1"/>
    <col min="14623" max="14623" width="2.25" style="413" customWidth="1"/>
    <col min="14624" max="14624" width="4.375" style="413" customWidth="1"/>
    <col min="14625" max="14625" width="6" style="413" customWidth="1"/>
    <col min="14626" max="14626" width="8" style="413" customWidth="1"/>
    <col min="14627" max="14627" width="5.625" style="413" customWidth="1"/>
    <col min="14628" max="14628" width="0.25" style="413" customWidth="1"/>
    <col min="14629" max="14848" width="10.375" style="413"/>
    <col min="14849" max="14849" width="5.125" style="413" customWidth="1"/>
    <col min="14850" max="14850" width="3.75" style="413" customWidth="1"/>
    <col min="14851" max="14851" width="3.125" style="413" customWidth="1"/>
    <col min="14852" max="14852" width="21.125" style="413" customWidth="1"/>
    <col min="14853" max="14858" width="6.25" style="413" customWidth="1"/>
    <col min="14859" max="14860" width="6.75" style="413" customWidth="1"/>
    <col min="14861" max="14862" width="7.25" style="413" customWidth="1"/>
    <col min="14863" max="14866" width="3.75" style="413" customWidth="1"/>
    <col min="14867" max="14870" width="3.875" style="413" customWidth="1"/>
    <col min="14871" max="14874" width="3.375" style="413" customWidth="1"/>
    <col min="14875" max="14876" width="8.375" style="413" customWidth="1"/>
    <col min="14877" max="14878" width="6.25" style="413" customWidth="1"/>
    <col min="14879" max="14879" width="2.25" style="413" customWidth="1"/>
    <col min="14880" max="14880" width="4.375" style="413" customWidth="1"/>
    <col min="14881" max="14881" width="6" style="413" customWidth="1"/>
    <col min="14882" max="14882" width="8" style="413" customWidth="1"/>
    <col min="14883" max="14883" width="5.625" style="413" customWidth="1"/>
    <col min="14884" max="14884" width="0.25" style="413" customWidth="1"/>
    <col min="14885" max="15104" width="10.375" style="413"/>
    <col min="15105" max="15105" width="5.125" style="413" customWidth="1"/>
    <col min="15106" max="15106" width="3.75" style="413" customWidth="1"/>
    <col min="15107" max="15107" width="3.125" style="413" customWidth="1"/>
    <col min="15108" max="15108" width="21.125" style="413" customWidth="1"/>
    <col min="15109" max="15114" width="6.25" style="413" customWidth="1"/>
    <col min="15115" max="15116" width="6.75" style="413" customWidth="1"/>
    <col min="15117" max="15118" width="7.25" style="413" customWidth="1"/>
    <col min="15119" max="15122" width="3.75" style="413" customWidth="1"/>
    <col min="15123" max="15126" width="3.875" style="413" customWidth="1"/>
    <col min="15127" max="15130" width="3.375" style="413" customWidth="1"/>
    <col min="15131" max="15132" width="8.375" style="413" customWidth="1"/>
    <col min="15133" max="15134" width="6.25" style="413" customWidth="1"/>
    <col min="15135" max="15135" width="2.25" style="413" customWidth="1"/>
    <col min="15136" max="15136" width="4.375" style="413" customWidth="1"/>
    <col min="15137" max="15137" width="6" style="413" customWidth="1"/>
    <col min="15138" max="15138" width="8" style="413" customWidth="1"/>
    <col min="15139" max="15139" width="5.625" style="413" customWidth="1"/>
    <col min="15140" max="15140" width="0.25" style="413" customWidth="1"/>
    <col min="15141" max="15360" width="10.375" style="413"/>
    <col min="15361" max="15361" width="5.125" style="413" customWidth="1"/>
    <col min="15362" max="15362" width="3.75" style="413" customWidth="1"/>
    <col min="15363" max="15363" width="3.125" style="413" customWidth="1"/>
    <col min="15364" max="15364" width="21.125" style="413" customWidth="1"/>
    <col min="15365" max="15370" width="6.25" style="413" customWidth="1"/>
    <col min="15371" max="15372" width="6.75" style="413" customWidth="1"/>
    <col min="15373" max="15374" width="7.25" style="413" customWidth="1"/>
    <col min="15375" max="15378" width="3.75" style="413" customWidth="1"/>
    <col min="15379" max="15382" width="3.875" style="413" customWidth="1"/>
    <col min="15383" max="15386" width="3.375" style="413" customWidth="1"/>
    <col min="15387" max="15388" width="8.375" style="413" customWidth="1"/>
    <col min="15389" max="15390" width="6.25" style="413" customWidth="1"/>
    <col min="15391" max="15391" width="2.25" style="413" customWidth="1"/>
    <col min="15392" max="15392" width="4.375" style="413" customWidth="1"/>
    <col min="15393" max="15393" width="6" style="413" customWidth="1"/>
    <col min="15394" max="15394" width="8" style="413" customWidth="1"/>
    <col min="15395" max="15395" width="5.625" style="413" customWidth="1"/>
    <col min="15396" max="15396" width="0.25" style="413" customWidth="1"/>
    <col min="15397" max="15616" width="10.375" style="413"/>
    <col min="15617" max="15617" width="5.125" style="413" customWidth="1"/>
    <col min="15618" max="15618" width="3.75" style="413" customWidth="1"/>
    <col min="15619" max="15619" width="3.125" style="413" customWidth="1"/>
    <col min="15620" max="15620" width="21.125" style="413" customWidth="1"/>
    <col min="15621" max="15626" width="6.25" style="413" customWidth="1"/>
    <col min="15627" max="15628" width="6.75" style="413" customWidth="1"/>
    <col min="15629" max="15630" width="7.25" style="413" customWidth="1"/>
    <col min="15631" max="15634" width="3.75" style="413" customWidth="1"/>
    <col min="15635" max="15638" width="3.875" style="413" customWidth="1"/>
    <col min="15639" max="15642" width="3.375" style="413" customWidth="1"/>
    <col min="15643" max="15644" width="8.375" style="413" customWidth="1"/>
    <col min="15645" max="15646" width="6.25" style="413" customWidth="1"/>
    <col min="15647" max="15647" width="2.25" style="413" customWidth="1"/>
    <col min="15648" max="15648" width="4.375" style="413" customWidth="1"/>
    <col min="15649" max="15649" width="6" style="413" customWidth="1"/>
    <col min="15650" max="15650" width="8" style="413" customWidth="1"/>
    <col min="15651" max="15651" width="5.625" style="413" customWidth="1"/>
    <col min="15652" max="15652" width="0.25" style="413" customWidth="1"/>
    <col min="15653" max="15872" width="10.375" style="413"/>
    <col min="15873" max="15873" width="5.125" style="413" customWidth="1"/>
    <col min="15874" max="15874" width="3.75" style="413" customWidth="1"/>
    <col min="15875" max="15875" width="3.125" style="413" customWidth="1"/>
    <col min="15876" max="15876" width="21.125" style="413" customWidth="1"/>
    <col min="15877" max="15882" width="6.25" style="413" customWidth="1"/>
    <col min="15883" max="15884" width="6.75" style="413" customWidth="1"/>
    <col min="15885" max="15886" width="7.25" style="413" customWidth="1"/>
    <col min="15887" max="15890" width="3.75" style="413" customWidth="1"/>
    <col min="15891" max="15894" width="3.875" style="413" customWidth="1"/>
    <col min="15895" max="15898" width="3.375" style="413" customWidth="1"/>
    <col min="15899" max="15900" width="8.375" style="413" customWidth="1"/>
    <col min="15901" max="15902" width="6.25" style="413" customWidth="1"/>
    <col min="15903" max="15903" width="2.25" style="413" customWidth="1"/>
    <col min="15904" max="15904" width="4.375" style="413" customWidth="1"/>
    <col min="15905" max="15905" width="6" style="413" customWidth="1"/>
    <col min="15906" max="15906" width="8" style="413" customWidth="1"/>
    <col min="15907" max="15907" width="5.625" style="413" customWidth="1"/>
    <col min="15908" max="15908" width="0.25" style="413" customWidth="1"/>
    <col min="15909" max="16128" width="10.375" style="413"/>
    <col min="16129" max="16129" width="5.125" style="413" customWidth="1"/>
    <col min="16130" max="16130" width="3.75" style="413" customWidth="1"/>
    <col min="16131" max="16131" width="3.125" style="413" customWidth="1"/>
    <col min="16132" max="16132" width="21.125" style="413" customWidth="1"/>
    <col min="16133" max="16138" width="6.25" style="413" customWidth="1"/>
    <col min="16139" max="16140" width="6.75" style="413" customWidth="1"/>
    <col min="16141" max="16142" width="7.25" style="413" customWidth="1"/>
    <col min="16143" max="16146" width="3.75" style="413" customWidth="1"/>
    <col min="16147" max="16150" width="3.875" style="413" customWidth="1"/>
    <col min="16151" max="16154" width="3.375" style="413" customWidth="1"/>
    <col min="16155" max="16156" width="8.375" style="413" customWidth="1"/>
    <col min="16157" max="16158" width="6.25" style="413" customWidth="1"/>
    <col min="16159" max="16159" width="2.25" style="413" customWidth="1"/>
    <col min="16160" max="16160" width="4.375" style="413" customWidth="1"/>
    <col min="16161" max="16161" width="6" style="413" customWidth="1"/>
    <col min="16162" max="16162" width="8" style="413" customWidth="1"/>
    <col min="16163" max="16163" width="5.625" style="413" customWidth="1"/>
    <col min="16164" max="16164" width="0.25" style="413" customWidth="1"/>
    <col min="16165" max="16384" width="10.375" style="413"/>
  </cols>
  <sheetData>
    <row r="1" spans="2:32" s="2" customFormat="1" ht="21.75" customHeight="1">
      <c r="B1" s="108" t="s">
        <v>399</v>
      </c>
    </row>
    <row r="2" spans="2:32" ht="9.75" customHeight="1">
      <c r="B2" s="1"/>
    </row>
    <row r="3" spans="2:32" s="2" customFormat="1" ht="21.75" customHeight="1" thickBot="1">
      <c r="B3" s="349" t="s">
        <v>400</v>
      </c>
      <c r="C3" s="349"/>
      <c r="D3" s="349"/>
      <c r="L3" s="363"/>
      <c r="AB3" s="364" t="s">
        <v>401</v>
      </c>
    </row>
    <row r="4" spans="2:32" ht="21.75" customHeight="1">
      <c r="B4" s="174"/>
      <c r="C4" s="174"/>
      <c r="D4" s="175" t="s">
        <v>402</v>
      </c>
      <c r="E4" s="742" t="s">
        <v>403</v>
      </c>
      <c r="F4" s="743"/>
      <c r="G4" s="743"/>
      <c r="H4" s="765"/>
      <c r="I4" s="379"/>
      <c r="J4" s="379"/>
      <c r="K4" s="743" t="s">
        <v>404</v>
      </c>
      <c r="L4" s="743"/>
      <c r="M4" s="743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5"/>
      <c r="AA4" s="1009" t="s">
        <v>405</v>
      </c>
      <c r="AB4" s="738"/>
      <c r="AC4" s="91"/>
      <c r="AD4" s="91"/>
      <c r="AE4" s="91"/>
      <c r="AF4" s="91"/>
    </row>
    <row r="5" spans="2:32" ht="21.75" customHeight="1" thickBot="1">
      <c r="B5" s="91"/>
      <c r="C5" s="6" t="s">
        <v>406</v>
      </c>
      <c r="D5" s="176"/>
      <c r="E5" s="1011" t="s">
        <v>407</v>
      </c>
      <c r="F5" s="1012"/>
      <c r="G5" s="714" t="s">
        <v>408</v>
      </c>
      <c r="H5" s="718"/>
      <c r="I5" s="1013" t="s">
        <v>409</v>
      </c>
      <c r="J5" s="1012"/>
      <c r="K5" s="1072" t="s">
        <v>410</v>
      </c>
      <c r="L5" s="1073"/>
      <c r="M5" s="1074" t="s">
        <v>411</v>
      </c>
      <c r="N5" s="1075"/>
      <c r="O5" s="1074" t="s">
        <v>412</v>
      </c>
      <c r="P5" s="1076"/>
      <c r="Q5" s="1076"/>
      <c r="R5" s="1075"/>
      <c r="S5" s="1072" t="s">
        <v>413</v>
      </c>
      <c r="T5" s="1077"/>
      <c r="U5" s="1077"/>
      <c r="V5" s="1073"/>
      <c r="W5" s="1074" t="s">
        <v>414</v>
      </c>
      <c r="X5" s="1076"/>
      <c r="Y5" s="1076"/>
      <c r="Z5" s="1075"/>
      <c r="AA5" s="1010"/>
      <c r="AB5" s="714"/>
      <c r="AC5" s="91"/>
      <c r="AD5" s="91"/>
      <c r="AE5" s="1000"/>
      <c r="AF5" s="1000"/>
    </row>
    <row r="6" spans="2:32" ht="21.75" customHeight="1">
      <c r="B6" s="1067" t="s">
        <v>415</v>
      </c>
      <c r="C6" s="1067"/>
      <c r="D6" s="1068"/>
      <c r="E6" s="1069">
        <v>513</v>
      </c>
      <c r="F6" s="1070"/>
      <c r="G6" s="1070">
        <v>883</v>
      </c>
      <c r="H6" s="1070"/>
      <c r="I6" s="1070">
        <v>0</v>
      </c>
      <c r="J6" s="1070"/>
      <c r="K6" s="1070">
        <v>2881</v>
      </c>
      <c r="L6" s="1070"/>
      <c r="M6" s="1070">
        <v>3169</v>
      </c>
      <c r="N6" s="1070"/>
      <c r="O6" s="1070">
        <v>2338</v>
      </c>
      <c r="P6" s="1070"/>
      <c r="Q6" s="1070"/>
      <c r="R6" s="1070"/>
      <c r="S6" s="1070">
        <v>2028</v>
      </c>
      <c r="T6" s="1070"/>
      <c r="U6" s="1070"/>
      <c r="V6" s="1070"/>
      <c r="W6" s="1070">
        <v>1955</v>
      </c>
      <c r="X6" s="1070"/>
      <c r="Y6" s="1070"/>
      <c r="Z6" s="1071"/>
      <c r="AA6" s="1054">
        <f>SUM(E6:Z6)</f>
        <v>13767</v>
      </c>
      <c r="AB6" s="1048"/>
      <c r="AC6" s="987"/>
      <c r="AD6" s="988"/>
      <c r="AE6" s="987"/>
      <c r="AF6" s="988"/>
    </row>
    <row r="7" spans="2:32" ht="21.75" customHeight="1">
      <c r="B7" s="1066" t="s">
        <v>416</v>
      </c>
      <c r="C7" s="1066"/>
      <c r="D7" s="1066"/>
      <c r="E7" s="1061">
        <v>1335</v>
      </c>
      <c r="F7" s="1048"/>
      <c r="G7" s="1048">
        <v>2257</v>
      </c>
      <c r="H7" s="1048"/>
      <c r="I7" s="1048">
        <v>0</v>
      </c>
      <c r="J7" s="1048"/>
      <c r="K7" s="1048">
        <v>7542</v>
      </c>
      <c r="L7" s="1048"/>
      <c r="M7" s="1048">
        <v>7376</v>
      </c>
      <c r="N7" s="1048"/>
      <c r="O7" s="1048">
        <v>4604</v>
      </c>
      <c r="P7" s="1048"/>
      <c r="Q7" s="1048"/>
      <c r="R7" s="1048"/>
      <c r="S7" s="1048">
        <v>1737</v>
      </c>
      <c r="T7" s="1048"/>
      <c r="U7" s="1048"/>
      <c r="V7" s="1048"/>
      <c r="W7" s="1048">
        <v>821</v>
      </c>
      <c r="X7" s="1048"/>
      <c r="Y7" s="1048"/>
      <c r="Z7" s="1048"/>
      <c r="AA7" s="1054">
        <f t="shared" ref="AA7:AA15" si="0">SUM(E7:Z7)</f>
        <v>25672</v>
      </c>
      <c r="AB7" s="1048"/>
      <c r="AC7" s="987"/>
      <c r="AD7" s="988"/>
      <c r="AE7" s="995"/>
      <c r="AF7" s="996"/>
    </row>
    <row r="8" spans="2:32" ht="21.75" customHeight="1">
      <c r="B8" s="1066" t="s">
        <v>417</v>
      </c>
      <c r="C8" s="1066"/>
      <c r="D8" s="1066"/>
      <c r="E8" s="1061">
        <v>39</v>
      </c>
      <c r="F8" s="1048"/>
      <c r="G8" s="1048">
        <v>90</v>
      </c>
      <c r="H8" s="1048"/>
      <c r="I8" s="1048">
        <v>0</v>
      </c>
      <c r="J8" s="1048"/>
      <c r="K8" s="1048">
        <v>805</v>
      </c>
      <c r="L8" s="1048"/>
      <c r="M8" s="1048">
        <v>1641</v>
      </c>
      <c r="N8" s="1048"/>
      <c r="O8" s="1048">
        <v>1594</v>
      </c>
      <c r="P8" s="1048"/>
      <c r="Q8" s="1048"/>
      <c r="R8" s="1048"/>
      <c r="S8" s="1048">
        <v>549</v>
      </c>
      <c r="T8" s="1048"/>
      <c r="U8" s="1048"/>
      <c r="V8" s="1048"/>
      <c r="W8" s="1048">
        <v>487</v>
      </c>
      <c r="X8" s="1048"/>
      <c r="Y8" s="1048"/>
      <c r="Z8" s="1048"/>
      <c r="AA8" s="1054">
        <f t="shared" si="0"/>
        <v>5205</v>
      </c>
      <c r="AB8" s="1048"/>
      <c r="AC8" s="987"/>
      <c r="AD8" s="988"/>
      <c r="AE8" s="995"/>
      <c r="AF8" s="996"/>
    </row>
    <row r="9" spans="2:32" ht="21.75" customHeight="1">
      <c r="B9" s="1066" t="s">
        <v>379</v>
      </c>
      <c r="C9" s="1066"/>
      <c r="D9" s="984"/>
      <c r="E9" s="1061">
        <v>1041</v>
      </c>
      <c r="F9" s="1048"/>
      <c r="G9" s="1048">
        <v>1965</v>
      </c>
      <c r="H9" s="1048"/>
      <c r="I9" s="1048">
        <v>0</v>
      </c>
      <c r="J9" s="1048"/>
      <c r="K9" s="1048">
        <v>3996</v>
      </c>
      <c r="L9" s="1048"/>
      <c r="M9" s="1048">
        <v>5872</v>
      </c>
      <c r="N9" s="1048"/>
      <c r="O9" s="1048">
        <v>4085</v>
      </c>
      <c r="P9" s="1048"/>
      <c r="Q9" s="1048"/>
      <c r="R9" s="1048"/>
      <c r="S9" s="1048">
        <v>2118</v>
      </c>
      <c r="T9" s="1048"/>
      <c r="U9" s="1048"/>
      <c r="V9" s="1048"/>
      <c r="W9" s="1048">
        <v>1174</v>
      </c>
      <c r="X9" s="1048"/>
      <c r="Y9" s="1048"/>
      <c r="Z9" s="1048"/>
      <c r="AA9" s="1054">
        <f t="shared" si="0"/>
        <v>20251</v>
      </c>
      <c r="AB9" s="1048"/>
      <c r="AC9" s="987"/>
      <c r="AD9" s="988"/>
      <c r="AE9" s="987"/>
      <c r="AF9" s="988"/>
    </row>
    <row r="10" spans="2:32" ht="21.75" customHeight="1">
      <c r="B10" s="1066" t="s">
        <v>418</v>
      </c>
      <c r="C10" s="1066"/>
      <c r="D10" s="984"/>
      <c r="E10" s="1061">
        <v>71</v>
      </c>
      <c r="F10" s="1048"/>
      <c r="G10" s="1048">
        <v>59</v>
      </c>
      <c r="H10" s="1048"/>
      <c r="I10" s="1048">
        <v>0</v>
      </c>
      <c r="J10" s="1048"/>
      <c r="K10" s="1048">
        <v>289</v>
      </c>
      <c r="L10" s="1048"/>
      <c r="M10" s="1048">
        <v>312</v>
      </c>
      <c r="N10" s="1048"/>
      <c r="O10" s="1048">
        <v>193</v>
      </c>
      <c r="P10" s="1048"/>
      <c r="Q10" s="1048"/>
      <c r="R10" s="1048"/>
      <c r="S10" s="1048">
        <v>183</v>
      </c>
      <c r="T10" s="1048"/>
      <c r="U10" s="1048"/>
      <c r="V10" s="1048"/>
      <c r="W10" s="1048">
        <v>105</v>
      </c>
      <c r="X10" s="1048"/>
      <c r="Y10" s="1048"/>
      <c r="Z10" s="1048"/>
      <c r="AA10" s="1054">
        <f t="shared" si="0"/>
        <v>1212</v>
      </c>
      <c r="AB10" s="1048"/>
      <c r="AC10" s="987"/>
      <c r="AD10" s="988"/>
      <c r="AE10" s="987"/>
      <c r="AF10" s="988"/>
    </row>
    <row r="11" spans="2:32" ht="21.75" customHeight="1">
      <c r="B11" s="1066" t="s">
        <v>384</v>
      </c>
      <c r="C11" s="1066"/>
      <c r="D11" s="984"/>
      <c r="E11" s="1061">
        <v>2204</v>
      </c>
      <c r="F11" s="1048"/>
      <c r="G11" s="1048">
        <v>3696</v>
      </c>
      <c r="H11" s="1048"/>
      <c r="I11" s="1048">
        <v>0</v>
      </c>
      <c r="J11" s="1048"/>
      <c r="K11" s="1048">
        <v>9243</v>
      </c>
      <c r="L11" s="1048"/>
      <c r="M11" s="1048">
        <v>8976</v>
      </c>
      <c r="N11" s="1048"/>
      <c r="O11" s="1048">
        <v>5294</v>
      </c>
      <c r="P11" s="1048"/>
      <c r="Q11" s="1048"/>
      <c r="R11" s="1048"/>
      <c r="S11" s="1048">
        <v>2153</v>
      </c>
      <c r="T11" s="1048"/>
      <c r="U11" s="1048"/>
      <c r="V11" s="1048"/>
      <c r="W11" s="1048">
        <v>1208</v>
      </c>
      <c r="X11" s="1048"/>
      <c r="Y11" s="1048"/>
      <c r="Z11" s="1048"/>
      <c r="AA11" s="1054">
        <f t="shared" si="0"/>
        <v>32774</v>
      </c>
      <c r="AB11" s="1048"/>
      <c r="AC11" s="987"/>
      <c r="AD11" s="988"/>
      <c r="AE11" s="987"/>
      <c r="AF11" s="988"/>
    </row>
    <row r="12" spans="2:32" ht="21.75" customHeight="1">
      <c r="B12" s="1066" t="s">
        <v>419</v>
      </c>
      <c r="C12" s="1066"/>
      <c r="D12" s="984"/>
      <c r="E12" s="1061">
        <v>0</v>
      </c>
      <c r="F12" s="1048"/>
      <c r="G12" s="1048">
        <v>14</v>
      </c>
      <c r="H12" s="1048"/>
      <c r="I12" s="1048">
        <v>0</v>
      </c>
      <c r="J12" s="1048"/>
      <c r="K12" s="1048">
        <v>1653</v>
      </c>
      <c r="L12" s="1048"/>
      <c r="M12" s="1048">
        <v>1886</v>
      </c>
      <c r="N12" s="1048"/>
      <c r="O12" s="1048">
        <v>1435</v>
      </c>
      <c r="P12" s="1048"/>
      <c r="Q12" s="1048"/>
      <c r="R12" s="1048"/>
      <c r="S12" s="1048">
        <v>694</v>
      </c>
      <c r="T12" s="1048"/>
      <c r="U12" s="1048"/>
      <c r="V12" s="1048"/>
      <c r="W12" s="1048">
        <v>229</v>
      </c>
      <c r="X12" s="1048"/>
      <c r="Y12" s="1048"/>
      <c r="Z12" s="1048"/>
      <c r="AA12" s="1054">
        <f t="shared" si="0"/>
        <v>5911</v>
      </c>
      <c r="AB12" s="1048"/>
      <c r="AC12" s="411"/>
      <c r="AD12" s="412"/>
      <c r="AE12" s="411"/>
      <c r="AF12" s="412"/>
    </row>
    <row r="13" spans="2:32" ht="21.75" customHeight="1">
      <c r="B13" s="1062" t="s">
        <v>394</v>
      </c>
      <c r="C13" s="1064" t="s">
        <v>395</v>
      </c>
      <c r="D13" s="1065"/>
      <c r="E13" s="1061">
        <v>0</v>
      </c>
      <c r="F13" s="1048"/>
      <c r="G13" s="1048">
        <v>0</v>
      </c>
      <c r="H13" s="1048"/>
      <c r="I13" s="1048">
        <v>0</v>
      </c>
      <c r="J13" s="1048"/>
      <c r="K13" s="1048">
        <v>327</v>
      </c>
      <c r="L13" s="1048"/>
      <c r="M13" s="1048">
        <v>737</v>
      </c>
      <c r="N13" s="1048"/>
      <c r="O13" s="1048">
        <v>2417</v>
      </c>
      <c r="P13" s="1048"/>
      <c r="Q13" s="1048"/>
      <c r="R13" s="1048"/>
      <c r="S13" s="1048">
        <v>2029</v>
      </c>
      <c r="T13" s="1048"/>
      <c r="U13" s="1048"/>
      <c r="V13" s="1048"/>
      <c r="W13" s="1048">
        <v>1968</v>
      </c>
      <c r="X13" s="1048"/>
      <c r="Y13" s="1048"/>
      <c r="Z13" s="1048"/>
      <c r="AA13" s="1054">
        <f t="shared" si="0"/>
        <v>7478</v>
      </c>
      <c r="AB13" s="1048"/>
      <c r="AC13" s="961"/>
      <c r="AD13" s="961"/>
      <c r="AE13" s="961"/>
      <c r="AF13" s="961"/>
    </row>
    <row r="14" spans="2:32" ht="21.75" customHeight="1">
      <c r="B14" s="1062"/>
      <c r="C14" s="1059" t="s">
        <v>396</v>
      </c>
      <c r="D14" s="1060"/>
      <c r="E14" s="1061">
        <v>0</v>
      </c>
      <c r="F14" s="1048"/>
      <c r="G14" s="1048">
        <v>0</v>
      </c>
      <c r="H14" s="1048"/>
      <c r="I14" s="1048">
        <v>0</v>
      </c>
      <c r="J14" s="1048"/>
      <c r="K14" s="1048">
        <v>1037</v>
      </c>
      <c r="L14" s="1048"/>
      <c r="M14" s="1048">
        <v>1057</v>
      </c>
      <c r="N14" s="1048"/>
      <c r="O14" s="1048">
        <v>1071</v>
      </c>
      <c r="P14" s="1048"/>
      <c r="Q14" s="1048"/>
      <c r="R14" s="1048"/>
      <c r="S14" s="1048">
        <v>1169</v>
      </c>
      <c r="T14" s="1048"/>
      <c r="U14" s="1048"/>
      <c r="V14" s="1048"/>
      <c r="W14" s="1048">
        <v>797</v>
      </c>
      <c r="X14" s="1048"/>
      <c r="Y14" s="1048"/>
      <c r="Z14" s="1048"/>
      <c r="AA14" s="1054">
        <f t="shared" si="0"/>
        <v>5131</v>
      </c>
      <c r="AB14" s="1048"/>
      <c r="AC14" s="408"/>
      <c r="AD14" s="408"/>
      <c r="AE14" s="408"/>
      <c r="AF14" s="408"/>
    </row>
    <row r="15" spans="2:32" ht="21.75" customHeight="1" thickBot="1">
      <c r="B15" s="1063"/>
      <c r="C15" s="972" t="s">
        <v>397</v>
      </c>
      <c r="D15" s="973"/>
      <c r="E15" s="1061">
        <v>0</v>
      </c>
      <c r="F15" s="1048"/>
      <c r="G15" s="1048">
        <v>0</v>
      </c>
      <c r="H15" s="1048"/>
      <c r="I15" s="1048">
        <v>0</v>
      </c>
      <c r="J15" s="1048"/>
      <c r="K15" s="1048">
        <v>23</v>
      </c>
      <c r="L15" s="1048"/>
      <c r="M15" s="1048">
        <v>57</v>
      </c>
      <c r="N15" s="1048"/>
      <c r="O15" s="1048">
        <v>147</v>
      </c>
      <c r="P15" s="1048"/>
      <c r="Q15" s="1048"/>
      <c r="R15" s="1048"/>
      <c r="S15" s="1048">
        <v>341</v>
      </c>
      <c r="T15" s="1048"/>
      <c r="U15" s="1048"/>
      <c r="V15" s="1048"/>
      <c r="W15" s="1048">
        <v>468</v>
      </c>
      <c r="X15" s="1048"/>
      <c r="Y15" s="1048"/>
      <c r="Z15" s="1048"/>
      <c r="AA15" s="1054">
        <f t="shared" si="0"/>
        <v>1036</v>
      </c>
      <c r="AB15" s="1048"/>
      <c r="AC15" s="408"/>
      <c r="AD15" s="408"/>
      <c r="AE15" s="408"/>
      <c r="AF15" s="408"/>
    </row>
    <row r="16" spans="2:32" s="177" customFormat="1" ht="21.75" customHeight="1" thickTop="1" thickBot="1">
      <c r="B16" s="1055" t="s">
        <v>420</v>
      </c>
      <c r="C16" s="1055"/>
      <c r="D16" s="1056"/>
      <c r="E16" s="1057">
        <f>SUM(E6:F15)</f>
        <v>5203</v>
      </c>
      <c r="F16" s="1049"/>
      <c r="G16" s="1049">
        <f>SUM(G6:H15)</f>
        <v>8964</v>
      </c>
      <c r="H16" s="1049"/>
      <c r="I16" s="1049" t="s">
        <v>18</v>
      </c>
      <c r="J16" s="1049"/>
      <c r="K16" s="1049">
        <f>SUM(K6:L15)</f>
        <v>27796</v>
      </c>
      <c r="L16" s="1049"/>
      <c r="M16" s="1049">
        <f>SUM(M6:N15)</f>
        <v>31083</v>
      </c>
      <c r="N16" s="1049"/>
      <c r="O16" s="1058"/>
      <c r="P16" s="1058"/>
      <c r="Q16" s="1049">
        <f>SUM(O6:R15)</f>
        <v>23178</v>
      </c>
      <c r="R16" s="1049"/>
      <c r="S16" s="1049"/>
      <c r="T16" s="1049"/>
      <c r="U16" s="1049">
        <f>SUM(S6:V15)</f>
        <v>13001</v>
      </c>
      <c r="V16" s="1049"/>
      <c r="W16" s="1049">
        <f>SUM(W6:Z15)</f>
        <v>9212</v>
      </c>
      <c r="X16" s="1049"/>
      <c r="Y16" s="1049"/>
      <c r="Z16" s="1050"/>
      <c r="AA16" s="1051">
        <f>SUM(AA6:AB15)</f>
        <v>118437</v>
      </c>
      <c r="AB16" s="1049"/>
      <c r="AC16" s="1052"/>
      <c r="AD16" s="1052"/>
      <c r="AE16" s="1052"/>
      <c r="AF16" s="1052"/>
    </row>
    <row r="17" spans="2:32" ht="21.75" customHeight="1">
      <c r="B17" s="394"/>
      <c r="C17" s="394"/>
      <c r="D17" s="394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0"/>
      <c r="P17" s="410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</row>
    <row r="18" spans="2:32" s="2" customFormat="1" ht="21.75" customHeight="1" thickBot="1">
      <c r="B18" s="1053" t="s">
        <v>421</v>
      </c>
      <c r="C18" s="1053"/>
      <c r="D18" s="1053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9"/>
      <c r="P18" s="9"/>
      <c r="Q18" s="366"/>
      <c r="R18" s="366"/>
      <c r="S18" s="366"/>
      <c r="T18" s="366"/>
      <c r="U18" s="366"/>
      <c r="V18" s="366"/>
      <c r="W18" s="367"/>
      <c r="X18" s="367"/>
      <c r="Y18" s="366"/>
      <c r="Z18" s="366"/>
      <c r="AD18" s="364" t="s">
        <v>844</v>
      </c>
      <c r="AF18" s="366"/>
    </row>
    <row r="19" spans="2:32" ht="21.75" customHeight="1">
      <c r="B19" s="174"/>
      <c r="C19" s="174"/>
      <c r="D19" s="175" t="s">
        <v>402</v>
      </c>
      <c r="E19" s="742" t="s">
        <v>403</v>
      </c>
      <c r="F19" s="743"/>
      <c r="G19" s="743"/>
      <c r="H19" s="765"/>
      <c r="I19" s="379"/>
      <c r="J19" s="379"/>
      <c r="K19" s="743" t="s">
        <v>404</v>
      </c>
      <c r="L19" s="743"/>
      <c r="M19" s="743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6"/>
      <c r="AA19" s="738" t="s">
        <v>405</v>
      </c>
      <c r="AB19" s="739"/>
      <c r="AC19" s="738" t="s">
        <v>422</v>
      </c>
      <c r="AD19" s="738"/>
      <c r="AE19" s="91"/>
      <c r="AF19" s="91"/>
    </row>
    <row r="20" spans="2:32" ht="21.75" customHeight="1" thickBot="1">
      <c r="B20" s="178"/>
      <c r="C20" s="337" t="s">
        <v>406</v>
      </c>
      <c r="D20" s="179"/>
      <c r="E20" s="1011" t="s">
        <v>407</v>
      </c>
      <c r="F20" s="1012"/>
      <c r="G20" s="714" t="s">
        <v>408</v>
      </c>
      <c r="H20" s="718"/>
      <c r="I20" s="1045" t="s">
        <v>409</v>
      </c>
      <c r="J20" s="1046"/>
      <c r="K20" s="1011" t="s">
        <v>410</v>
      </c>
      <c r="L20" s="1012"/>
      <c r="M20" s="714" t="s">
        <v>411</v>
      </c>
      <c r="N20" s="714"/>
      <c r="O20" s="714" t="s">
        <v>412</v>
      </c>
      <c r="P20" s="714"/>
      <c r="Q20" s="714"/>
      <c r="R20" s="714"/>
      <c r="S20" s="1011" t="s">
        <v>413</v>
      </c>
      <c r="T20" s="1013"/>
      <c r="U20" s="1013"/>
      <c r="V20" s="1012"/>
      <c r="W20" s="714" t="s">
        <v>414</v>
      </c>
      <c r="X20" s="714"/>
      <c r="Y20" s="714"/>
      <c r="Z20" s="1047"/>
      <c r="AA20" s="714"/>
      <c r="AB20" s="718"/>
      <c r="AC20" s="714"/>
      <c r="AD20" s="714"/>
      <c r="AE20" s="1000"/>
      <c r="AF20" s="1000"/>
    </row>
    <row r="21" spans="2:32" ht="21.75" customHeight="1">
      <c r="B21" s="980" t="s">
        <v>415</v>
      </c>
      <c r="C21" s="980"/>
      <c r="D21" s="1001"/>
      <c r="E21" s="1037">
        <v>10294458</v>
      </c>
      <c r="F21" s="1038"/>
      <c r="G21" s="1038">
        <v>20830023</v>
      </c>
      <c r="H21" s="1038"/>
      <c r="I21" s="1039">
        <v>0</v>
      </c>
      <c r="J21" s="1039"/>
      <c r="K21" s="1040">
        <v>94554835</v>
      </c>
      <c r="L21" s="1040"/>
      <c r="M21" s="1041">
        <v>125251486</v>
      </c>
      <c r="N21" s="1041"/>
      <c r="O21" s="1041">
        <v>90066756</v>
      </c>
      <c r="P21" s="1041"/>
      <c r="Q21" s="1041"/>
      <c r="R21" s="1041"/>
      <c r="S21" s="1041">
        <v>97519639</v>
      </c>
      <c r="T21" s="1041"/>
      <c r="U21" s="1041"/>
      <c r="V21" s="1041"/>
      <c r="W21" s="1041">
        <v>105888888</v>
      </c>
      <c r="X21" s="1041"/>
      <c r="Y21" s="1041"/>
      <c r="Z21" s="1042"/>
      <c r="AA21" s="1043">
        <f>SUM(E21:Z21)</f>
        <v>544406085</v>
      </c>
      <c r="AB21" s="1044"/>
      <c r="AC21" s="1041">
        <f>AVERAGE(AA21/AA6)</f>
        <v>39544.278709958598</v>
      </c>
      <c r="AD21" s="1041"/>
      <c r="AE21" s="987"/>
      <c r="AF21" s="988"/>
    </row>
    <row r="22" spans="2:32" ht="21.75" customHeight="1">
      <c r="B22" s="989" t="s">
        <v>416</v>
      </c>
      <c r="C22" s="989"/>
      <c r="D22" s="990"/>
      <c r="E22" s="1036">
        <v>27797861</v>
      </c>
      <c r="F22" s="1032"/>
      <c r="G22" s="1032">
        <v>90085211</v>
      </c>
      <c r="H22" s="1032"/>
      <c r="I22" s="1029">
        <v>0</v>
      </c>
      <c r="J22" s="1029"/>
      <c r="K22" s="1035">
        <v>545427768</v>
      </c>
      <c r="L22" s="1035"/>
      <c r="M22" s="1021">
        <v>722055125</v>
      </c>
      <c r="N22" s="1021"/>
      <c r="O22" s="1021">
        <v>572486392</v>
      </c>
      <c r="P22" s="1021"/>
      <c r="Q22" s="1021"/>
      <c r="R22" s="1021"/>
      <c r="S22" s="1021">
        <v>230267269</v>
      </c>
      <c r="T22" s="1021"/>
      <c r="U22" s="1021"/>
      <c r="V22" s="1021"/>
      <c r="W22" s="1021">
        <v>111678771</v>
      </c>
      <c r="X22" s="1021"/>
      <c r="Y22" s="1021"/>
      <c r="Z22" s="1022"/>
      <c r="AA22" s="1023">
        <f t="shared" ref="AA22:AA30" si="1">SUM(E22:Z22)</f>
        <v>2299798397</v>
      </c>
      <c r="AB22" s="1024"/>
      <c r="AC22" s="1033">
        <f t="shared" ref="AC22:AC31" si="2">AVERAGE(AA22/AA7)</f>
        <v>89583.92010751013</v>
      </c>
      <c r="AD22" s="1025"/>
      <c r="AE22" s="995"/>
      <c r="AF22" s="996"/>
    </row>
    <row r="23" spans="2:32" ht="21.75" customHeight="1">
      <c r="B23" s="989" t="s">
        <v>417</v>
      </c>
      <c r="C23" s="989"/>
      <c r="D23" s="990"/>
      <c r="E23" s="1031">
        <v>848611</v>
      </c>
      <c r="F23" s="1025"/>
      <c r="G23" s="1032">
        <v>3650209</v>
      </c>
      <c r="H23" s="1032"/>
      <c r="I23" s="1029">
        <v>0</v>
      </c>
      <c r="J23" s="1029"/>
      <c r="K23" s="1035">
        <v>36963187</v>
      </c>
      <c r="L23" s="1035"/>
      <c r="M23" s="1021">
        <v>93879044</v>
      </c>
      <c r="N23" s="1021"/>
      <c r="O23" s="1021">
        <v>104715021</v>
      </c>
      <c r="P23" s="1021"/>
      <c r="Q23" s="1021"/>
      <c r="R23" s="1021"/>
      <c r="S23" s="1021">
        <v>46177798</v>
      </c>
      <c r="T23" s="1021"/>
      <c r="U23" s="1021"/>
      <c r="V23" s="1021"/>
      <c r="W23" s="1021">
        <v>38441507</v>
      </c>
      <c r="X23" s="1021"/>
      <c r="Y23" s="1021"/>
      <c r="Z23" s="1022"/>
      <c r="AA23" s="1023">
        <f>SUM(E23:Z23)</f>
        <v>324675377</v>
      </c>
      <c r="AB23" s="1024"/>
      <c r="AC23" s="1033">
        <f>AVERAGE(AA23/AA8)</f>
        <v>62377.594044188278</v>
      </c>
      <c r="AD23" s="1025"/>
      <c r="AE23" s="995"/>
      <c r="AF23" s="996"/>
    </row>
    <row r="24" spans="2:32" ht="21.75" customHeight="1">
      <c r="B24" s="989" t="s">
        <v>379</v>
      </c>
      <c r="C24" s="989"/>
      <c r="D24" s="990"/>
      <c r="E24" s="1036">
        <v>9608889</v>
      </c>
      <c r="F24" s="1032"/>
      <c r="G24" s="1032">
        <v>16722588</v>
      </c>
      <c r="H24" s="1032"/>
      <c r="I24" s="1029">
        <v>0</v>
      </c>
      <c r="J24" s="1029"/>
      <c r="K24" s="1035">
        <v>37143884</v>
      </c>
      <c r="L24" s="1035"/>
      <c r="M24" s="1021">
        <v>79076021</v>
      </c>
      <c r="N24" s="1021"/>
      <c r="O24" s="1021">
        <v>60280815</v>
      </c>
      <c r="P24" s="1021"/>
      <c r="Q24" s="1021"/>
      <c r="R24" s="1021"/>
      <c r="S24" s="1021">
        <v>41260536</v>
      </c>
      <c r="T24" s="1021"/>
      <c r="U24" s="1021"/>
      <c r="V24" s="1021"/>
      <c r="W24" s="1021">
        <v>29302054</v>
      </c>
      <c r="X24" s="1021"/>
      <c r="Y24" s="1021"/>
      <c r="Z24" s="1022"/>
      <c r="AA24" s="1023">
        <f t="shared" si="1"/>
        <v>273394787</v>
      </c>
      <c r="AB24" s="1024"/>
      <c r="AC24" s="1033">
        <f t="shared" si="2"/>
        <v>13500.31045380475</v>
      </c>
      <c r="AD24" s="1025"/>
      <c r="AE24" s="987"/>
      <c r="AF24" s="988"/>
    </row>
    <row r="25" spans="2:32" ht="21.75" customHeight="1">
      <c r="B25" s="989" t="s">
        <v>418</v>
      </c>
      <c r="C25" s="989"/>
      <c r="D25" s="990"/>
      <c r="E25" s="1036">
        <v>4002081</v>
      </c>
      <c r="F25" s="1032"/>
      <c r="G25" s="1032">
        <v>5979586</v>
      </c>
      <c r="H25" s="1032"/>
      <c r="I25" s="1029">
        <v>0</v>
      </c>
      <c r="J25" s="1029"/>
      <c r="K25" s="1035">
        <v>49015145</v>
      </c>
      <c r="L25" s="1035"/>
      <c r="M25" s="1021">
        <v>57216347</v>
      </c>
      <c r="N25" s="1021"/>
      <c r="O25" s="1021">
        <v>40929216</v>
      </c>
      <c r="P25" s="1021"/>
      <c r="Q25" s="1021"/>
      <c r="R25" s="1021"/>
      <c r="S25" s="1021">
        <v>41818697</v>
      </c>
      <c r="T25" s="1021"/>
      <c r="U25" s="1021"/>
      <c r="V25" s="1021"/>
      <c r="W25" s="1021">
        <v>25127975</v>
      </c>
      <c r="X25" s="1021"/>
      <c r="Y25" s="1021"/>
      <c r="Z25" s="1022"/>
      <c r="AA25" s="1023">
        <f t="shared" si="1"/>
        <v>224089047</v>
      </c>
      <c r="AB25" s="1024"/>
      <c r="AC25" s="1033">
        <f t="shared" si="2"/>
        <v>184891.95297029702</v>
      </c>
      <c r="AD25" s="1025"/>
      <c r="AE25" s="987"/>
      <c r="AF25" s="988"/>
    </row>
    <row r="26" spans="2:32" ht="21.75" customHeight="1">
      <c r="B26" s="989" t="s">
        <v>384</v>
      </c>
      <c r="C26" s="989"/>
      <c r="D26" s="990"/>
      <c r="E26" s="1036">
        <v>9981860</v>
      </c>
      <c r="F26" s="1032"/>
      <c r="G26" s="1032">
        <v>16637865</v>
      </c>
      <c r="H26" s="1032"/>
      <c r="I26" s="1029">
        <v>0</v>
      </c>
      <c r="J26" s="1029"/>
      <c r="K26" s="1035">
        <v>124611889</v>
      </c>
      <c r="L26" s="1035"/>
      <c r="M26" s="1021">
        <v>119279253</v>
      </c>
      <c r="N26" s="1021"/>
      <c r="O26" s="1021">
        <v>87453078</v>
      </c>
      <c r="P26" s="1021"/>
      <c r="Q26" s="1021"/>
      <c r="R26" s="1021"/>
      <c r="S26" s="1021">
        <v>35627050</v>
      </c>
      <c r="T26" s="1021"/>
      <c r="U26" s="1021"/>
      <c r="V26" s="1021"/>
      <c r="W26" s="1021">
        <v>19785231</v>
      </c>
      <c r="X26" s="1021"/>
      <c r="Y26" s="1021"/>
      <c r="Z26" s="1022"/>
      <c r="AA26" s="1023">
        <f t="shared" si="1"/>
        <v>413376226</v>
      </c>
      <c r="AB26" s="1024"/>
      <c r="AC26" s="1033">
        <f t="shared" si="2"/>
        <v>12612.931775187648</v>
      </c>
      <c r="AD26" s="1025"/>
      <c r="AE26" s="987"/>
      <c r="AF26" s="988"/>
    </row>
    <row r="27" spans="2:32" ht="21.75" customHeight="1">
      <c r="B27" s="989" t="s">
        <v>419</v>
      </c>
      <c r="C27" s="989"/>
      <c r="D27" s="990"/>
      <c r="E27" s="1031">
        <v>0</v>
      </c>
      <c r="F27" s="1025"/>
      <c r="G27" s="1034">
        <v>2820630</v>
      </c>
      <c r="H27" s="1034"/>
      <c r="I27" s="1029">
        <v>0</v>
      </c>
      <c r="J27" s="1029"/>
      <c r="K27" s="1035">
        <v>179677743</v>
      </c>
      <c r="L27" s="1035"/>
      <c r="M27" s="1021">
        <v>276247888</v>
      </c>
      <c r="N27" s="1021"/>
      <c r="O27" s="1021">
        <v>267961054</v>
      </c>
      <c r="P27" s="1021"/>
      <c r="Q27" s="1021"/>
      <c r="R27" s="1021"/>
      <c r="S27" s="1021">
        <v>159308147</v>
      </c>
      <c r="T27" s="1021"/>
      <c r="U27" s="1021"/>
      <c r="V27" s="1021"/>
      <c r="W27" s="1021">
        <v>51687743</v>
      </c>
      <c r="X27" s="1021"/>
      <c r="Y27" s="1021"/>
      <c r="Z27" s="1022"/>
      <c r="AA27" s="1023">
        <f t="shared" si="1"/>
        <v>937703205</v>
      </c>
      <c r="AB27" s="1024"/>
      <c r="AC27" s="1033">
        <f t="shared" si="2"/>
        <v>158636.98274403653</v>
      </c>
      <c r="AD27" s="1025"/>
      <c r="AE27" s="411"/>
      <c r="AF27" s="412"/>
    </row>
    <row r="28" spans="2:32" ht="21.75" customHeight="1">
      <c r="B28" s="1030" t="s">
        <v>394</v>
      </c>
      <c r="C28" s="980" t="s">
        <v>395</v>
      </c>
      <c r="D28" s="981"/>
      <c r="E28" s="1031">
        <v>0</v>
      </c>
      <c r="F28" s="1025"/>
      <c r="G28" s="1032">
        <v>0</v>
      </c>
      <c r="H28" s="1032"/>
      <c r="I28" s="1029">
        <v>0</v>
      </c>
      <c r="J28" s="1029"/>
      <c r="K28" s="1021">
        <v>72071063</v>
      </c>
      <c r="L28" s="1021"/>
      <c r="M28" s="1021">
        <v>177493650</v>
      </c>
      <c r="N28" s="1021"/>
      <c r="O28" s="1021">
        <v>616983265</v>
      </c>
      <c r="P28" s="1021"/>
      <c r="Q28" s="1021"/>
      <c r="R28" s="1021"/>
      <c r="S28" s="1021">
        <v>561871931</v>
      </c>
      <c r="T28" s="1021"/>
      <c r="U28" s="1021"/>
      <c r="V28" s="1021"/>
      <c r="W28" s="1021">
        <v>584166407</v>
      </c>
      <c r="X28" s="1021"/>
      <c r="Y28" s="1021"/>
      <c r="Z28" s="1022"/>
      <c r="AA28" s="1023">
        <f t="shared" si="1"/>
        <v>2012586316</v>
      </c>
      <c r="AB28" s="1024"/>
      <c r="AC28" s="1033">
        <f t="shared" si="2"/>
        <v>269134.30275474727</v>
      </c>
      <c r="AD28" s="1025"/>
      <c r="AE28" s="961"/>
      <c r="AF28" s="961"/>
    </row>
    <row r="29" spans="2:32" ht="21.75" customHeight="1">
      <c r="B29" s="978"/>
      <c r="C29" s="983" t="s">
        <v>396</v>
      </c>
      <c r="D29" s="984"/>
      <c r="E29" s="1031">
        <v>0</v>
      </c>
      <c r="F29" s="1025"/>
      <c r="G29" s="1032">
        <v>0</v>
      </c>
      <c r="H29" s="1032"/>
      <c r="I29" s="1029">
        <v>0</v>
      </c>
      <c r="J29" s="1029"/>
      <c r="K29" s="1021">
        <v>261569501</v>
      </c>
      <c r="L29" s="1021"/>
      <c r="M29" s="1021">
        <v>280817291</v>
      </c>
      <c r="N29" s="1021"/>
      <c r="O29" s="1021">
        <v>306378436</v>
      </c>
      <c r="P29" s="1021"/>
      <c r="Q29" s="1021"/>
      <c r="R29" s="1021"/>
      <c r="S29" s="1021">
        <v>354526616</v>
      </c>
      <c r="T29" s="1021"/>
      <c r="U29" s="1021"/>
      <c r="V29" s="1021"/>
      <c r="W29" s="1021">
        <v>253105020</v>
      </c>
      <c r="X29" s="1021"/>
      <c r="Y29" s="1021"/>
      <c r="Z29" s="1022"/>
      <c r="AA29" s="1023">
        <f t="shared" si="1"/>
        <v>1456396864</v>
      </c>
      <c r="AB29" s="1024"/>
      <c r="AC29" s="1033">
        <f t="shared" si="2"/>
        <v>283842.69421165466</v>
      </c>
      <c r="AD29" s="1025"/>
      <c r="AE29" s="408"/>
      <c r="AF29" s="408"/>
    </row>
    <row r="30" spans="2:32" ht="21.75" customHeight="1" thickBot="1">
      <c r="B30" s="979"/>
      <c r="C30" s="972" t="s">
        <v>397</v>
      </c>
      <c r="D30" s="973"/>
      <c r="E30" s="1027">
        <v>0</v>
      </c>
      <c r="F30" s="1028"/>
      <c r="G30" s="1028">
        <v>0</v>
      </c>
      <c r="H30" s="1028"/>
      <c r="I30" s="1029">
        <v>0</v>
      </c>
      <c r="J30" s="1029"/>
      <c r="K30" s="1021">
        <v>5469129</v>
      </c>
      <c r="L30" s="1021"/>
      <c r="M30" s="1021">
        <v>16948344</v>
      </c>
      <c r="N30" s="1021"/>
      <c r="O30" s="1021">
        <v>50665818</v>
      </c>
      <c r="P30" s="1021"/>
      <c r="Q30" s="1021"/>
      <c r="R30" s="1021"/>
      <c r="S30" s="1021">
        <v>133248925</v>
      </c>
      <c r="T30" s="1021"/>
      <c r="U30" s="1021"/>
      <c r="V30" s="1021"/>
      <c r="W30" s="1021">
        <v>193093766</v>
      </c>
      <c r="X30" s="1021"/>
      <c r="Y30" s="1021"/>
      <c r="Z30" s="1022"/>
      <c r="AA30" s="1023">
        <f t="shared" si="1"/>
        <v>399425982</v>
      </c>
      <c r="AB30" s="1024"/>
      <c r="AC30" s="1025">
        <f t="shared" si="2"/>
        <v>385546.31467181467</v>
      </c>
      <c r="AD30" s="1025"/>
      <c r="AE30" s="408"/>
      <c r="AF30" s="408"/>
    </row>
    <row r="31" spans="2:32" ht="21.75" customHeight="1" thickTop="1" thickBot="1">
      <c r="B31" s="968" t="s">
        <v>420</v>
      </c>
      <c r="C31" s="968"/>
      <c r="D31" s="969"/>
      <c r="E31" s="1026">
        <f>SUM(E21:F30)</f>
        <v>62533760</v>
      </c>
      <c r="F31" s="1014"/>
      <c r="G31" s="1014">
        <f>SUM(G21:H30)</f>
        <v>156726112</v>
      </c>
      <c r="H31" s="1014"/>
      <c r="I31" s="1019" t="s">
        <v>423</v>
      </c>
      <c r="J31" s="1019"/>
      <c r="K31" s="1014">
        <f>SUM(K21:L30)</f>
        <v>1406504144</v>
      </c>
      <c r="L31" s="1014"/>
      <c r="M31" s="1014">
        <f>SUM(M21:N30)</f>
        <v>1948264449</v>
      </c>
      <c r="N31" s="1014"/>
      <c r="O31" s="1014">
        <f>SUM(O21:R30)</f>
        <v>2197919851</v>
      </c>
      <c r="P31" s="1014"/>
      <c r="Q31" s="1014"/>
      <c r="R31" s="1014"/>
      <c r="S31" s="1014">
        <f>SUM(S21:V30)</f>
        <v>1701626608</v>
      </c>
      <c r="T31" s="1014"/>
      <c r="U31" s="1014"/>
      <c r="V31" s="1014"/>
      <c r="W31" s="1014">
        <f>SUM(W21:Z30)</f>
        <v>1412277362</v>
      </c>
      <c r="X31" s="1014"/>
      <c r="Y31" s="1014"/>
      <c r="Z31" s="1015"/>
      <c r="AA31" s="1016">
        <f>SUM(AA21:AB30)</f>
        <v>8885852286</v>
      </c>
      <c r="AB31" s="1017"/>
      <c r="AC31" s="1018">
        <f t="shared" si="2"/>
        <v>75025.982471693816</v>
      </c>
      <c r="AD31" s="1019"/>
      <c r="AE31" s="961"/>
      <c r="AF31" s="961"/>
    </row>
    <row r="32" spans="2:32" ht="21.75" customHeight="1">
      <c r="B32" s="394"/>
      <c r="C32" s="394"/>
      <c r="D32" s="394"/>
      <c r="E32" s="411"/>
      <c r="F32" s="411"/>
      <c r="G32" s="411"/>
      <c r="H32" s="411"/>
      <c r="L32" s="411"/>
      <c r="M32" s="180"/>
      <c r="N32" s="180"/>
      <c r="O32" s="412"/>
      <c r="P32" s="180"/>
      <c r="Q32" s="180"/>
      <c r="R32" s="180"/>
      <c r="S32" s="412"/>
      <c r="T32" s="180"/>
      <c r="U32" s="180"/>
      <c r="V32" s="180"/>
      <c r="W32" s="412"/>
      <c r="X32" s="180"/>
      <c r="Y32" s="180"/>
      <c r="Z32" s="180"/>
      <c r="AA32" s="412"/>
      <c r="AB32" s="181"/>
      <c r="AC32" s="408"/>
      <c r="AD32" s="408"/>
      <c r="AE32" s="408"/>
      <c r="AF32" s="408"/>
    </row>
    <row r="33" spans="2:34" s="2" customFormat="1" ht="21.75" customHeight="1" thickBot="1">
      <c r="B33" s="1020" t="s">
        <v>424</v>
      </c>
      <c r="C33" s="1020"/>
      <c r="D33" s="1020"/>
      <c r="E33" s="6"/>
      <c r="F33" s="6"/>
      <c r="G33" s="6"/>
      <c r="H33" s="6"/>
      <c r="I33" s="6"/>
      <c r="J33" s="6"/>
      <c r="K33" s="6"/>
      <c r="L33" s="6"/>
      <c r="M33" s="6"/>
      <c r="N33" s="6"/>
      <c r="O33" s="9"/>
      <c r="P33" s="9"/>
      <c r="Q33" s="9"/>
      <c r="R33" s="9"/>
      <c r="S33" s="9"/>
      <c r="T33" s="9"/>
      <c r="U33" s="6"/>
      <c r="V33" s="6"/>
      <c r="W33" s="9"/>
      <c r="X33" s="9"/>
      <c r="Y33" s="6"/>
      <c r="Z33" s="6"/>
      <c r="AD33" s="364" t="s">
        <v>844</v>
      </c>
    </row>
    <row r="34" spans="2:34" ht="21.75" customHeight="1">
      <c r="B34" s="174"/>
      <c r="C34" s="64"/>
      <c r="D34" s="338" t="s">
        <v>402</v>
      </c>
      <c r="E34" s="742" t="s">
        <v>403</v>
      </c>
      <c r="F34" s="743"/>
      <c r="G34" s="743"/>
      <c r="H34" s="765"/>
      <c r="I34" s="379"/>
      <c r="J34" s="379"/>
      <c r="K34" s="743" t="s">
        <v>404</v>
      </c>
      <c r="L34" s="743"/>
      <c r="M34" s="743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5"/>
      <c r="AA34" s="1009" t="s">
        <v>405</v>
      </c>
      <c r="AB34" s="739"/>
      <c r="AC34" s="738" t="s">
        <v>425</v>
      </c>
      <c r="AD34" s="738"/>
      <c r="AE34" s="91"/>
      <c r="AF34" s="91"/>
    </row>
    <row r="35" spans="2:34" ht="21.75" customHeight="1" thickBot="1">
      <c r="B35" s="178"/>
      <c r="C35" s="337" t="s">
        <v>406</v>
      </c>
      <c r="D35" s="339"/>
      <c r="E35" s="1011" t="s">
        <v>407</v>
      </c>
      <c r="F35" s="1012"/>
      <c r="G35" s="714" t="s">
        <v>408</v>
      </c>
      <c r="H35" s="718"/>
      <c r="I35" s="1013" t="s">
        <v>409</v>
      </c>
      <c r="J35" s="1012"/>
      <c r="K35" s="1011" t="s">
        <v>410</v>
      </c>
      <c r="L35" s="1012"/>
      <c r="M35" s="714" t="s">
        <v>411</v>
      </c>
      <c r="N35" s="714"/>
      <c r="O35" s="1013" t="s">
        <v>412</v>
      </c>
      <c r="P35" s="1013"/>
      <c r="Q35" s="1013"/>
      <c r="R35" s="1013"/>
      <c r="S35" s="1011" t="s">
        <v>413</v>
      </c>
      <c r="T35" s="1013"/>
      <c r="U35" s="1013"/>
      <c r="V35" s="1012"/>
      <c r="W35" s="714" t="s">
        <v>414</v>
      </c>
      <c r="X35" s="714"/>
      <c r="Y35" s="714"/>
      <c r="Z35" s="714"/>
      <c r="AA35" s="1010"/>
      <c r="AB35" s="718"/>
      <c r="AC35" s="714"/>
      <c r="AD35" s="714"/>
      <c r="AE35" s="1000"/>
      <c r="AF35" s="1000"/>
    </row>
    <row r="36" spans="2:34" ht="21.75" customHeight="1">
      <c r="B36" s="980" t="s">
        <v>415</v>
      </c>
      <c r="C36" s="980"/>
      <c r="D36" s="1001"/>
      <c r="E36" s="1002">
        <v>9169609</v>
      </c>
      <c r="F36" s="992"/>
      <c r="G36" s="1003">
        <v>18658563</v>
      </c>
      <c r="H36" s="1003"/>
      <c r="I36" s="1004">
        <v>0</v>
      </c>
      <c r="J36" s="1004"/>
      <c r="K36" s="1005">
        <v>83907742</v>
      </c>
      <c r="L36" s="1005"/>
      <c r="M36" s="1006">
        <v>112304934</v>
      </c>
      <c r="N36" s="1006"/>
      <c r="O36" s="1006">
        <v>80508586</v>
      </c>
      <c r="P36" s="1006"/>
      <c r="Q36" s="1006"/>
      <c r="R36" s="1006"/>
      <c r="S36" s="1005">
        <v>86266089</v>
      </c>
      <c r="T36" s="1005"/>
      <c r="U36" s="1005"/>
      <c r="V36" s="1005"/>
      <c r="W36" s="1006">
        <v>95157699</v>
      </c>
      <c r="X36" s="1006"/>
      <c r="Y36" s="1006"/>
      <c r="Z36" s="1006"/>
      <c r="AA36" s="1007">
        <f>SUM(E36:Z36)</f>
        <v>485973222</v>
      </c>
      <c r="AB36" s="1008"/>
      <c r="AC36" s="1005">
        <f t="shared" ref="AC36:AC46" si="3">AVERAGE(AA36/AA6)</f>
        <v>35299.863586838088</v>
      </c>
      <c r="AD36" s="1005"/>
      <c r="AE36" s="987"/>
      <c r="AF36" s="988"/>
    </row>
    <row r="37" spans="2:34" ht="21.75" customHeight="1">
      <c r="B37" s="989" t="s">
        <v>416</v>
      </c>
      <c r="C37" s="989"/>
      <c r="D37" s="990"/>
      <c r="E37" s="993">
        <v>24863727</v>
      </c>
      <c r="F37" s="992"/>
      <c r="G37" s="992">
        <v>80456246</v>
      </c>
      <c r="H37" s="992"/>
      <c r="I37" s="976">
        <v>0</v>
      </c>
      <c r="J37" s="976"/>
      <c r="K37" s="994">
        <v>487199843</v>
      </c>
      <c r="L37" s="994"/>
      <c r="M37" s="999">
        <v>646421215</v>
      </c>
      <c r="N37" s="999"/>
      <c r="O37" s="985">
        <v>512383634</v>
      </c>
      <c r="P37" s="985"/>
      <c r="Q37" s="985"/>
      <c r="R37" s="985"/>
      <c r="S37" s="967">
        <v>205854851</v>
      </c>
      <c r="T37" s="967"/>
      <c r="U37" s="967"/>
      <c r="V37" s="967"/>
      <c r="W37" s="999">
        <v>100249370</v>
      </c>
      <c r="X37" s="999"/>
      <c r="Y37" s="999"/>
      <c r="Z37" s="985"/>
      <c r="AA37" s="965">
        <f t="shared" ref="AA37:AA45" si="4">SUM(E37:Z37)</f>
        <v>2057428886</v>
      </c>
      <c r="AB37" s="966"/>
      <c r="AC37" s="986">
        <f t="shared" si="3"/>
        <v>80142.913913991899</v>
      </c>
      <c r="AD37" s="967"/>
      <c r="AE37" s="995"/>
      <c r="AF37" s="996"/>
    </row>
    <row r="38" spans="2:34" ht="21.75" customHeight="1">
      <c r="B38" s="989" t="s">
        <v>417</v>
      </c>
      <c r="C38" s="989"/>
      <c r="D38" s="990"/>
      <c r="E38" s="997">
        <v>756795</v>
      </c>
      <c r="F38" s="998"/>
      <c r="G38" s="992">
        <v>3283310</v>
      </c>
      <c r="H38" s="992"/>
      <c r="I38" s="976">
        <v>0</v>
      </c>
      <c r="J38" s="976"/>
      <c r="K38" s="967">
        <v>32871588</v>
      </c>
      <c r="L38" s="967"/>
      <c r="M38" s="999">
        <v>84004183</v>
      </c>
      <c r="N38" s="999"/>
      <c r="O38" s="985">
        <v>93852584</v>
      </c>
      <c r="P38" s="985"/>
      <c r="Q38" s="985"/>
      <c r="R38" s="985"/>
      <c r="S38" s="967">
        <v>41330918</v>
      </c>
      <c r="T38" s="967"/>
      <c r="U38" s="967"/>
      <c r="V38" s="967"/>
      <c r="W38" s="999">
        <v>34579573</v>
      </c>
      <c r="X38" s="999"/>
      <c r="Y38" s="999"/>
      <c r="Z38" s="985"/>
      <c r="AA38" s="965">
        <f t="shared" si="4"/>
        <v>290678951</v>
      </c>
      <c r="AB38" s="966"/>
      <c r="AC38" s="986">
        <f t="shared" si="3"/>
        <v>55846.100096061477</v>
      </c>
      <c r="AD38" s="967"/>
      <c r="AE38" s="995"/>
      <c r="AF38" s="996"/>
    </row>
    <row r="39" spans="2:34" ht="21.75" customHeight="1">
      <c r="B39" s="989" t="s">
        <v>379</v>
      </c>
      <c r="C39" s="989"/>
      <c r="D39" s="990"/>
      <c r="E39" s="993">
        <v>8603148</v>
      </c>
      <c r="F39" s="992"/>
      <c r="G39" s="992">
        <v>14919294</v>
      </c>
      <c r="H39" s="992"/>
      <c r="I39" s="976">
        <v>0</v>
      </c>
      <c r="J39" s="976"/>
      <c r="K39" s="967">
        <v>33165594</v>
      </c>
      <c r="L39" s="967"/>
      <c r="M39" s="985">
        <v>70630759</v>
      </c>
      <c r="N39" s="985"/>
      <c r="O39" s="985">
        <v>53877000</v>
      </c>
      <c r="P39" s="985"/>
      <c r="Q39" s="985"/>
      <c r="R39" s="985"/>
      <c r="S39" s="967">
        <v>36856022</v>
      </c>
      <c r="T39" s="967"/>
      <c r="U39" s="967"/>
      <c r="V39" s="967"/>
      <c r="W39" s="985">
        <v>26328264</v>
      </c>
      <c r="X39" s="985"/>
      <c r="Y39" s="985"/>
      <c r="Z39" s="985"/>
      <c r="AA39" s="965">
        <f t="shared" si="4"/>
        <v>244380081</v>
      </c>
      <c r="AB39" s="966"/>
      <c r="AC39" s="986">
        <f t="shared" si="3"/>
        <v>12067.556219445953</v>
      </c>
      <c r="AD39" s="967"/>
      <c r="AE39" s="987"/>
      <c r="AF39" s="988"/>
    </row>
    <row r="40" spans="2:34" ht="21.75" customHeight="1">
      <c r="B40" s="989" t="s">
        <v>418</v>
      </c>
      <c r="C40" s="989"/>
      <c r="D40" s="990"/>
      <c r="E40" s="993">
        <v>3561551</v>
      </c>
      <c r="F40" s="992"/>
      <c r="G40" s="992">
        <v>5223464</v>
      </c>
      <c r="H40" s="992"/>
      <c r="I40" s="976">
        <v>0</v>
      </c>
      <c r="J40" s="976"/>
      <c r="K40" s="967">
        <v>42962935</v>
      </c>
      <c r="L40" s="967"/>
      <c r="M40" s="985">
        <v>50460657</v>
      </c>
      <c r="N40" s="985"/>
      <c r="O40" s="985">
        <v>36043056</v>
      </c>
      <c r="P40" s="985"/>
      <c r="Q40" s="985"/>
      <c r="R40" s="985"/>
      <c r="S40" s="967">
        <v>36601010</v>
      </c>
      <c r="T40" s="967"/>
      <c r="U40" s="967"/>
      <c r="V40" s="967"/>
      <c r="W40" s="985">
        <v>22285345</v>
      </c>
      <c r="X40" s="985"/>
      <c r="Y40" s="985"/>
      <c r="Z40" s="985"/>
      <c r="AA40" s="965">
        <f t="shared" si="4"/>
        <v>197138018</v>
      </c>
      <c r="AB40" s="966"/>
      <c r="AC40" s="986">
        <f t="shared" si="3"/>
        <v>162655.1303630363</v>
      </c>
      <c r="AD40" s="967"/>
      <c r="AE40" s="987"/>
      <c r="AF40" s="988"/>
    </row>
    <row r="41" spans="2:34" ht="21.75" customHeight="1">
      <c r="B41" s="989" t="s">
        <v>384</v>
      </c>
      <c r="C41" s="989"/>
      <c r="D41" s="990"/>
      <c r="E41" s="991">
        <v>9981860</v>
      </c>
      <c r="F41" s="985"/>
      <c r="G41" s="992">
        <v>16637865</v>
      </c>
      <c r="H41" s="992"/>
      <c r="I41" s="976">
        <v>0</v>
      </c>
      <c r="J41" s="976"/>
      <c r="K41" s="967">
        <v>124611889</v>
      </c>
      <c r="L41" s="967"/>
      <c r="M41" s="985">
        <v>119279253</v>
      </c>
      <c r="N41" s="985"/>
      <c r="O41" s="985">
        <v>87453078</v>
      </c>
      <c r="P41" s="985"/>
      <c r="Q41" s="985"/>
      <c r="R41" s="985"/>
      <c r="S41" s="967">
        <v>35627050</v>
      </c>
      <c r="T41" s="967"/>
      <c r="U41" s="967"/>
      <c r="V41" s="967"/>
      <c r="W41" s="985">
        <v>19785231</v>
      </c>
      <c r="X41" s="985"/>
      <c r="Y41" s="985"/>
      <c r="Z41" s="985"/>
      <c r="AA41" s="965">
        <f t="shared" si="4"/>
        <v>413376226</v>
      </c>
      <c r="AB41" s="966"/>
      <c r="AC41" s="986">
        <f t="shared" si="3"/>
        <v>12612.931775187648</v>
      </c>
      <c r="AD41" s="967"/>
      <c r="AE41" s="987"/>
      <c r="AF41" s="988"/>
    </row>
    <row r="42" spans="2:34" ht="21.75" customHeight="1">
      <c r="B42" s="989" t="s">
        <v>419</v>
      </c>
      <c r="C42" s="989"/>
      <c r="D42" s="990"/>
      <c r="E42" s="982">
        <v>0</v>
      </c>
      <c r="F42" s="967"/>
      <c r="G42" s="976">
        <v>2538560</v>
      </c>
      <c r="H42" s="976"/>
      <c r="I42" s="976">
        <v>0</v>
      </c>
      <c r="J42" s="976"/>
      <c r="K42" s="967">
        <v>160215357</v>
      </c>
      <c r="L42" s="967"/>
      <c r="M42" s="985">
        <v>246426508</v>
      </c>
      <c r="N42" s="985"/>
      <c r="O42" s="985">
        <v>238975073</v>
      </c>
      <c r="P42" s="985"/>
      <c r="Q42" s="985"/>
      <c r="R42" s="985"/>
      <c r="S42" s="967">
        <v>142538647</v>
      </c>
      <c r="T42" s="967"/>
      <c r="U42" s="967"/>
      <c r="V42" s="967"/>
      <c r="W42" s="985">
        <v>46492440</v>
      </c>
      <c r="X42" s="985"/>
      <c r="Y42" s="985"/>
      <c r="Z42" s="985"/>
      <c r="AA42" s="965">
        <f t="shared" si="4"/>
        <v>837186585</v>
      </c>
      <c r="AB42" s="966"/>
      <c r="AC42" s="986">
        <f t="shared" si="3"/>
        <v>141631.97174758924</v>
      </c>
      <c r="AD42" s="967"/>
      <c r="AE42" s="411"/>
      <c r="AF42" s="412"/>
    </row>
    <row r="43" spans="2:34" ht="21.75" customHeight="1">
      <c r="B43" s="978" t="s">
        <v>394</v>
      </c>
      <c r="C43" s="980" t="s">
        <v>395</v>
      </c>
      <c r="D43" s="981"/>
      <c r="E43" s="982">
        <v>0</v>
      </c>
      <c r="F43" s="967"/>
      <c r="G43" s="976">
        <v>0</v>
      </c>
      <c r="H43" s="976"/>
      <c r="I43" s="976">
        <v>0</v>
      </c>
      <c r="J43" s="976"/>
      <c r="K43" s="967">
        <v>64572574</v>
      </c>
      <c r="L43" s="967"/>
      <c r="M43" s="985">
        <v>159673637</v>
      </c>
      <c r="N43" s="985"/>
      <c r="O43" s="985">
        <v>553026151</v>
      </c>
      <c r="P43" s="985"/>
      <c r="Q43" s="985"/>
      <c r="R43" s="985"/>
      <c r="S43" s="967">
        <v>504061914</v>
      </c>
      <c r="T43" s="967"/>
      <c r="U43" s="967"/>
      <c r="V43" s="967"/>
      <c r="W43" s="985">
        <v>525597728</v>
      </c>
      <c r="X43" s="985"/>
      <c r="Y43" s="985"/>
      <c r="Z43" s="985"/>
      <c r="AA43" s="965">
        <f t="shared" si="4"/>
        <v>1806932004</v>
      </c>
      <c r="AB43" s="966"/>
      <c r="AC43" s="986">
        <f t="shared" si="3"/>
        <v>241633.05750200589</v>
      </c>
      <c r="AD43" s="967"/>
      <c r="AE43" s="961"/>
      <c r="AF43" s="961"/>
    </row>
    <row r="44" spans="2:34" ht="21.75" customHeight="1">
      <c r="B44" s="978"/>
      <c r="C44" s="983" t="s">
        <v>396</v>
      </c>
      <c r="D44" s="984"/>
      <c r="E44" s="982">
        <v>0</v>
      </c>
      <c r="F44" s="967"/>
      <c r="G44" s="976">
        <v>0</v>
      </c>
      <c r="H44" s="976"/>
      <c r="I44" s="976">
        <v>0</v>
      </c>
      <c r="J44" s="976"/>
      <c r="K44" s="967">
        <v>234139386</v>
      </c>
      <c r="L44" s="967"/>
      <c r="M44" s="985">
        <v>251908517</v>
      </c>
      <c r="N44" s="985"/>
      <c r="O44" s="985">
        <v>274826651</v>
      </c>
      <c r="P44" s="985"/>
      <c r="Q44" s="985"/>
      <c r="R44" s="985"/>
      <c r="S44" s="967">
        <v>317872200</v>
      </c>
      <c r="T44" s="967"/>
      <c r="U44" s="967"/>
      <c r="V44" s="967"/>
      <c r="W44" s="985">
        <v>225924300</v>
      </c>
      <c r="X44" s="985"/>
      <c r="Y44" s="985"/>
      <c r="Z44" s="985"/>
      <c r="AA44" s="965">
        <f t="shared" si="4"/>
        <v>1304671054</v>
      </c>
      <c r="AB44" s="966"/>
      <c r="AC44" s="986">
        <f t="shared" si="3"/>
        <v>254272.27713895927</v>
      </c>
      <c r="AD44" s="967"/>
      <c r="AE44" s="408"/>
      <c r="AF44" s="408"/>
    </row>
    <row r="45" spans="2:34" ht="21.75" customHeight="1" thickBot="1">
      <c r="B45" s="979"/>
      <c r="C45" s="972" t="s">
        <v>397</v>
      </c>
      <c r="D45" s="973"/>
      <c r="E45" s="974">
        <v>0</v>
      </c>
      <c r="F45" s="975"/>
      <c r="G45" s="976">
        <v>0</v>
      </c>
      <c r="H45" s="976"/>
      <c r="I45" s="976">
        <v>0</v>
      </c>
      <c r="J45" s="976"/>
      <c r="K45" s="977">
        <v>4686952</v>
      </c>
      <c r="L45" s="977"/>
      <c r="M45" s="964">
        <v>15130975</v>
      </c>
      <c r="N45" s="964"/>
      <c r="O45" s="964">
        <v>45432193</v>
      </c>
      <c r="P45" s="964"/>
      <c r="Q45" s="964"/>
      <c r="R45" s="964"/>
      <c r="S45" s="975">
        <v>119320906</v>
      </c>
      <c r="T45" s="975"/>
      <c r="U45" s="975"/>
      <c r="V45" s="975"/>
      <c r="W45" s="964">
        <v>172491702</v>
      </c>
      <c r="X45" s="964"/>
      <c r="Y45" s="964"/>
      <c r="Z45" s="964"/>
      <c r="AA45" s="965">
        <f t="shared" si="4"/>
        <v>357062728</v>
      </c>
      <c r="AB45" s="966"/>
      <c r="AC45" s="967">
        <f t="shared" si="3"/>
        <v>344655.14285714284</v>
      </c>
      <c r="AD45" s="967"/>
      <c r="AE45" s="408"/>
      <c r="AF45" s="408"/>
    </row>
    <row r="46" spans="2:34" ht="21.75" customHeight="1" thickTop="1" thickBot="1">
      <c r="B46" s="968" t="s">
        <v>420</v>
      </c>
      <c r="C46" s="968"/>
      <c r="D46" s="969"/>
      <c r="E46" s="970">
        <f>SUM(E36:F45)</f>
        <v>56936690</v>
      </c>
      <c r="F46" s="955"/>
      <c r="G46" s="955">
        <f>SUM(G36:H45)</f>
        <v>141717302</v>
      </c>
      <c r="H46" s="955"/>
      <c r="I46" s="960" t="s">
        <v>423</v>
      </c>
      <c r="J46" s="960"/>
      <c r="K46" s="971">
        <f>SUM(K36:L45)</f>
        <v>1268333860</v>
      </c>
      <c r="L46" s="971"/>
      <c r="M46" s="955">
        <f>SUM(M36:N45)</f>
        <v>1756240638</v>
      </c>
      <c r="N46" s="955"/>
      <c r="O46" s="955">
        <f>SUM(O36:R45)</f>
        <v>1976378006</v>
      </c>
      <c r="P46" s="955"/>
      <c r="Q46" s="955"/>
      <c r="R46" s="955"/>
      <c r="S46" s="955">
        <f>SUM(S36:V45)</f>
        <v>1526329607</v>
      </c>
      <c r="T46" s="955"/>
      <c r="U46" s="955"/>
      <c r="V46" s="955"/>
      <c r="W46" s="955">
        <f>SUM(W36:Z45)</f>
        <v>1268891652</v>
      </c>
      <c r="X46" s="955"/>
      <c r="Y46" s="955"/>
      <c r="Z46" s="956"/>
      <c r="AA46" s="957">
        <f>SUM(AA36:AB45)</f>
        <v>7994827755</v>
      </c>
      <c r="AB46" s="958"/>
      <c r="AC46" s="959">
        <f t="shared" si="3"/>
        <v>67502.788444489473</v>
      </c>
      <c r="AD46" s="960"/>
      <c r="AE46" s="961"/>
      <c r="AF46" s="961"/>
    </row>
    <row r="47" spans="2:34" ht="21.75" customHeight="1">
      <c r="B47" s="962" t="s">
        <v>256</v>
      </c>
      <c r="C47" s="962"/>
      <c r="D47" s="962"/>
      <c r="E47" s="410"/>
      <c r="F47" s="182"/>
      <c r="G47" s="410"/>
      <c r="H47" s="410"/>
      <c r="I47" s="410"/>
      <c r="J47" s="410"/>
      <c r="K47" s="410"/>
      <c r="L47" s="410"/>
      <c r="M47" s="410"/>
      <c r="N47" s="414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963"/>
      <c r="AB47" s="963"/>
      <c r="AC47" s="410"/>
      <c r="AD47" s="412"/>
    </row>
    <row r="48" spans="2:34" ht="21.75" customHeight="1">
      <c r="B48" s="333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T48" s="412"/>
      <c r="U48" s="412"/>
      <c r="V48" s="412"/>
      <c r="W48" s="412"/>
      <c r="X48" s="412"/>
      <c r="Y48" s="412"/>
      <c r="Z48" s="412"/>
      <c r="AA48" s="412"/>
      <c r="AB48" s="412"/>
      <c r="AC48" s="412"/>
      <c r="AD48" s="412"/>
      <c r="AE48" s="412"/>
      <c r="AF48" s="412"/>
      <c r="AG48" s="412"/>
      <c r="AH48" s="412"/>
    </row>
    <row r="49" spans="2:4" ht="21.75" customHeight="1">
      <c r="B49" s="183"/>
      <c r="C49" s="183"/>
      <c r="D49" s="183"/>
    </row>
  </sheetData>
  <customSheetViews>
    <customSheetView guid="{D533129D-736A-498B-A442-92C714A2889C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"/>
      <headerFooter alignWithMargins="0"/>
    </customSheetView>
    <customSheetView guid="{90A86BFC-5A29-47A1-B16B-2C88BEE8AA08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2"/>
      <headerFooter alignWithMargins="0"/>
    </customSheetView>
    <customSheetView guid="{3EB8CC3E-9A82-4E16-A97F-626541589659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3"/>
      <headerFooter alignWithMargins="0"/>
    </customSheetView>
    <customSheetView guid="{36BB60DB-041E-4283-9C5E-6CB41743C82C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4"/>
      <headerFooter alignWithMargins="0"/>
    </customSheetView>
    <customSheetView guid="{BF4B2B80-652C-4497-A8CD-0B9D15218EEA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5"/>
      <headerFooter alignWithMargins="0"/>
    </customSheetView>
    <customSheetView guid="{E915AD50-E2BA-4B87-8EFB-8C8783D74250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6"/>
      <headerFooter alignWithMargins="0"/>
    </customSheetView>
    <customSheetView guid="{3A745724-A3E9-4CE2-9AF5-16042FA6772E}" scale="75" showPageBreaks="1" view="pageBreakPreview">
      <selection activeCell="Y3" sqref="Y3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7"/>
      <headerFooter alignWithMargins="0"/>
    </customSheetView>
    <customSheetView guid="{C0D1F2EE-D3C8-4F38-B430-B11033DBCA91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8"/>
      <headerFooter alignWithMargins="0"/>
    </customSheetView>
    <customSheetView guid="{6380E969-9150-4DC9-BD07-C27618D1043B}" scale="75" showPageBreaks="1" view="pageBreakPreview">
      <selection activeCell="Y3" sqref="Y3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9"/>
      <headerFooter alignWithMargins="0"/>
    </customSheetView>
    <customSheetView guid="{38C25886-CB6F-4791-A7C3-87C355F1046F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0"/>
      <headerFooter alignWithMargins="0"/>
    </customSheetView>
    <customSheetView guid="{4ED3DD2F-8CAA-4A09-878B-C46395F0A843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1"/>
      <headerFooter alignWithMargins="0"/>
    </customSheetView>
    <customSheetView guid="{A19DCD98-7108-4C1C-AB15-215177A88340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2"/>
      <headerFooter alignWithMargins="0"/>
    </customSheetView>
    <customSheetView guid="{C9DA7DD4-8D8F-46CB-8ADE-6A720D9EA476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3"/>
      <headerFooter alignWithMargins="0"/>
    </customSheetView>
    <customSheetView guid="{71F5222F-F46C-4BE2-8A3D-CE83EDF671DC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4"/>
      <headerFooter alignWithMargins="0"/>
    </customSheetView>
    <customSheetView guid="{971791CA-EC65-441D-904E-2D910B41BB6F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5"/>
      <headerFooter alignWithMargins="0"/>
    </customSheetView>
    <customSheetView guid="{20AE4CA4-61C1-4B1C-9914-391FCF28BAB4}" scale="75" showPageBreaks="1" view="pageBreakPreview" topLeftCell="A26">
      <selection activeCell="K35" sqref="K35:L35"/>
      <rowBreaks count="1" manualBreakCount="1">
        <brk id="32" max="16383" man="1"/>
      </rowBreaks>
      <pageMargins left="0.6692913385826772" right="0.51181102362204722" top="0.51181102362204722" bottom="0.47244094488188981" header="0" footer="0"/>
      <pageSetup paperSize="9" scale="68" firstPageNumber="150" pageOrder="overThenDown" orientation="landscape" useFirstPageNumber="1" r:id="rId16"/>
      <headerFooter alignWithMargins="0"/>
    </customSheetView>
  </customSheetViews>
  <mergeCells count="431">
    <mergeCell ref="AC7:AD7"/>
    <mergeCell ref="AE7:AF7"/>
    <mergeCell ref="W6:Z6"/>
    <mergeCell ref="AA6:AB6"/>
    <mergeCell ref="E4:H4"/>
    <mergeCell ref="K4:M4"/>
    <mergeCell ref="AA4:AB5"/>
    <mergeCell ref="E5:F5"/>
    <mergeCell ref="G5:H5"/>
    <mergeCell ref="I5:J5"/>
    <mergeCell ref="K5:L5"/>
    <mergeCell ref="M5:N5"/>
    <mergeCell ref="O5:R5"/>
    <mergeCell ref="S5:V5"/>
    <mergeCell ref="W5:Z5"/>
    <mergeCell ref="AE5:AF5"/>
    <mergeCell ref="AE6:AF6"/>
    <mergeCell ref="AA7:AB7"/>
    <mergeCell ref="B6:D6"/>
    <mergeCell ref="E6:F6"/>
    <mergeCell ref="G6:H6"/>
    <mergeCell ref="I6:J6"/>
    <mergeCell ref="K6:L6"/>
    <mergeCell ref="M6:N6"/>
    <mergeCell ref="O6:R6"/>
    <mergeCell ref="S6:V6"/>
    <mergeCell ref="AC6:AD6"/>
    <mergeCell ref="O8:R8"/>
    <mergeCell ref="S8:V8"/>
    <mergeCell ref="W8:Z8"/>
    <mergeCell ref="AA8:AB8"/>
    <mergeCell ref="AC8:AD8"/>
    <mergeCell ref="AE8:AF8"/>
    <mergeCell ref="B8:D8"/>
    <mergeCell ref="E8:F8"/>
    <mergeCell ref="G8:H8"/>
    <mergeCell ref="I8:J8"/>
    <mergeCell ref="K8:L8"/>
    <mergeCell ref="M8:N8"/>
    <mergeCell ref="B7:D7"/>
    <mergeCell ref="E7:F7"/>
    <mergeCell ref="G7:H7"/>
    <mergeCell ref="I7:J7"/>
    <mergeCell ref="K7:L7"/>
    <mergeCell ref="M7:N7"/>
    <mergeCell ref="O7:R7"/>
    <mergeCell ref="S7:V7"/>
    <mergeCell ref="W7:Z7"/>
    <mergeCell ref="O9:R9"/>
    <mergeCell ref="S9:V9"/>
    <mergeCell ref="W9:Z9"/>
    <mergeCell ref="AA9:AB9"/>
    <mergeCell ref="AC9:AD9"/>
    <mergeCell ref="AE9:AF9"/>
    <mergeCell ref="B9:D9"/>
    <mergeCell ref="E9:F9"/>
    <mergeCell ref="G9:H9"/>
    <mergeCell ref="I9:J9"/>
    <mergeCell ref="K9:L9"/>
    <mergeCell ref="M9:N9"/>
    <mergeCell ref="O10:R10"/>
    <mergeCell ref="S10:V10"/>
    <mergeCell ref="W10:Z10"/>
    <mergeCell ref="AA10:AB10"/>
    <mergeCell ref="AC10:AD10"/>
    <mergeCell ref="AE10:AF10"/>
    <mergeCell ref="B10:D10"/>
    <mergeCell ref="E10:F10"/>
    <mergeCell ref="G10:H10"/>
    <mergeCell ref="I10:J10"/>
    <mergeCell ref="K10:L10"/>
    <mergeCell ref="M10:N10"/>
    <mergeCell ref="O11:R11"/>
    <mergeCell ref="S11:V11"/>
    <mergeCell ref="W11:Z11"/>
    <mergeCell ref="AA11:AB11"/>
    <mergeCell ref="AC11:AD11"/>
    <mergeCell ref="AE11:AF11"/>
    <mergeCell ref="B11:D11"/>
    <mergeCell ref="E11:F11"/>
    <mergeCell ref="G11:H11"/>
    <mergeCell ref="I11:J11"/>
    <mergeCell ref="K11:L11"/>
    <mergeCell ref="M11:N11"/>
    <mergeCell ref="O12:R12"/>
    <mergeCell ref="S12:V12"/>
    <mergeCell ref="W12:Z12"/>
    <mergeCell ref="AA12:AB12"/>
    <mergeCell ref="B13:B15"/>
    <mergeCell ref="C13:D13"/>
    <mergeCell ref="E13:F13"/>
    <mergeCell ref="G13:H13"/>
    <mergeCell ref="I13:J13"/>
    <mergeCell ref="K13:L13"/>
    <mergeCell ref="B12:D12"/>
    <mergeCell ref="E12:F12"/>
    <mergeCell ref="G12:H12"/>
    <mergeCell ref="I12:J12"/>
    <mergeCell ref="K12:L12"/>
    <mergeCell ref="M12:N12"/>
    <mergeCell ref="C15:D15"/>
    <mergeCell ref="E15:F15"/>
    <mergeCell ref="G15:H15"/>
    <mergeCell ref="I15:J15"/>
    <mergeCell ref="K15:L15"/>
    <mergeCell ref="M15:N15"/>
    <mergeCell ref="O15:R15"/>
    <mergeCell ref="S15:V15"/>
    <mergeCell ref="AE13:AF13"/>
    <mergeCell ref="C14:D14"/>
    <mergeCell ref="E14:F14"/>
    <mergeCell ref="G14:H14"/>
    <mergeCell ref="I14:J14"/>
    <mergeCell ref="K14:L14"/>
    <mergeCell ref="M14:N14"/>
    <mergeCell ref="O14:R14"/>
    <mergeCell ref="S14:V14"/>
    <mergeCell ref="W14:Z14"/>
    <mergeCell ref="M13:N13"/>
    <mergeCell ref="O13:R13"/>
    <mergeCell ref="S13:V13"/>
    <mergeCell ref="W13:Z13"/>
    <mergeCell ref="AA13:AB13"/>
    <mergeCell ref="AC13:AD13"/>
    <mergeCell ref="AA14:AB14"/>
    <mergeCell ref="W15:Z15"/>
    <mergeCell ref="U16:V16"/>
    <mergeCell ref="W16:Z16"/>
    <mergeCell ref="AA16:AB16"/>
    <mergeCell ref="AC16:AD16"/>
    <mergeCell ref="AE16:AF16"/>
    <mergeCell ref="B18:D18"/>
    <mergeCell ref="AA15:AB15"/>
    <mergeCell ref="B16:D16"/>
    <mergeCell ref="E16:F16"/>
    <mergeCell ref="G16:H16"/>
    <mergeCell ref="I16:J16"/>
    <mergeCell ref="K16:L16"/>
    <mergeCell ref="M16:N16"/>
    <mergeCell ref="O16:P16"/>
    <mergeCell ref="Q16:R16"/>
    <mergeCell ref="S16:T16"/>
    <mergeCell ref="E19:H19"/>
    <mergeCell ref="K19:M19"/>
    <mergeCell ref="AA19:AB20"/>
    <mergeCell ref="AC19:AD20"/>
    <mergeCell ref="E20:F20"/>
    <mergeCell ref="G20:H20"/>
    <mergeCell ref="I20:J20"/>
    <mergeCell ref="K20:L20"/>
    <mergeCell ref="M20:N20"/>
    <mergeCell ref="O20:R20"/>
    <mergeCell ref="S20:V20"/>
    <mergeCell ref="W20:Z20"/>
    <mergeCell ref="AE20:AF20"/>
    <mergeCell ref="B21:D21"/>
    <mergeCell ref="E21:F21"/>
    <mergeCell ref="G21:H21"/>
    <mergeCell ref="I21:J21"/>
    <mergeCell ref="K21:L21"/>
    <mergeCell ref="M21:N21"/>
    <mergeCell ref="O21:R21"/>
    <mergeCell ref="S21:V21"/>
    <mergeCell ref="W21:Z21"/>
    <mergeCell ref="AA21:AB21"/>
    <mergeCell ref="AC21:AD21"/>
    <mergeCell ref="AE21:AF21"/>
    <mergeCell ref="B22:D22"/>
    <mergeCell ref="E22:F22"/>
    <mergeCell ref="G22:H22"/>
    <mergeCell ref="I22:J22"/>
    <mergeCell ref="K22:L22"/>
    <mergeCell ref="AE22:AF22"/>
    <mergeCell ref="B23:D23"/>
    <mergeCell ref="E23:F23"/>
    <mergeCell ref="G23:H23"/>
    <mergeCell ref="I23:J23"/>
    <mergeCell ref="K23:L23"/>
    <mergeCell ref="M23:N23"/>
    <mergeCell ref="O23:R23"/>
    <mergeCell ref="S23:V23"/>
    <mergeCell ref="W23:Z23"/>
    <mergeCell ref="M22:N22"/>
    <mergeCell ref="O22:R22"/>
    <mergeCell ref="S22:V22"/>
    <mergeCell ref="W22:Z22"/>
    <mergeCell ref="AA22:AB22"/>
    <mergeCell ref="AC22:AD22"/>
    <mergeCell ref="AA23:AB23"/>
    <mergeCell ref="AC23:AD23"/>
    <mergeCell ref="AE23:AF23"/>
    <mergeCell ref="AA24:AB24"/>
    <mergeCell ref="AC24:AD24"/>
    <mergeCell ref="AE24:AF24"/>
    <mergeCell ref="B25:D25"/>
    <mergeCell ref="E25:F25"/>
    <mergeCell ref="G25:H25"/>
    <mergeCell ref="I25:J25"/>
    <mergeCell ref="K25:L25"/>
    <mergeCell ref="AE25:AF25"/>
    <mergeCell ref="M25:N25"/>
    <mergeCell ref="O25:R25"/>
    <mergeCell ref="S25:V25"/>
    <mergeCell ref="W25:Z25"/>
    <mergeCell ref="AA25:AB25"/>
    <mergeCell ref="AC25:AD25"/>
    <mergeCell ref="B24:D24"/>
    <mergeCell ref="E24:F24"/>
    <mergeCell ref="G24:H24"/>
    <mergeCell ref="I24:J24"/>
    <mergeCell ref="K24:L24"/>
    <mergeCell ref="M24:N24"/>
    <mergeCell ref="O24:R24"/>
    <mergeCell ref="S24:V24"/>
    <mergeCell ref="W24:Z24"/>
    <mergeCell ref="AA26:AB26"/>
    <mergeCell ref="AC26:AD26"/>
    <mergeCell ref="AE26:AF26"/>
    <mergeCell ref="B27:D27"/>
    <mergeCell ref="E27:F27"/>
    <mergeCell ref="G27:H27"/>
    <mergeCell ref="I27:J27"/>
    <mergeCell ref="K27:L27"/>
    <mergeCell ref="M27:N27"/>
    <mergeCell ref="O27:R27"/>
    <mergeCell ref="S27:V27"/>
    <mergeCell ref="W27:Z27"/>
    <mergeCell ref="AA27:AB27"/>
    <mergeCell ref="AC27:AD27"/>
    <mergeCell ref="B26:D26"/>
    <mergeCell ref="E26:F26"/>
    <mergeCell ref="G26:H26"/>
    <mergeCell ref="I26:J26"/>
    <mergeCell ref="K26:L26"/>
    <mergeCell ref="M26:N26"/>
    <mergeCell ref="O26:R26"/>
    <mergeCell ref="S26:V26"/>
    <mergeCell ref="W26:Z26"/>
    <mergeCell ref="B28:B30"/>
    <mergeCell ref="C28:D28"/>
    <mergeCell ref="E28:F28"/>
    <mergeCell ref="G28:H28"/>
    <mergeCell ref="I28:J28"/>
    <mergeCell ref="K28:L28"/>
    <mergeCell ref="AE28:AF28"/>
    <mergeCell ref="C29:D29"/>
    <mergeCell ref="E29:F29"/>
    <mergeCell ref="G29:H29"/>
    <mergeCell ref="I29:J29"/>
    <mergeCell ref="K29:L29"/>
    <mergeCell ref="M29:N29"/>
    <mergeCell ref="O29:R29"/>
    <mergeCell ref="S29:V29"/>
    <mergeCell ref="W29:Z29"/>
    <mergeCell ref="M28:N28"/>
    <mergeCell ref="O28:R28"/>
    <mergeCell ref="S28:V28"/>
    <mergeCell ref="W28:Z28"/>
    <mergeCell ref="AA28:AB28"/>
    <mergeCell ref="AC28:AD28"/>
    <mergeCell ref="AA29:AB29"/>
    <mergeCell ref="AC29:AD29"/>
    <mergeCell ref="W31:Z31"/>
    <mergeCell ref="AA31:AB31"/>
    <mergeCell ref="AC31:AD31"/>
    <mergeCell ref="AE31:AF31"/>
    <mergeCell ref="B33:D33"/>
    <mergeCell ref="W30:Z30"/>
    <mergeCell ref="AA30:AB30"/>
    <mergeCell ref="AC30:AD30"/>
    <mergeCell ref="B31:D31"/>
    <mergeCell ref="E31:F31"/>
    <mergeCell ref="G31:H31"/>
    <mergeCell ref="I31:J31"/>
    <mergeCell ref="K31:L31"/>
    <mergeCell ref="M31:N31"/>
    <mergeCell ref="O31:R31"/>
    <mergeCell ref="C30:D30"/>
    <mergeCell ref="E30:F30"/>
    <mergeCell ref="G30:H30"/>
    <mergeCell ref="I30:J30"/>
    <mergeCell ref="K30:L30"/>
    <mergeCell ref="M30:N30"/>
    <mergeCell ref="O30:R30"/>
    <mergeCell ref="S30:V30"/>
    <mergeCell ref="S31:V31"/>
    <mergeCell ref="E34:H34"/>
    <mergeCell ref="K34:M34"/>
    <mergeCell ref="AA34:AB35"/>
    <mergeCell ref="AC34:AD35"/>
    <mergeCell ref="E35:F35"/>
    <mergeCell ref="G35:H35"/>
    <mergeCell ref="I35:J35"/>
    <mergeCell ref="K35:L35"/>
    <mergeCell ref="M35:N35"/>
    <mergeCell ref="O35:R35"/>
    <mergeCell ref="S35:V35"/>
    <mergeCell ref="W35:Z35"/>
    <mergeCell ref="AE35:AF35"/>
    <mergeCell ref="B36:D36"/>
    <mergeCell ref="E36:F36"/>
    <mergeCell ref="G36:H36"/>
    <mergeCell ref="I36:J36"/>
    <mergeCell ref="K36:L36"/>
    <mergeCell ref="M36:N36"/>
    <mergeCell ref="O36:R36"/>
    <mergeCell ref="S36:V36"/>
    <mergeCell ref="W36:Z36"/>
    <mergeCell ref="AA36:AB36"/>
    <mergeCell ref="AC36:AD36"/>
    <mergeCell ref="AE36:AF36"/>
    <mergeCell ref="B37:D37"/>
    <mergeCell ref="E37:F37"/>
    <mergeCell ref="G37:H37"/>
    <mergeCell ref="I37:J37"/>
    <mergeCell ref="K37:L37"/>
    <mergeCell ref="AE37:AF37"/>
    <mergeCell ref="B38:D38"/>
    <mergeCell ref="E38:F38"/>
    <mergeCell ref="G38:H38"/>
    <mergeCell ref="I38:J38"/>
    <mergeCell ref="K38:L38"/>
    <mergeCell ref="M38:N38"/>
    <mergeCell ref="O38:R38"/>
    <mergeCell ref="S38:V38"/>
    <mergeCell ref="W38:Z38"/>
    <mergeCell ref="M37:N37"/>
    <mergeCell ref="O37:R37"/>
    <mergeCell ref="S37:V37"/>
    <mergeCell ref="W37:Z37"/>
    <mergeCell ref="AA37:AB37"/>
    <mergeCell ref="AC37:AD37"/>
    <mergeCell ref="AA38:AB38"/>
    <mergeCell ref="AC38:AD38"/>
    <mergeCell ref="AE38:AF38"/>
    <mergeCell ref="AA39:AB39"/>
    <mergeCell ref="AC39:AD39"/>
    <mergeCell ref="AE39:AF39"/>
    <mergeCell ref="B40:D40"/>
    <mergeCell ref="E40:F40"/>
    <mergeCell ref="G40:H40"/>
    <mergeCell ref="I40:J40"/>
    <mergeCell ref="K40:L40"/>
    <mergeCell ref="AE40:AF40"/>
    <mergeCell ref="M40:N40"/>
    <mergeCell ref="O40:R40"/>
    <mergeCell ref="S40:V40"/>
    <mergeCell ref="W40:Z40"/>
    <mergeCell ref="AA40:AB40"/>
    <mergeCell ref="AC40:AD40"/>
    <mergeCell ref="B39:D39"/>
    <mergeCell ref="E39:F39"/>
    <mergeCell ref="G39:H39"/>
    <mergeCell ref="I39:J39"/>
    <mergeCell ref="K39:L39"/>
    <mergeCell ref="M39:N39"/>
    <mergeCell ref="O39:R39"/>
    <mergeCell ref="S39:V39"/>
    <mergeCell ref="W39:Z39"/>
    <mergeCell ref="AC44:AD44"/>
    <mergeCell ref="AA41:AB41"/>
    <mergeCell ref="AC41:AD41"/>
    <mergeCell ref="AE41:AF41"/>
    <mergeCell ref="B42:D42"/>
    <mergeCell ref="E42:F42"/>
    <mergeCell ref="G42:H42"/>
    <mergeCell ref="I42:J42"/>
    <mergeCell ref="K42:L42"/>
    <mergeCell ref="M42:N42"/>
    <mergeCell ref="O42:R42"/>
    <mergeCell ref="S42:V42"/>
    <mergeCell ref="W42:Z42"/>
    <mergeCell ref="AA42:AB42"/>
    <mergeCell ref="AC42:AD42"/>
    <mergeCell ref="B41:D41"/>
    <mergeCell ref="E41:F41"/>
    <mergeCell ref="G41:H41"/>
    <mergeCell ref="I41:J41"/>
    <mergeCell ref="K41:L41"/>
    <mergeCell ref="M41:N41"/>
    <mergeCell ref="O41:R41"/>
    <mergeCell ref="S41:V41"/>
    <mergeCell ref="W41:Z41"/>
    <mergeCell ref="S46:V46"/>
    <mergeCell ref="B43:B45"/>
    <mergeCell ref="C43:D43"/>
    <mergeCell ref="E43:F43"/>
    <mergeCell ref="G43:H43"/>
    <mergeCell ref="I43:J43"/>
    <mergeCell ref="K43:L43"/>
    <mergeCell ref="AE43:AF43"/>
    <mergeCell ref="C44:D44"/>
    <mergeCell ref="E44:F44"/>
    <mergeCell ref="G44:H44"/>
    <mergeCell ref="I44:J44"/>
    <mergeCell ref="K44:L44"/>
    <mergeCell ref="M44:N44"/>
    <mergeCell ref="O44:R44"/>
    <mergeCell ref="S44:V44"/>
    <mergeCell ref="W44:Z44"/>
    <mergeCell ref="M43:N43"/>
    <mergeCell ref="O43:R43"/>
    <mergeCell ref="S43:V43"/>
    <mergeCell ref="W43:Z43"/>
    <mergeCell ref="AA43:AB43"/>
    <mergeCell ref="AC43:AD43"/>
    <mergeCell ref="AA44:AB44"/>
    <mergeCell ref="W46:Z46"/>
    <mergeCell ref="AA46:AB46"/>
    <mergeCell ref="AC46:AD46"/>
    <mergeCell ref="AE46:AF46"/>
    <mergeCell ref="B47:D47"/>
    <mergeCell ref="AA47:AB47"/>
    <mergeCell ref="W45:Z45"/>
    <mergeCell ref="AA45:AB45"/>
    <mergeCell ref="AC45:AD45"/>
    <mergeCell ref="B46:D46"/>
    <mergeCell ref="E46:F46"/>
    <mergeCell ref="G46:H46"/>
    <mergeCell ref="I46:J46"/>
    <mergeCell ref="K46:L46"/>
    <mergeCell ref="M46:N46"/>
    <mergeCell ref="O46:R46"/>
    <mergeCell ref="C45:D45"/>
    <mergeCell ref="E45:F45"/>
    <mergeCell ref="G45:H45"/>
    <mergeCell ref="I45:J45"/>
    <mergeCell ref="K45:L45"/>
    <mergeCell ref="M45:N45"/>
    <mergeCell ref="O45:R45"/>
    <mergeCell ref="S45:V45"/>
  </mergeCells>
  <phoneticPr fontId="3"/>
  <printOptions gridLinesSet="0"/>
  <pageMargins left="0.6692913385826772" right="0.51181102362204722" top="0.51181102362204722" bottom="0.47244094488188981" header="0" footer="0"/>
  <pageSetup paperSize="9" scale="68" firstPageNumber="150" pageOrder="overThenDown" orientation="landscape" useFirstPageNumber="1" r:id="rId17"/>
  <headerFooter alignWithMargins="0"/>
  <rowBreaks count="1" manualBreakCount="1">
    <brk id="32" max="16383" man="1"/>
  </rowBreak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K1.2(1.2)</vt:lpstr>
      <vt:lpstr>K2(3) </vt:lpstr>
      <vt:lpstr>K2(4.5.6.7)</vt:lpstr>
      <vt:lpstr>K3.4</vt:lpstr>
      <vt:lpstr>K5</vt:lpstr>
      <vt:lpstr>K6.7.8</vt:lpstr>
      <vt:lpstr>K9.10</vt:lpstr>
      <vt:lpstr>K11</vt:lpstr>
      <vt:lpstr>K12</vt:lpstr>
      <vt:lpstr>K13</vt:lpstr>
      <vt:lpstr>K14.15.16</vt:lpstr>
      <vt:lpstr>K17</vt:lpstr>
      <vt:lpstr>K18.19</vt:lpstr>
      <vt:lpstr>K20.21</vt:lpstr>
      <vt:lpstr>K22</vt:lpstr>
      <vt:lpstr>K23(1.2.3.4.5)</vt:lpstr>
      <vt:lpstr>K23(6.7)</vt:lpstr>
      <vt:lpstr>K24.25</vt:lpstr>
      <vt:lpstr>'K1.2(1.2)'!Print_Area</vt:lpstr>
      <vt:lpstr>'K13'!Print_Area</vt:lpstr>
      <vt:lpstr>K14.15.16!Print_Area</vt:lpstr>
      <vt:lpstr>'K17'!Print_Area</vt:lpstr>
      <vt:lpstr>K18.19!Print_Area</vt:lpstr>
      <vt:lpstr>'K2(3) '!Print_Area</vt:lpstr>
      <vt:lpstr>'K2(4.5.6.7)'!Print_Area</vt:lpstr>
      <vt:lpstr>K20.21!Print_Area</vt:lpstr>
      <vt:lpstr>'K22'!Print_Area</vt:lpstr>
      <vt:lpstr>'K23(1.2.3.4.5)'!Print_Area</vt:lpstr>
      <vt:lpstr>'K23(6.7)'!Print_Area</vt:lpstr>
      <vt:lpstr>K24.25!Print_Area</vt:lpstr>
      <vt:lpstr>K3.4!Print_Area</vt:lpstr>
      <vt:lpstr>'K5'!Print_Area</vt:lpstr>
      <vt:lpstr>K6.7.8!Print_Area</vt:lpstr>
      <vt:lpstr>K9.10!Print_Area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掛川市</cp:lastModifiedBy>
  <cp:lastPrinted>2019-05-12T01:38:36Z</cp:lastPrinted>
  <dcterms:created xsi:type="dcterms:W3CDTF">2015-06-05T18:19:34Z</dcterms:created>
  <dcterms:modified xsi:type="dcterms:W3CDTF">2019-05-31T09:09:32Z</dcterms:modified>
</cp:coreProperties>
</file>