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J:\企画政策課\企画調整\09総合計画\22市民意識調査（H17～）\R4市民意識調査\集計結果（委託先から）\20220715成果品\02集計表\"/>
    </mc:Choice>
  </mc:AlternateContent>
  <xr:revisionPtr revIDLastSave="0" documentId="13_ncr:1_{3586DB2F-2BB8-40F3-80C3-6FE5432A5E11}" xr6:coauthVersionLast="47" xr6:coauthVersionMax="47" xr10:uidLastSave="{00000000-0000-0000-0000-000000000000}"/>
  <bookViews>
    <workbookView xWindow="-120" yWindow="-120" windowWidth="20730" windowHeight="11160" tabRatio="801"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 name="19" sheetId="19" r:id="rId19"/>
    <sheet name="20" sheetId="20" r:id="rId20"/>
    <sheet name="21" sheetId="22" r:id="rId21"/>
  </sheets>
  <definedNames>
    <definedName name="_xlnm._FilterDatabase" localSheetId="5" hidden="1">'6'!$A$2:$H$42</definedName>
    <definedName name="_xlnm.Print_Area" localSheetId="14">'15'!$A$1:$Z$12</definedName>
    <definedName name="_xlnm.Print_Area" localSheetId="15">'16'!$A$1:$AA$12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11" l="1"/>
  <c r="X11" i="15"/>
  <c r="Y11" i="15" s="1"/>
  <c r="W11" i="15"/>
  <c r="V11" i="15"/>
  <c r="J5" i="14"/>
  <c r="Z10" i="1"/>
  <c r="Y10" i="1"/>
  <c r="Y4" i="1"/>
  <c r="X4" i="1"/>
  <c r="W4" i="1"/>
  <c r="R5" i="22"/>
  <c r="Q5" i="22"/>
  <c r="P5" i="22"/>
  <c r="S5" i="22"/>
  <c r="D5" i="22"/>
  <c r="C5" i="22"/>
  <c r="B5" i="22"/>
  <c r="L11" i="20"/>
  <c r="K11" i="20"/>
  <c r="J11" i="20"/>
  <c r="L5" i="20"/>
  <c r="K5" i="20"/>
  <c r="M5" i="20" s="1"/>
  <c r="J5" i="20"/>
  <c r="J11" i="19"/>
  <c r="I11" i="19"/>
  <c r="I12" i="19" s="1"/>
  <c r="D5" i="19"/>
  <c r="C5" i="19"/>
  <c r="B5" i="19"/>
  <c r="L11" i="18"/>
  <c r="K11" i="18"/>
  <c r="M11" i="18" s="1"/>
  <c r="J11" i="18"/>
  <c r="R5" i="18"/>
  <c r="Q5" i="18"/>
  <c r="P5" i="18"/>
  <c r="D5" i="18"/>
  <c r="C5" i="18"/>
  <c r="B5" i="18"/>
  <c r="L11" i="17"/>
  <c r="M11" i="17" s="1"/>
  <c r="K11" i="17"/>
  <c r="J11" i="17"/>
  <c r="R5" i="17"/>
  <c r="Q5" i="17"/>
  <c r="S5" i="17" s="1"/>
  <c r="P5" i="17"/>
  <c r="D5" i="17"/>
  <c r="C5" i="17"/>
  <c r="B5" i="17"/>
  <c r="R11" i="16"/>
  <c r="Q11" i="16"/>
  <c r="P11" i="16"/>
  <c r="D11" i="16"/>
  <c r="C11" i="16"/>
  <c r="B11" i="16"/>
  <c r="L5" i="16"/>
  <c r="K5" i="16"/>
  <c r="M5" i="16" s="1"/>
  <c r="J5" i="16"/>
  <c r="J11" i="15"/>
  <c r="I11" i="15"/>
  <c r="K11" i="15" s="1"/>
  <c r="L5" i="15"/>
  <c r="K5" i="15"/>
  <c r="J5" i="15"/>
  <c r="X5" i="15"/>
  <c r="W5" i="15"/>
  <c r="X11" i="14"/>
  <c r="W11" i="14"/>
  <c r="L11" i="14"/>
  <c r="K11" i="14"/>
  <c r="J11" i="14"/>
  <c r="V5" i="14"/>
  <c r="U5" i="14"/>
  <c r="W5" i="14" s="1"/>
  <c r="I5" i="14"/>
  <c r="G11" i="14"/>
  <c r="T11" i="14"/>
  <c r="R5" i="14"/>
  <c r="F5" i="14"/>
  <c r="E41" i="13"/>
  <c r="E42" i="13" s="1"/>
  <c r="D41" i="13"/>
  <c r="D42" i="13" s="1"/>
  <c r="C41" i="13"/>
  <c r="E39" i="13"/>
  <c r="E40" i="13" s="1"/>
  <c r="D39" i="13"/>
  <c r="D40" i="13" s="1"/>
  <c r="C39" i="13"/>
  <c r="F39" i="13" s="1"/>
  <c r="F40" i="13" s="1"/>
  <c r="E37" i="13"/>
  <c r="E38" i="13" s="1"/>
  <c r="D37" i="13"/>
  <c r="D38" i="13" s="1"/>
  <c r="C37" i="13"/>
  <c r="E35" i="13"/>
  <c r="E36" i="13" s="1"/>
  <c r="D35" i="13"/>
  <c r="D36" i="13" s="1"/>
  <c r="C35" i="13"/>
  <c r="E33" i="13"/>
  <c r="E34" i="13" s="1"/>
  <c r="D33" i="13"/>
  <c r="D34" i="13" s="1"/>
  <c r="C33" i="13"/>
  <c r="F33" i="13" s="1"/>
  <c r="F34" i="13" s="1"/>
  <c r="E31" i="13"/>
  <c r="E32" i="13" s="1"/>
  <c r="D31" i="13"/>
  <c r="D32" i="13" s="1"/>
  <c r="C31" i="13"/>
  <c r="F31" i="13" s="1"/>
  <c r="F32" i="13" s="1"/>
  <c r="E30" i="13"/>
  <c r="E29" i="13"/>
  <c r="D29" i="13"/>
  <c r="D30" i="13" s="1"/>
  <c r="C29" i="13"/>
  <c r="F29" i="13" s="1"/>
  <c r="F30" i="13" s="1"/>
  <c r="E27" i="13"/>
  <c r="E28" i="13" s="1"/>
  <c r="D27" i="13"/>
  <c r="D28" i="13" s="1"/>
  <c r="C27" i="13"/>
  <c r="E25" i="13"/>
  <c r="E26" i="13" s="1"/>
  <c r="D25" i="13"/>
  <c r="D26" i="13" s="1"/>
  <c r="C25" i="13"/>
  <c r="E23" i="13"/>
  <c r="E24" i="13" s="1"/>
  <c r="D23" i="13"/>
  <c r="D24" i="13" s="1"/>
  <c r="C23" i="13"/>
  <c r="F23" i="13" s="1"/>
  <c r="F24" i="13" s="1"/>
  <c r="E21" i="13"/>
  <c r="E22" i="13" s="1"/>
  <c r="D21" i="13"/>
  <c r="D22" i="13" s="1"/>
  <c r="C21" i="13"/>
  <c r="F21" i="13" s="1"/>
  <c r="F22" i="13" s="1"/>
  <c r="E19" i="13"/>
  <c r="E20" i="13" s="1"/>
  <c r="D19" i="13"/>
  <c r="D20" i="13" s="1"/>
  <c r="C19" i="13"/>
  <c r="E17" i="13"/>
  <c r="E18" i="13" s="1"/>
  <c r="D17" i="13"/>
  <c r="D18" i="13" s="1"/>
  <c r="C17" i="13"/>
  <c r="E15" i="13"/>
  <c r="E16" i="13" s="1"/>
  <c r="D15" i="13"/>
  <c r="D16" i="13" s="1"/>
  <c r="C15" i="13"/>
  <c r="F15" i="13" s="1"/>
  <c r="F16" i="13" s="1"/>
  <c r="E13" i="13"/>
  <c r="E14" i="13" s="1"/>
  <c r="D13" i="13"/>
  <c r="D14" i="13" s="1"/>
  <c r="C13" i="13"/>
  <c r="F13" i="13" s="1"/>
  <c r="F14" i="13" s="1"/>
  <c r="E11" i="13"/>
  <c r="E12" i="13" s="1"/>
  <c r="D11" i="13"/>
  <c r="D12" i="13" s="1"/>
  <c r="C11" i="13"/>
  <c r="E9" i="13"/>
  <c r="E10" i="13" s="1"/>
  <c r="D9" i="13"/>
  <c r="D10" i="13" s="1"/>
  <c r="C9" i="13"/>
  <c r="E7" i="13"/>
  <c r="E8" i="13" s="1"/>
  <c r="D7" i="13"/>
  <c r="D8" i="13" s="1"/>
  <c r="C7" i="13"/>
  <c r="F7" i="13" s="1"/>
  <c r="F8" i="13" s="1"/>
  <c r="E5" i="13"/>
  <c r="E6" i="13" s="1"/>
  <c r="D5" i="13"/>
  <c r="D6" i="13" s="1"/>
  <c r="C5" i="13"/>
  <c r="F5" i="13" s="1"/>
  <c r="F6" i="13" s="1"/>
  <c r="C4" i="13"/>
  <c r="E3" i="13"/>
  <c r="D3" i="13"/>
  <c r="D4" i="13" s="1"/>
  <c r="C3" i="13"/>
  <c r="F3" i="13" s="1"/>
  <c r="F4" i="13" s="1"/>
  <c r="F42" i="12"/>
  <c r="E41" i="12"/>
  <c r="E42" i="12" s="1"/>
  <c r="D41" i="12"/>
  <c r="D42" i="12" s="1"/>
  <c r="C41" i="12"/>
  <c r="F41" i="12" s="1"/>
  <c r="E39" i="12"/>
  <c r="E40" i="12" s="1"/>
  <c r="D39" i="12"/>
  <c r="D40" i="12" s="1"/>
  <c r="C39" i="12"/>
  <c r="E37" i="12"/>
  <c r="E38" i="12" s="1"/>
  <c r="D37" i="12"/>
  <c r="D38" i="12" s="1"/>
  <c r="C37" i="12"/>
  <c r="E35" i="12"/>
  <c r="E36" i="12" s="1"/>
  <c r="D35" i="12"/>
  <c r="D36" i="12" s="1"/>
  <c r="C35" i="12"/>
  <c r="F35" i="12" s="1"/>
  <c r="F36" i="12" s="1"/>
  <c r="E33" i="12"/>
  <c r="E34" i="12" s="1"/>
  <c r="D33" i="12"/>
  <c r="D34" i="12" s="1"/>
  <c r="C33" i="12"/>
  <c r="F33" i="12" s="1"/>
  <c r="F34" i="12" s="1"/>
  <c r="E31" i="12"/>
  <c r="E32" i="12" s="1"/>
  <c r="D31" i="12"/>
  <c r="D32" i="12" s="1"/>
  <c r="C31" i="12"/>
  <c r="E29" i="12"/>
  <c r="E30" i="12" s="1"/>
  <c r="D29" i="12"/>
  <c r="D30" i="12" s="1"/>
  <c r="C29" i="12"/>
  <c r="E27" i="12"/>
  <c r="E28" i="12" s="1"/>
  <c r="D27" i="12"/>
  <c r="D28" i="12" s="1"/>
  <c r="C27" i="12"/>
  <c r="F27" i="12" s="1"/>
  <c r="F28" i="12" s="1"/>
  <c r="E25" i="12"/>
  <c r="E26" i="12" s="1"/>
  <c r="D25" i="12"/>
  <c r="D26" i="12" s="1"/>
  <c r="C25" i="12"/>
  <c r="F25" i="12" s="1"/>
  <c r="F26" i="12" s="1"/>
  <c r="E23" i="12"/>
  <c r="E24" i="12" s="1"/>
  <c r="D23" i="12"/>
  <c r="D24" i="12" s="1"/>
  <c r="C23" i="12"/>
  <c r="E21" i="12"/>
  <c r="E22" i="12" s="1"/>
  <c r="D21" i="12"/>
  <c r="D22" i="12" s="1"/>
  <c r="C21" i="12"/>
  <c r="E19" i="12"/>
  <c r="E20" i="12" s="1"/>
  <c r="D19" i="12"/>
  <c r="D20" i="12" s="1"/>
  <c r="C19" i="12"/>
  <c r="F19" i="12" s="1"/>
  <c r="F20" i="12" s="1"/>
  <c r="E17" i="12"/>
  <c r="E18" i="12" s="1"/>
  <c r="D17" i="12"/>
  <c r="D18" i="12" s="1"/>
  <c r="C17" i="12"/>
  <c r="F17" i="12" s="1"/>
  <c r="F18" i="12" s="1"/>
  <c r="E15" i="12"/>
  <c r="E16" i="12" s="1"/>
  <c r="D15" i="12"/>
  <c r="D16" i="12" s="1"/>
  <c r="C15" i="12"/>
  <c r="E13" i="12"/>
  <c r="E14" i="12" s="1"/>
  <c r="D13" i="12"/>
  <c r="D14" i="12" s="1"/>
  <c r="C13" i="12"/>
  <c r="E11" i="12"/>
  <c r="E12" i="12" s="1"/>
  <c r="D11" i="12"/>
  <c r="D12" i="12" s="1"/>
  <c r="C11" i="12"/>
  <c r="E9" i="12"/>
  <c r="E10" i="12" s="1"/>
  <c r="D9" i="12"/>
  <c r="D10" i="12" s="1"/>
  <c r="C9" i="12"/>
  <c r="F9" i="12" s="1"/>
  <c r="F10" i="12" s="1"/>
  <c r="E7" i="12"/>
  <c r="E8" i="12" s="1"/>
  <c r="D7" i="12"/>
  <c r="D8" i="12" s="1"/>
  <c r="C7" i="12"/>
  <c r="E5" i="12"/>
  <c r="E6" i="12" s="1"/>
  <c r="D5" i="12"/>
  <c r="D6" i="12" s="1"/>
  <c r="C5" i="12"/>
  <c r="E3" i="12"/>
  <c r="D3" i="12"/>
  <c r="D4" i="12" s="1"/>
  <c r="C3" i="12"/>
  <c r="C4" i="12" s="1"/>
  <c r="E4" i="12"/>
  <c r="G42" i="11"/>
  <c r="F42" i="11"/>
  <c r="E42" i="11"/>
  <c r="D42" i="11"/>
  <c r="C42" i="11"/>
  <c r="H41" i="11"/>
  <c r="H42" i="11" s="1"/>
  <c r="G40" i="11"/>
  <c r="F40" i="11"/>
  <c r="E40" i="11"/>
  <c r="D40" i="11"/>
  <c r="C40" i="11"/>
  <c r="H39" i="11"/>
  <c r="H40" i="11" s="1"/>
  <c r="G38" i="11"/>
  <c r="E38" i="11"/>
  <c r="D38" i="11"/>
  <c r="C38" i="11"/>
  <c r="H37" i="11"/>
  <c r="H38" i="11" s="1"/>
  <c r="G36" i="11"/>
  <c r="F36" i="11"/>
  <c r="E36" i="11"/>
  <c r="D36" i="11"/>
  <c r="C36" i="11"/>
  <c r="H35" i="11"/>
  <c r="H36" i="11" s="1"/>
  <c r="G34" i="11"/>
  <c r="F34" i="11"/>
  <c r="E34" i="11"/>
  <c r="D34" i="11"/>
  <c r="C34" i="11"/>
  <c r="H33" i="11"/>
  <c r="H34" i="11" s="1"/>
  <c r="G32" i="11"/>
  <c r="F32" i="11"/>
  <c r="E32" i="11"/>
  <c r="D32" i="11"/>
  <c r="C32" i="11"/>
  <c r="H31" i="11"/>
  <c r="H32" i="11" s="1"/>
  <c r="G30" i="11"/>
  <c r="F30" i="11"/>
  <c r="E30" i="11"/>
  <c r="D30" i="11"/>
  <c r="C30" i="11"/>
  <c r="H29" i="11"/>
  <c r="H30" i="11" s="1"/>
  <c r="G28" i="11"/>
  <c r="F28" i="11"/>
  <c r="E28" i="11"/>
  <c r="D28" i="11"/>
  <c r="C28" i="11"/>
  <c r="H27" i="11"/>
  <c r="H28" i="11" s="1"/>
  <c r="G26" i="11"/>
  <c r="F26" i="11"/>
  <c r="E26" i="11"/>
  <c r="D26" i="11"/>
  <c r="C26" i="11"/>
  <c r="H25" i="11"/>
  <c r="H26" i="11" s="1"/>
  <c r="G24" i="11"/>
  <c r="F24" i="11"/>
  <c r="E24" i="11"/>
  <c r="D24" i="11"/>
  <c r="C24" i="11"/>
  <c r="H23" i="11"/>
  <c r="H24" i="11" s="1"/>
  <c r="H22" i="11"/>
  <c r="G22" i="11"/>
  <c r="F22" i="11"/>
  <c r="E22" i="11"/>
  <c r="D22" i="11"/>
  <c r="C22" i="11"/>
  <c r="H21" i="11"/>
  <c r="G20" i="11"/>
  <c r="F20" i="11"/>
  <c r="E20" i="11"/>
  <c r="D20" i="11"/>
  <c r="C20" i="11"/>
  <c r="H19" i="11"/>
  <c r="H20" i="11" s="1"/>
  <c r="G18" i="11"/>
  <c r="F18" i="11"/>
  <c r="E18" i="11"/>
  <c r="D18" i="11"/>
  <c r="C18" i="11"/>
  <c r="H17" i="11"/>
  <c r="H18" i="11" s="1"/>
  <c r="G16" i="11"/>
  <c r="F16" i="11"/>
  <c r="E16" i="11"/>
  <c r="D16" i="11"/>
  <c r="C16" i="11"/>
  <c r="H15" i="11"/>
  <c r="H16" i="11" s="1"/>
  <c r="G14" i="11"/>
  <c r="F14" i="11"/>
  <c r="E14" i="11"/>
  <c r="D14" i="11"/>
  <c r="C14" i="11"/>
  <c r="H13" i="11"/>
  <c r="H14" i="11" s="1"/>
  <c r="H12" i="11"/>
  <c r="G12" i="11"/>
  <c r="F12" i="11"/>
  <c r="E12" i="11"/>
  <c r="D12" i="11"/>
  <c r="C12" i="11"/>
  <c r="H11" i="11"/>
  <c r="G10" i="11"/>
  <c r="F10" i="11"/>
  <c r="E10" i="11"/>
  <c r="D10" i="11"/>
  <c r="C10" i="11"/>
  <c r="H9" i="11"/>
  <c r="H10" i="11" s="1"/>
  <c r="G8" i="11"/>
  <c r="F8" i="11"/>
  <c r="E8" i="11"/>
  <c r="D8" i="11"/>
  <c r="C8" i="11"/>
  <c r="H7" i="11"/>
  <c r="H8" i="11" s="1"/>
  <c r="C6" i="11"/>
  <c r="H5" i="11"/>
  <c r="H6" i="11" s="1"/>
  <c r="G6" i="11"/>
  <c r="F6" i="11"/>
  <c r="E6" i="11"/>
  <c r="D6" i="11"/>
  <c r="H4" i="11"/>
  <c r="C4" i="11"/>
  <c r="G4" i="11"/>
  <c r="F4" i="11"/>
  <c r="E4" i="11"/>
  <c r="D4" i="11"/>
  <c r="C42" i="10"/>
  <c r="G42" i="10"/>
  <c r="F42" i="10"/>
  <c r="E42" i="10"/>
  <c r="D42" i="10"/>
  <c r="H40" i="10"/>
  <c r="G40" i="10"/>
  <c r="F40" i="10"/>
  <c r="E40" i="10"/>
  <c r="D40" i="10"/>
  <c r="C40" i="10"/>
  <c r="G38" i="10"/>
  <c r="F38" i="10"/>
  <c r="E38" i="10"/>
  <c r="D38" i="10"/>
  <c r="C38" i="10"/>
  <c r="H36" i="10"/>
  <c r="G36" i="10"/>
  <c r="F36" i="10"/>
  <c r="E36" i="10"/>
  <c r="D36" i="10"/>
  <c r="C36" i="10"/>
  <c r="G34" i="10"/>
  <c r="F34" i="10"/>
  <c r="E34" i="10"/>
  <c r="D34" i="10"/>
  <c r="C34" i="10"/>
  <c r="H32" i="10"/>
  <c r="G32" i="10"/>
  <c r="F32" i="10"/>
  <c r="E32" i="10"/>
  <c r="D32" i="10"/>
  <c r="C32" i="10"/>
  <c r="G30" i="10"/>
  <c r="F30" i="10"/>
  <c r="E30" i="10"/>
  <c r="D30" i="10"/>
  <c r="C30" i="10"/>
  <c r="H28" i="10"/>
  <c r="G28" i="10"/>
  <c r="F28" i="10"/>
  <c r="E28" i="10"/>
  <c r="D28" i="10"/>
  <c r="C28" i="10"/>
  <c r="G26" i="10"/>
  <c r="F26" i="10"/>
  <c r="E26" i="10"/>
  <c r="D26" i="10"/>
  <c r="C26" i="10"/>
  <c r="H24" i="10"/>
  <c r="G24" i="10"/>
  <c r="F24" i="10"/>
  <c r="E24" i="10"/>
  <c r="D24" i="10"/>
  <c r="C24" i="10"/>
  <c r="G22" i="10"/>
  <c r="F22" i="10"/>
  <c r="E22" i="10"/>
  <c r="D22" i="10"/>
  <c r="C22" i="10"/>
  <c r="H20" i="10"/>
  <c r="G20" i="10"/>
  <c r="F20" i="10"/>
  <c r="E20" i="10"/>
  <c r="D20" i="10"/>
  <c r="C20" i="10"/>
  <c r="G18" i="10"/>
  <c r="F18" i="10"/>
  <c r="E18" i="10"/>
  <c r="D18" i="10"/>
  <c r="C18" i="10"/>
  <c r="H16" i="10"/>
  <c r="G16" i="10"/>
  <c r="F16" i="10"/>
  <c r="E16" i="10"/>
  <c r="D16" i="10"/>
  <c r="C16" i="10"/>
  <c r="G14" i="10"/>
  <c r="F14" i="10"/>
  <c r="E14" i="10"/>
  <c r="D14" i="10"/>
  <c r="C14" i="10"/>
  <c r="G12" i="10"/>
  <c r="F12" i="10"/>
  <c r="E12" i="10"/>
  <c r="D12" i="10"/>
  <c r="C12" i="10"/>
  <c r="G10" i="10"/>
  <c r="F10" i="10"/>
  <c r="E10" i="10"/>
  <c r="D10" i="10"/>
  <c r="C10" i="10"/>
  <c r="G8" i="10"/>
  <c r="F8" i="10"/>
  <c r="E8" i="10"/>
  <c r="D8" i="10"/>
  <c r="C8" i="10"/>
  <c r="C6" i="10"/>
  <c r="G6" i="10"/>
  <c r="F6" i="10"/>
  <c r="E6" i="10"/>
  <c r="D6" i="10"/>
  <c r="G4" i="10"/>
  <c r="F4" i="10"/>
  <c r="E4" i="10"/>
  <c r="D4" i="10"/>
  <c r="C4" i="10"/>
  <c r="H3" i="11"/>
  <c r="H39" i="10"/>
  <c r="H41" i="10"/>
  <c r="H42" i="10" s="1"/>
  <c r="H37" i="10"/>
  <c r="H38" i="10" s="1"/>
  <c r="H35" i="10"/>
  <c r="H33" i="10"/>
  <c r="H34" i="10" s="1"/>
  <c r="H31" i="10"/>
  <c r="H29" i="10"/>
  <c r="H30" i="10" s="1"/>
  <c r="H27" i="10"/>
  <c r="H25" i="10"/>
  <c r="H26" i="10" s="1"/>
  <c r="H23" i="10"/>
  <c r="H21" i="10"/>
  <c r="H22" i="10" s="1"/>
  <c r="H19" i="10"/>
  <c r="H17" i="10"/>
  <c r="H18" i="10" s="1"/>
  <c r="H15" i="10"/>
  <c r="H13" i="10"/>
  <c r="H14" i="10" s="1"/>
  <c r="H11" i="10"/>
  <c r="H12" i="10" s="1"/>
  <c r="H9" i="10"/>
  <c r="H10" i="10" s="1"/>
  <c r="H7" i="10"/>
  <c r="H8" i="10" s="1"/>
  <c r="H5" i="10"/>
  <c r="H6" i="10" s="1"/>
  <c r="H3" i="10"/>
  <c r="H4" i="10" s="1"/>
  <c r="E41" i="9"/>
  <c r="D41" i="9"/>
  <c r="D42" i="9" s="1"/>
  <c r="C41" i="9"/>
  <c r="C42" i="9" s="1"/>
  <c r="E39" i="9"/>
  <c r="D39" i="9"/>
  <c r="D40" i="9" s="1"/>
  <c r="C39" i="9"/>
  <c r="C40" i="9" s="1"/>
  <c r="E37" i="9"/>
  <c r="E38" i="9" s="1"/>
  <c r="D37" i="9"/>
  <c r="D38" i="9" s="1"/>
  <c r="C37" i="9"/>
  <c r="F37" i="9" s="1"/>
  <c r="F38" i="9" s="1"/>
  <c r="E35" i="9"/>
  <c r="E36" i="9" s="1"/>
  <c r="D35" i="9"/>
  <c r="D36" i="9" s="1"/>
  <c r="C35" i="9"/>
  <c r="E33" i="9"/>
  <c r="E34" i="9" s="1"/>
  <c r="D33" i="9"/>
  <c r="D34" i="9" s="1"/>
  <c r="C33" i="9"/>
  <c r="E31" i="9"/>
  <c r="E32" i="9" s="1"/>
  <c r="D31" i="9"/>
  <c r="D32" i="9" s="1"/>
  <c r="C31" i="9"/>
  <c r="F31" i="9" s="1"/>
  <c r="F32" i="9" s="1"/>
  <c r="E29" i="9"/>
  <c r="E30" i="9" s="1"/>
  <c r="D29" i="9"/>
  <c r="D30" i="9" s="1"/>
  <c r="C29" i="9"/>
  <c r="F29" i="9" s="1"/>
  <c r="F30" i="9" s="1"/>
  <c r="E27" i="9"/>
  <c r="E28" i="9" s="1"/>
  <c r="D27" i="9"/>
  <c r="D28" i="9" s="1"/>
  <c r="C27" i="9"/>
  <c r="E25" i="9"/>
  <c r="E26" i="9" s="1"/>
  <c r="D25" i="9"/>
  <c r="D26" i="9" s="1"/>
  <c r="C25" i="9"/>
  <c r="E23" i="9"/>
  <c r="E24" i="9" s="1"/>
  <c r="D23" i="9"/>
  <c r="D24" i="9" s="1"/>
  <c r="C23" i="9"/>
  <c r="F23" i="9" s="1"/>
  <c r="F24" i="9" s="1"/>
  <c r="E21" i="9"/>
  <c r="E22" i="9" s="1"/>
  <c r="D21" i="9"/>
  <c r="D22" i="9" s="1"/>
  <c r="C21" i="9"/>
  <c r="F21" i="9" s="1"/>
  <c r="F22" i="9" s="1"/>
  <c r="E19" i="9"/>
  <c r="E20" i="9" s="1"/>
  <c r="D19" i="9"/>
  <c r="D20" i="9" s="1"/>
  <c r="C19" i="9"/>
  <c r="E17" i="9"/>
  <c r="E18" i="9" s="1"/>
  <c r="D17" i="9"/>
  <c r="D18" i="9" s="1"/>
  <c r="C17" i="9"/>
  <c r="E15" i="9"/>
  <c r="E16" i="9" s="1"/>
  <c r="D15" i="9"/>
  <c r="D16" i="9" s="1"/>
  <c r="C15" i="9"/>
  <c r="F15" i="9" s="1"/>
  <c r="F16" i="9" s="1"/>
  <c r="E13" i="9"/>
  <c r="D13" i="9"/>
  <c r="D14" i="9" s="1"/>
  <c r="C13" i="9"/>
  <c r="C14" i="9" s="1"/>
  <c r="E11" i="9"/>
  <c r="F11" i="9" s="1"/>
  <c r="F12" i="9" s="1"/>
  <c r="D11" i="9"/>
  <c r="D12" i="9" s="1"/>
  <c r="C11" i="9"/>
  <c r="C12" i="9" s="1"/>
  <c r="E9" i="9"/>
  <c r="D9" i="9"/>
  <c r="D10" i="9" s="1"/>
  <c r="C9" i="9"/>
  <c r="C10" i="9" s="1"/>
  <c r="E7" i="9"/>
  <c r="D7" i="9"/>
  <c r="D8" i="9" s="1"/>
  <c r="C7" i="9"/>
  <c r="C8" i="9" s="1"/>
  <c r="E5" i="9"/>
  <c r="E6" i="9" s="1"/>
  <c r="D5" i="9"/>
  <c r="D6" i="9" s="1"/>
  <c r="C5" i="9"/>
  <c r="F5" i="9" s="1"/>
  <c r="F6" i="9" s="1"/>
  <c r="C4" i="9"/>
  <c r="E3" i="9"/>
  <c r="E4" i="9" s="1"/>
  <c r="D3" i="9"/>
  <c r="D4" i="9" s="1"/>
  <c r="C3" i="9"/>
  <c r="F3" i="9" s="1"/>
  <c r="F4" i="9" s="1"/>
  <c r="C42" i="8"/>
  <c r="E41" i="8"/>
  <c r="E42" i="8" s="1"/>
  <c r="D41" i="8"/>
  <c r="D42" i="8" s="1"/>
  <c r="C41" i="8"/>
  <c r="E39" i="8"/>
  <c r="E40" i="8" s="1"/>
  <c r="D39" i="8"/>
  <c r="D40" i="8" s="1"/>
  <c r="C39" i="8"/>
  <c r="F39" i="8" s="1"/>
  <c r="F40" i="8" s="1"/>
  <c r="E37" i="8"/>
  <c r="E38" i="8" s="1"/>
  <c r="D37" i="8"/>
  <c r="D38" i="8" s="1"/>
  <c r="C37" i="8"/>
  <c r="F37" i="8" s="1"/>
  <c r="F38" i="8" s="1"/>
  <c r="E35" i="8"/>
  <c r="E36" i="8" s="1"/>
  <c r="D35" i="8"/>
  <c r="D36" i="8" s="1"/>
  <c r="C35" i="8"/>
  <c r="E33" i="8"/>
  <c r="D33" i="8"/>
  <c r="D34" i="8" s="1"/>
  <c r="C33" i="8"/>
  <c r="C34" i="8" s="1"/>
  <c r="E31" i="8"/>
  <c r="D31" i="8"/>
  <c r="D32" i="8" s="1"/>
  <c r="C31" i="8"/>
  <c r="C32" i="8" s="1"/>
  <c r="E29" i="8"/>
  <c r="D29" i="8"/>
  <c r="D30" i="8" s="1"/>
  <c r="C29" i="8"/>
  <c r="C30" i="8" s="1"/>
  <c r="E27" i="8"/>
  <c r="F27" i="8" s="1"/>
  <c r="F28" i="8" s="1"/>
  <c r="D27" i="8"/>
  <c r="D28" i="8" s="1"/>
  <c r="C27" i="8"/>
  <c r="C28" i="8" s="1"/>
  <c r="E25" i="8"/>
  <c r="E26" i="8" s="1"/>
  <c r="D25" i="8"/>
  <c r="D26" i="8" s="1"/>
  <c r="C25" i="8"/>
  <c r="E23" i="8"/>
  <c r="E24" i="8" s="1"/>
  <c r="D23" i="8"/>
  <c r="D24" i="8" s="1"/>
  <c r="C23" i="8"/>
  <c r="F23" i="8" s="1"/>
  <c r="F24" i="8" s="1"/>
  <c r="E21" i="8"/>
  <c r="D21" i="8"/>
  <c r="D22" i="8" s="1"/>
  <c r="C21" i="8"/>
  <c r="C22" i="8" s="1"/>
  <c r="E19" i="8"/>
  <c r="F19" i="8" s="1"/>
  <c r="F20" i="8" s="1"/>
  <c r="D19" i="8"/>
  <c r="D20" i="8" s="1"/>
  <c r="C19" i="8"/>
  <c r="C20" i="8" s="1"/>
  <c r="E17" i="8"/>
  <c r="D17" i="8"/>
  <c r="D18" i="8" s="1"/>
  <c r="C17" i="8"/>
  <c r="C18" i="8" s="1"/>
  <c r="E15" i="8"/>
  <c r="D15" i="8"/>
  <c r="D16" i="8" s="1"/>
  <c r="C15" i="8"/>
  <c r="C16" i="8" s="1"/>
  <c r="E13" i="8"/>
  <c r="D13" i="8"/>
  <c r="D14" i="8" s="1"/>
  <c r="C13" i="8"/>
  <c r="C14" i="8" s="1"/>
  <c r="E12" i="8"/>
  <c r="E11" i="8"/>
  <c r="D11" i="8"/>
  <c r="D12" i="8" s="1"/>
  <c r="C11" i="8"/>
  <c r="C12" i="8" s="1"/>
  <c r="C10" i="8"/>
  <c r="E9" i="8"/>
  <c r="E10" i="8" s="1"/>
  <c r="D9" i="8"/>
  <c r="D10" i="8" s="1"/>
  <c r="C9" i="8"/>
  <c r="F9" i="8" s="1"/>
  <c r="F10" i="8" s="1"/>
  <c r="E7" i="8"/>
  <c r="E8" i="8" s="1"/>
  <c r="D7" i="8"/>
  <c r="D8" i="8" s="1"/>
  <c r="C7" i="8"/>
  <c r="E5" i="8"/>
  <c r="D5" i="8"/>
  <c r="D6" i="8" s="1"/>
  <c r="C5" i="8"/>
  <c r="C6" i="8" s="1"/>
  <c r="D4" i="8"/>
  <c r="D3" i="8"/>
  <c r="C3" i="8"/>
  <c r="C4" i="8" s="1"/>
  <c r="E3" i="8"/>
  <c r="E4" i="8" s="1"/>
  <c r="H41" i="7"/>
  <c r="H42" i="7" s="1"/>
  <c r="H39" i="7"/>
  <c r="H40" i="7" s="1"/>
  <c r="H37" i="7"/>
  <c r="H38" i="7" s="1"/>
  <c r="H35" i="7"/>
  <c r="H36" i="7" s="1"/>
  <c r="H33" i="7"/>
  <c r="H34" i="7" s="1"/>
  <c r="H31" i="7"/>
  <c r="H32" i="7" s="1"/>
  <c r="H29" i="7"/>
  <c r="H30" i="7" s="1"/>
  <c r="H27" i="7"/>
  <c r="H28" i="7" s="1"/>
  <c r="H25" i="7"/>
  <c r="H26" i="7" s="1"/>
  <c r="H23" i="7"/>
  <c r="H24" i="7" s="1"/>
  <c r="H21" i="7"/>
  <c r="H22" i="7" s="1"/>
  <c r="H19" i="7"/>
  <c r="H20" i="7" s="1"/>
  <c r="H17" i="7"/>
  <c r="H18" i="7" s="1"/>
  <c r="H15" i="7"/>
  <c r="H16" i="7" s="1"/>
  <c r="H13" i="7"/>
  <c r="H14" i="7" s="1"/>
  <c r="H11" i="7"/>
  <c r="H12" i="7" s="1"/>
  <c r="H9" i="7"/>
  <c r="H10" i="7" s="1"/>
  <c r="H7" i="7"/>
  <c r="H8" i="7" s="1"/>
  <c r="H5" i="7"/>
  <c r="H6" i="7" s="1"/>
  <c r="H3" i="7"/>
  <c r="H4" i="7" s="1"/>
  <c r="C42" i="6"/>
  <c r="H41" i="6"/>
  <c r="H42" i="6" s="1"/>
  <c r="H39" i="6"/>
  <c r="H40" i="6" s="1"/>
  <c r="H37" i="6"/>
  <c r="H38" i="6" s="1"/>
  <c r="H35" i="6"/>
  <c r="H36" i="6" s="1"/>
  <c r="H33" i="6"/>
  <c r="H34" i="6" s="1"/>
  <c r="H31" i="6"/>
  <c r="H32" i="6" s="1"/>
  <c r="H29" i="6"/>
  <c r="H30" i="6" s="1"/>
  <c r="H27" i="6"/>
  <c r="H28" i="6" s="1"/>
  <c r="H25" i="6"/>
  <c r="H26" i="6" s="1"/>
  <c r="H23" i="6"/>
  <c r="H24" i="6" s="1"/>
  <c r="H21" i="6"/>
  <c r="H22" i="6" s="1"/>
  <c r="H19" i="6"/>
  <c r="H20" i="6" s="1"/>
  <c r="H17" i="6"/>
  <c r="H18" i="6" s="1"/>
  <c r="H15" i="6"/>
  <c r="H16" i="6" s="1"/>
  <c r="H13" i="6"/>
  <c r="H14" i="6" s="1"/>
  <c r="H11" i="6"/>
  <c r="H12" i="6" s="1"/>
  <c r="H9" i="6"/>
  <c r="H10" i="6" s="1"/>
  <c r="H7" i="6"/>
  <c r="H8" i="6" s="1"/>
  <c r="H5" i="6"/>
  <c r="H6" i="6" s="1"/>
  <c r="H3" i="6"/>
  <c r="H4" i="6" s="1"/>
  <c r="C4" i="6"/>
  <c r="D4" i="6"/>
  <c r="E4" i="6"/>
  <c r="F4" i="6"/>
  <c r="G4" i="6"/>
  <c r="C6" i="6"/>
  <c r="D6" i="6"/>
  <c r="E6" i="6"/>
  <c r="F6" i="6"/>
  <c r="G6" i="6"/>
  <c r="C8" i="6"/>
  <c r="D8" i="6"/>
  <c r="E8" i="6"/>
  <c r="F8" i="6"/>
  <c r="G8" i="6"/>
  <c r="C10" i="6"/>
  <c r="D10" i="6"/>
  <c r="E10" i="6"/>
  <c r="F10" i="6"/>
  <c r="G10" i="6"/>
  <c r="C12" i="6"/>
  <c r="D12" i="6"/>
  <c r="E12" i="6"/>
  <c r="F12" i="6"/>
  <c r="G12" i="6"/>
  <c r="C14" i="6"/>
  <c r="D14" i="6"/>
  <c r="E14" i="6"/>
  <c r="F14" i="6"/>
  <c r="G14" i="6"/>
  <c r="C16" i="6"/>
  <c r="D16" i="6"/>
  <c r="E16" i="6"/>
  <c r="F16" i="6"/>
  <c r="G16" i="6"/>
  <c r="C18" i="6"/>
  <c r="D18" i="6"/>
  <c r="E18" i="6"/>
  <c r="F18" i="6"/>
  <c r="G18" i="6"/>
  <c r="C20" i="6"/>
  <c r="D20" i="6"/>
  <c r="E20" i="6"/>
  <c r="F20" i="6"/>
  <c r="G20" i="6"/>
  <c r="C22" i="6"/>
  <c r="D22" i="6"/>
  <c r="E22" i="6"/>
  <c r="F22" i="6"/>
  <c r="G22" i="6"/>
  <c r="X10" i="3"/>
  <c r="A10" i="4" s="1"/>
  <c r="W10" i="3"/>
  <c r="A4" i="2"/>
  <c r="M4" i="2" s="1"/>
  <c r="W10" i="2"/>
  <c r="P10" i="2"/>
  <c r="S4" i="3"/>
  <c r="H10" i="2"/>
  <c r="T10" i="3"/>
  <c r="M10" i="3"/>
  <c r="F10" i="3"/>
  <c r="S5" i="3"/>
  <c r="Y4" i="3"/>
  <c r="I4" i="3"/>
  <c r="D4" i="3"/>
  <c r="U10" i="4"/>
  <c r="G4" i="5"/>
  <c r="G5" i="5"/>
  <c r="S11" i="22"/>
  <c r="X11" i="22"/>
  <c r="X5" i="22"/>
  <c r="D11" i="22"/>
  <c r="E5" i="22"/>
  <c r="M5" i="22"/>
  <c r="L11" i="22"/>
  <c r="R5" i="20"/>
  <c r="U11" i="20"/>
  <c r="G11" i="20"/>
  <c r="G5" i="20"/>
  <c r="M11" i="20"/>
  <c r="F11" i="19"/>
  <c r="U11" i="19"/>
  <c r="P11" i="19"/>
  <c r="K11" i="19"/>
  <c r="O5" i="19"/>
  <c r="J5" i="19"/>
  <c r="E5" i="19"/>
  <c r="U11" i="18"/>
  <c r="G11" i="18"/>
  <c r="M5" i="18"/>
  <c r="E5" i="18"/>
  <c r="E5" i="17"/>
  <c r="M5" i="17"/>
  <c r="G11" i="17"/>
  <c r="U11" i="17"/>
  <c r="R5" i="16"/>
  <c r="Z5" i="16"/>
  <c r="M11" i="16"/>
  <c r="S11" i="16"/>
  <c r="AA11" i="16"/>
  <c r="G5" i="16"/>
  <c r="S11" i="15"/>
  <c r="F11" i="15"/>
  <c r="G5" i="15"/>
  <c r="T5" i="15"/>
  <c r="AA10" i="1"/>
  <c r="V10" i="1"/>
  <c r="L10" i="1"/>
  <c r="T4" i="1"/>
  <c r="E4" i="1"/>
  <c r="B5" i="1"/>
  <c r="F7" i="8" l="1"/>
  <c r="F8" i="8" s="1"/>
  <c r="F15" i="8"/>
  <c r="F16" i="8" s="1"/>
  <c r="F31" i="8"/>
  <c r="F32" i="8" s="1"/>
  <c r="F35" i="8"/>
  <c r="F36" i="8" s="1"/>
  <c r="F7" i="9"/>
  <c r="F8" i="9" s="1"/>
  <c r="F19" i="9"/>
  <c r="F20" i="9" s="1"/>
  <c r="F27" i="9"/>
  <c r="F28" i="9" s="1"/>
  <c r="F35" i="9"/>
  <c r="F36" i="9" s="1"/>
  <c r="F39" i="9"/>
  <c r="F40" i="9" s="1"/>
  <c r="F7" i="12"/>
  <c r="F8" i="12" s="1"/>
  <c r="F15" i="12"/>
  <c r="F16" i="12" s="1"/>
  <c r="F23" i="12"/>
  <c r="F24" i="12" s="1"/>
  <c r="F31" i="12"/>
  <c r="F32" i="12" s="1"/>
  <c r="F39" i="12"/>
  <c r="F40" i="12" s="1"/>
  <c r="F11" i="13"/>
  <c r="F12" i="13" s="1"/>
  <c r="F19" i="13"/>
  <c r="F20" i="13" s="1"/>
  <c r="F27" i="13"/>
  <c r="F28" i="13" s="1"/>
  <c r="Y10" i="3"/>
  <c r="F11" i="8"/>
  <c r="F12" i="8" s="1"/>
  <c r="F13" i="8"/>
  <c r="F14" i="8" s="1"/>
  <c r="F21" i="8"/>
  <c r="F22" i="8" s="1"/>
  <c r="F25" i="8"/>
  <c r="F26" i="8" s="1"/>
  <c r="F29" i="8"/>
  <c r="F30" i="8" s="1"/>
  <c r="F13" i="9"/>
  <c r="F14" i="9" s="1"/>
  <c r="F17" i="9"/>
  <c r="F18" i="9" s="1"/>
  <c r="F25" i="9"/>
  <c r="F26" i="9" s="1"/>
  <c r="F33" i="9"/>
  <c r="F34" i="9" s="1"/>
  <c r="F5" i="12"/>
  <c r="F6" i="12" s="1"/>
  <c r="F13" i="12"/>
  <c r="F14" i="12" s="1"/>
  <c r="F21" i="12"/>
  <c r="F22" i="12" s="1"/>
  <c r="F29" i="12"/>
  <c r="F30" i="12" s="1"/>
  <c r="F37" i="12"/>
  <c r="F38" i="12" s="1"/>
  <c r="F9" i="13"/>
  <c r="F10" i="13" s="1"/>
  <c r="F17" i="13"/>
  <c r="F18" i="13" s="1"/>
  <c r="F25" i="13"/>
  <c r="F26" i="13" s="1"/>
  <c r="F35" i="13"/>
  <c r="F36" i="13" s="1"/>
  <c r="M11" i="14"/>
  <c r="Y5" i="15"/>
  <c r="M5" i="15"/>
  <c r="A4" i="4"/>
  <c r="F3" i="8"/>
  <c r="F4" i="8" s="1"/>
  <c r="F5" i="8"/>
  <c r="F6" i="8" s="1"/>
  <c r="F17" i="8"/>
  <c r="F18" i="8" s="1"/>
  <c r="F33" i="8"/>
  <c r="F34" i="8" s="1"/>
  <c r="F41" i="8"/>
  <c r="F42" i="8" s="1"/>
  <c r="F9" i="9"/>
  <c r="F10" i="9" s="1"/>
  <c r="F41" i="9"/>
  <c r="F42" i="9" s="1"/>
  <c r="C42" i="12"/>
  <c r="Z4" i="1"/>
  <c r="F41" i="13"/>
  <c r="F42" i="13" s="1"/>
  <c r="F37" i="13"/>
  <c r="F38" i="13" s="1"/>
  <c r="K5" i="14"/>
  <c r="F11" i="12"/>
  <c r="F12" i="12" s="1"/>
  <c r="S5" i="18"/>
  <c r="E11" i="16"/>
  <c r="Y11" i="14"/>
  <c r="C34" i="13"/>
  <c r="C36" i="13"/>
  <c r="C38" i="13"/>
  <c r="C40" i="13"/>
  <c r="C42" i="13"/>
  <c r="C24" i="13"/>
  <c r="C26" i="13"/>
  <c r="C28" i="13"/>
  <c r="C30" i="13"/>
  <c r="C32" i="13"/>
  <c r="C14" i="13"/>
  <c r="C16" i="13"/>
  <c r="C18" i="13"/>
  <c r="C20" i="13"/>
  <c r="C22" i="13"/>
  <c r="C12" i="13"/>
  <c r="C10" i="13"/>
  <c r="C8" i="13"/>
  <c r="C6" i="13"/>
  <c r="E4" i="13"/>
  <c r="C40" i="12"/>
  <c r="C36" i="12"/>
  <c r="C38" i="12"/>
  <c r="C32" i="12"/>
  <c r="C34" i="12"/>
  <c r="C28" i="12"/>
  <c r="C30" i="12"/>
  <c r="C24" i="12"/>
  <c r="C26" i="12"/>
  <c r="C20" i="12"/>
  <c r="C22" i="12"/>
  <c r="C16" i="12"/>
  <c r="C18" i="12"/>
  <c r="C12" i="12"/>
  <c r="C14" i="12"/>
  <c r="C8" i="12"/>
  <c r="C10" i="12"/>
  <c r="C6" i="12"/>
  <c r="F3" i="12"/>
  <c r="F4" i="12" s="1"/>
  <c r="E40" i="9"/>
  <c r="E42" i="9"/>
  <c r="C34" i="9"/>
  <c r="C36" i="9"/>
  <c r="C38" i="9"/>
  <c r="C30" i="9"/>
  <c r="C32" i="9"/>
  <c r="C28" i="9"/>
  <c r="C22" i="9"/>
  <c r="C24" i="9"/>
  <c r="C26" i="9"/>
  <c r="C16" i="9"/>
  <c r="C18" i="9"/>
  <c r="C20" i="9"/>
  <c r="E10" i="9"/>
  <c r="E12" i="9"/>
  <c r="E14" i="9"/>
  <c r="E8" i="9"/>
  <c r="C6" i="9"/>
  <c r="C40" i="8"/>
  <c r="C36" i="8"/>
  <c r="C38" i="8"/>
  <c r="E32" i="8"/>
  <c r="E34" i="8"/>
  <c r="E28" i="8"/>
  <c r="E30" i="8"/>
  <c r="C24" i="8"/>
  <c r="C26" i="8"/>
  <c r="E20" i="8"/>
  <c r="E22" i="8"/>
  <c r="E16" i="8"/>
  <c r="E18" i="8"/>
  <c r="E14" i="8"/>
  <c r="C8" i="8"/>
  <c r="E6" i="8"/>
  <c r="W12" i="22" l="1"/>
  <c r="X12" i="22"/>
  <c r="V12" i="22"/>
  <c r="P12" i="22"/>
  <c r="Q12" i="22"/>
  <c r="R12" i="22"/>
  <c r="S12" i="22"/>
  <c r="O12" i="22"/>
  <c r="H12" i="22"/>
  <c r="I12" i="22"/>
  <c r="J12" i="22"/>
  <c r="K12" i="22"/>
  <c r="L12" i="22"/>
  <c r="G12" i="22"/>
  <c r="C12" i="22"/>
  <c r="D12" i="22"/>
  <c r="B12" i="22"/>
  <c r="W6" i="22"/>
  <c r="X6" i="22"/>
  <c r="V6" i="22"/>
  <c r="Q6" i="22"/>
  <c r="R6" i="22"/>
  <c r="S6" i="22"/>
  <c r="P6" i="22"/>
  <c r="I6" i="22"/>
  <c r="J6" i="22"/>
  <c r="K6" i="22"/>
  <c r="L6" i="22"/>
  <c r="M6" i="22"/>
  <c r="H6" i="22"/>
  <c r="C6" i="22"/>
  <c r="D6" i="22"/>
  <c r="E6" i="22"/>
  <c r="B6" i="22"/>
  <c r="Q12" i="20"/>
  <c r="R12" i="20"/>
  <c r="S12" i="20"/>
  <c r="T12" i="20"/>
  <c r="U12" i="20"/>
  <c r="P12" i="20"/>
  <c r="K12" i="20"/>
  <c r="L12" i="20"/>
  <c r="M12" i="20"/>
  <c r="J12" i="20"/>
  <c r="C12" i="20"/>
  <c r="D12" i="20"/>
  <c r="E12" i="20"/>
  <c r="F12" i="20"/>
  <c r="G12" i="20"/>
  <c r="B12" i="20"/>
  <c r="Q6" i="20"/>
  <c r="R6" i="20"/>
  <c r="P6" i="20"/>
  <c r="K6" i="20"/>
  <c r="L6" i="20"/>
  <c r="M6" i="20"/>
  <c r="J6" i="20"/>
  <c r="C6" i="20"/>
  <c r="D6" i="20"/>
  <c r="E6" i="20"/>
  <c r="F6" i="20"/>
  <c r="G6" i="20"/>
  <c r="B6" i="20"/>
  <c r="T12" i="19"/>
  <c r="U12" i="19"/>
  <c r="S12" i="19"/>
  <c r="O12" i="19"/>
  <c r="P12" i="19"/>
  <c r="N12" i="19"/>
  <c r="J12" i="19"/>
  <c r="K12" i="19"/>
  <c r="C12" i="19"/>
  <c r="D12" i="19"/>
  <c r="E12" i="19"/>
  <c r="F12" i="19"/>
  <c r="B12" i="19"/>
  <c r="N6" i="19"/>
  <c r="O6" i="19"/>
  <c r="M6" i="19"/>
  <c r="I6" i="19"/>
  <c r="J6" i="19"/>
  <c r="H6" i="19"/>
  <c r="C6" i="19"/>
  <c r="D6" i="19"/>
  <c r="E6" i="19"/>
  <c r="B6" i="19"/>
  <c r="Q12" i="18"/>
  <c r="R12" i="18"/>
  <c r="S12" i="18"/>
  <c r="T12" i="18"/>
  <c r="U12" i="18"/>
  <c r="P12" i="18"/>
  <c r="K12" i="18"/>
  <c r="L12" i="18"/>
  <c r="M12" i="18"/>
  <c r="J12" i="18"/>
  <c r="C12" i="18"/>
  <c r="D12" i="18"/>
  <c r="E12" i="18"/>
  <c r="F12" i="18"/>
  <c r="G12" i="18"/>
  <c r="B12" i="18"/>
  <c r="Q6" i="18"/>
  <c r="R6" i="18"/>
  <c r="S6" i="18"/>
  <c r="P6" i="18"/>
  <c r="I6" i="18"/>
  <c r="J6" i="18"/>
  <c r="K6" i="18"/>
  <c r="L6" i="18"/>
  <c r="M6" i="18"/>
  <c r="H6" i="18"/>
  <c r="C6" i="18"/>
  <c r="D6" i="18"/>
  <c r="E6" i="18"/>
  <c r="B6" i="18"/>
  <c r="Q12" i="17"/>
  <c r="R12" i="17"/>
  <c r="S12" i="17"/>
  <c r="T12" i="17"/>
  <c r="U12" i="17"/>
  <c r="P12" i="17"/>
  <c r="K12" i="17"/>
  <c r="L12" i="17"/>
  <c r="M12" i="17"/>
  <c r="J12" i="17"/>
  <c r="C12" i="17"/>
  <c r="D12" i="17"/>
  <c r="E12" i="17"/>
  <c r="F12" i="17"/>
  <c r="G12" i="17"/>
  <c r="B12" i="17"/>
  <c r="Q6" i="17"/>
  <c r="R6" i="17"/>
  <c r="S6" i="17"/>
  <c r="P6" i="17"/>
  <c r="I6" i="17"/>
  <c r="J6" i="17"/>
  <c r="K6" i="17"/>
  <c r="L6" i="17"/>
  <c r="M6" i="17"/>
  <c r="H6" i="17"/>
  <c r="C6" i="17"/>
  <c r="D6" i="17"/>
  <c r="E6" i="17"/>
  <c r="B6" i="17"/>
  <c r="W12" i="16"/>
  <c r="X12" i="16"/>
  <c r="Y12" i="16"/>
  <c r="Z12" i="16"/>
  <c r="AA12" i="16"/>
  <c r="V12" i="16"/>
  <c r="Q12" i="16"/>
  <c r="R12" i="16"/>
  <c r="S12" i="16"/>
  <c r="P12" i="16"/>
  <c r="I12" i="16"/>
  <c r="J12" i="16"/>
  <c r="K12" i="16"/>
  <c r="L12" i="16"/>
  <c r="M12" i="16"/>
  <c r="H12" i="16"/>
  <c r="C12" i="16"/>
  <c r="D12" i="16"/>
  <c r="E12" i="16"/>
  <c r="B12" i="16"/>
  <c r="V6" i="16"/>
  <c r="W6" i="16"/>
  <c r="X6" i="16"/>
  <c r="Y6" i="16"/>
  <c r="Z6" i="16"/>
  <c r="U6" i="16"/>
  <c r="Q6" i="16"/>
  <c r="R6" i="16"/>
  <c r="P6" i="16"/>
  <c r="K6" i="16"/>
  <c r="L6" i="16"/>
  <c r="M6" i="16"/>
  <c r="J6" i="16"/>
  <c r="C6" i="16"/>
  <c r="D6" i="16"/>
  <c r="E6" i="16"/>
  <c r="F6" i="16"/>
  <c r="G6" i="16"/>
  <c r="B6" i="16"/>
  <c r="W12" i="15"/>
  <c r="X12" i="15"/>
  <c r="Y12" i="15"/>
  <c r="V12" i="15"/>
  <c r="O12" i="15"/>
  <c r="P12" i="15"/>
  <c r="Q12" i="15"/>
  <c r="R12" i="15"/>
  <c r="S12" i="15"/>
  <c r="N12" i="15"/>
  <c r="J12" i="15"/>
  <c r="K12" i="15"/>
  <c r="I12" i="15"/>
  <c r="C12" i="15"/>
  <c r="D12" i="15"/>
  <c r="E12" i="15"/>
  <c r="F12" i="15"/>
  <c r="B12" i="15"/>
  <c r="X6" i="15"/>
  <c r="Y6" i="15"/>
  <c r="W6" i="15"/>
  <c r="Q6" i="15"/>
  <c r="R6" i="15"/>
  <c r="S6" i="15"/>
  <c r="T6" i="15"/>
  <c r="P6" i="15"/>
  <c r="K6" i="15"/>
  <c r="L6" i="15"/>
  <c r="M6" i="15"/>
  <c r="J6" i="15"/>
  <c r="C6" i="15"/>
  <c r="D6" i="15"/>
  <c r="E6" i="15"/>
  <c r="F6" i="15"/>
  <c r="G6" i="15"/>
  <c r="B6" i="15"/>
  <c r="X12" i="14"/>
  <c r="Y12" i="14"/>
  <c r="W12" i="14"/>
  <c r="Q12" i="14"/>
  <c r="R12" i="14"/>
  <c r="S12" i="14"/>
  <c r="T12" i="14"/>
  <c r="P12" i="14"/>
  <c r="K12" i="14"/>
  <c r="L12" i="14"/>
  <c r="M12" i="14"/>
  <c r="J12" i="14"/>
  <c r="C12" i="14"/>
  <c r="D12" i="14"/>
  <c r="E12" i="14"/>
  <c r="F12" i="14"/>
  <c r="G12" i="14"/>
  <c r="B12" i="14"/>
  <c r="V6" i="14"/>
  <c r="W6" i="14"/>
  <c r="U6" i="14"/>
  <c r="O6" i="14"/>
  <c r="P6" i="14"/>
  <c r="Q6" i="14"/>
  <c r="R6" i="14"/>
  <c r="N6" i="14"/>
  <c r="J6" i="14"/>
  <c r="K6" i="14"/>
  <c r="I6" i="14"/>
  <c r="C6" i="14"/>
  <c r="D6" i="14"/>
  <c r="E6" i="14"/>
  <c r="F6" i="14"/>
  <c r="B6" i="14"/>
  <c r="D42" i="7"/>
  <c r="E42" i="7"/>
  <c r="F42" i="7"/>
  <c r="G42" i="7"/>
  <c r="C42" i="7"/>
  <c r="D40" i="7"/>
  <c r="E40" i="7"/>
  <c r="F40" i="7"/>
  <c r="G40" i="7"/>
  <c r="C40" i="7"/>
  <c r="D38" i="7"/>
  <c r="E38" i="7"/>
  <c r="F38" i="7"/>
  <c r="G38" i="7"/>
  <c r="C38" i="7"/>
  <c r="D36" i="7"/>
  <c r="E36" i="7"/>
  <c r="F36" i="7"/>
  <c r="G36" i="7"/>
  <c r="C36" i="7"/>
  <c r="D34" i="7"/>
  <c r="E34" i="7"/>
  <c r="F34" i="7"/>
  <c r="G34" i="7"/>
  <c r="C34" i="7"/>
  <c r="D32" i="7"/>
  <c r="E32" i="7"/>
  <c r="F32" i="7"/>
  <c r="G32" i="7"/>
  <c r="C32" i="7"/>
  <c r="D30" i="7"/>
  <c r="E30" i="7"/>
  <c r="F30" i="7"/>
  <c r="G30" i="7"/>
  <c r="C30" i="7"/>
  <c r="D28" i="7"/>
  <c r="E28" i="7"/>
  <c r="F28" i="7"/>
  <c r="G28" i="7"/>
  <c r="C28" i="7"/>
  <c r="D26" i="7"/>
  <c r="E26" i="7"/>
  <c r="F26" i="7"/>
  <c r="G26" i="7"/>
  <c r="C26" i="7"/>
  <c r="D24" i="7"/>
  <c r="E24" i="7"/>
  <c r="F24" i="7"/>
  <c r="G24" i="7"/>
  <c r="C24" i="7"/>
  <c r="D22" i="7"/>
  <c r="E22" i="7"/>
  <c r="F22" i="7"/>
  <c r="G22" i="7"/>
  <c r="C22" i="7"/>
  <c r="D20" i="7"/>
  <c r="E20" i="7"/>
  <c r="F20" i="7"/>
  <c r="G20" i="7"/>
  <c r="C20" i="7"/>
  <c r="D18" i="7"/>
  <c r="E18" i="7"/>
  <c r="F18" i="7"/>
  <c r="G18" i="7"/>
  <c r="C18" i="7"/>
  <c r="D16" i="7"/>
  <c r="E16" i="7"/>
  <c r="F16" i="7"/>
  <c r="G16" i="7"/>
  <c r="C16" i="7"/>
  <c r="D14" i="7"/>
  <c r="E14" i="7"/>
  <c r="F14" i="7"/>
  <c r="G14" i="7"/>
  <c r="C14" i="7"/>
  <c r="D12" i="7"/>
  <c r="E12" i="7"/>
  <c r="F12" i="7"/>
  <c r="G12" i="7"/>
  <c r="C12" i="7"/>
  <c r="D10" i="7"/>
  <c r="E10" i="7"/>
  <c r="F10" i="7"/>
  <c r="G10" i="7"/>
  <c r="C10" i="7"/>
  <c r="D8" i="7"/>
  <c r="E8" i="7"/>
  <c r="F8" i="7"/>
  <c r="G8" i="7"/>
  <c r="C8" i="7"/>
  <c r="D6" i="7"/>
  <c r="E6" i="7"/>
  <c r="F6" i="7"/>
  <c r="G6" i="7"/>
  <c r="C6" i="7"/>
  <c r="D4" i="7"/>
  <c r="E4" i="7"/>
  <c r="F4" i="7"/>
  <c r="G4" i="7"/>
  <c r="C4" i="7"/>
  <c r="D42" i="6"/>
  <c r="E42" i="6"/>
  <c r="F42" i="6"/>
  <c r="G42" i="6"/>
  <c r="D40" i="6"/>
  <c r="E40" i="6"/>
  <c r="F40" i="6"/>
  <c r="G40" i="6"/>
  <c r="C40" i="6"/>
  <c r="D38" i="6"/>
  <c r="E38" i="6"/>
  <c r="F38" i="6"/>
  <c r="G38" i="6"/>
  <c r="C38" i="6"/>
  <c r="D36" i="6"/>
  <c r="E36" i="6"/>
  <c r="F36" i="6"/>
  <c r="G36" i="6"/>
  <c r="C36" i="6"/>
  <c r="D34" i="6"/>
  <c r="E34" i="6"/>
  <c r="F34" i="6"/>
  <c r="G34" i="6"/>
  <c r="C34" i="6"/>
  <c r="D32" i="6"/>
  <c r="E32" i="6"/>
  <c r="F32" i="6"/>
  <c r="G32" i="6"/>
  <c r="C32" i="6"/>
  <c r="D30" i="6"/>
  <c r="E30" i="6"/>
  <c r="F30" i="6"/>
  <c r="G30" i="6"/>
  <c r="C30" i="6"/>
  <c r="D28" i="6"/>
  <c r="E28" i="6"/>
  <c r="F28" i="6"/>
  <c r="G28" i="6"/>
  <c r="C28" i="6"/>
  <c r="D26" i="6"/>
  <c r="E26" i="6"/>
  <c r="F26" i="6"/>
  <c r="G26" i="6"/>
  <c r="C26" i="6"/>
  <c r="D24" i="6"/>
  <c r="E24" i="6"/>
  <c r="F24" i="6"/>
  <c r="G24" i="6"/>
  <c r="C24" i="6"/>
  <c r="C5" i="5"/>
  <c r="D5" i="5"/>
  <c r="E5" i="5"/>
  <c r="F5" i="5"/>
  <c r="B5" i="5"/>
  <c r="R11" i="4"/>
  <c r="S11" i="4"/>
  <c r="T11" i="4"/>
  <c r="U11" i="4"/>
  <c r="Q11" i="4"/>
  <c r="C11" i="4"/>
  <c r="D11" i="4"/>
  <c r="E11" i="4"/>
  <c r="F11" i="4"/>
  <c r="G11" i="4"/>
  <c r="H11" i="4"/>
  <c r="I11" i="4"/>
  <c r="J11" i="4"/>
  <c r="K11" i="4"/>
  <c r="L11" i="4"/>
  <c r="M11" i="4"/>
  <c r="N11" i="4"/>
  <c r="B11" i="4"/>
  <c r="C5" i="4"/>
  <c r="D5" i="4"/>
  <c r="E5" i="4"/>
  <c r="F5" i="4"/>
  <c r="G5" i="4"/>
  <c r="H5" i="4"/>
  <c r="I5" i="4"/>
  <c r="J5" i="4"/>
  <c r="K5" i="4"/>
  <c r="L5" i="4"/>
  <c r="M5" i="4"/>
  <c r="N5" i="4"/>
  <c r="B5" i="4"/>
  <c r="X11" i="3"/>
  <c r="Y11" i="3"/>
  <c r="W11" i="3"/>
  <c r="Q11" i="3"/>
  <c r="R11" i="3"/>
  <c r="S11" i="3"/>
  <c r="T11" i="3"/>
  <c r="P11" i="3"/>
  <c r="J11" i="3"/>
  <c r="K11" i="3"/>
  <c r="L11" i="3"/>
  <c r="M11" i="3"/>
  <c r="I11" i="3"/>
  <c r="C11" i="3"/>
  <c r="D11" i="3"/>
  <c r="E11" i="3"/>
  <c r="F11" i="3"/>
  <c r="B11" i="3"/>
  <c r="W5" i="3"/>
  <c r="X5" i="3"/>
  <c r="Y5" i="3"/>
  <c r="V5" i="3"/>
  <c r="M5" i="3"/>
  <c r="N5" i="3"/>
  <c r="O5" i="3"/>
  <c r="P5" i="3"/>
  <c r="Q5" i="3"/>
  <c r="R5" i="3"/>
  <c r="L5" i="3"/>
  <c r="H5" i="3"/>
  <c r="I5" i="3"/>
  <c r="G5" i="3"/>
  <c r="C5" i="3"/>
  <c r="D5" i="3"/>
  <c r="B5" i="3"/>
  <c r="T11" i="2"/>
  <c r="U11" i="2"/>
  <c r="V11" i="2"/>
  <c r="W11" i="2"/>
  <c r="S11" i="2"/>
  <c r="L11" i="2"/>
  <c r="M11" i="2"/>
  <c r="N11" i="2"/>
  <c r="O11" i="2"/>
  <c r="P11" i="2"/>
  <c r="K11" i="2"/>
  <c r="C11" i="2"/>
  <c r="D11" i="2"/>
  <c r="E11" i="2"/>
  <c r="F11" i="2"/>
  <c r="G11" i="2"/>
  <c r="H11" i="2"/>
  <c r="B11" i="2"/>
  <c r="C5" i="2"/>
  <c r="D5" i="2"/>
  <c r="E5" i="2"/>
  <c r="F5" i="2"/>
  <c r="G5" i="2"/>
  <c r="H5" i="2"/>
  <c r="I5" i="2"/>
  <c r="J5" i="2"/>
  <c r="K5" i="2"/>
  <c r="L5" i="2"/>
  <c r="M5" i="2"/>
  <c r="B5" i="2"/>
  <c r="Z11" i="1"/>
  <c r="AA11" i="1"/>
  <c r="Y11" i="1"/>
  <c r="P11" i="1"/>
  <c r="Q11" i="1"/>
  <c r="R11" i="1"/>
  <c r="S11" i="1"/>
  <c r="T11" i="1"/>
  <c r="U11" i="1"/>
  <c r="V11" i="1"/>
  <c r="O11" i="1"/>
  <c r="C11" i="1"/>
  <c r="D11" i="1"/>
  <c r="E11" i="1"/>
  <c r="F11" i="1"/>
  <c r="G11" i="1"/>
  <c r="H11" i="1"/>
  <c r="I11" i="1"/>
  <c r="J11" i="1"/>
  <c r="K11" i="1"/>
  <c r="L11" i="1"/>
  <c r="B11" i="1"/>
  <c r="X5" i="1"/>
  <c r="Y5" i="1"/>
  <c r="Z5" i="1"/>
  <c r="W5" i="1"/>
  <c r="N5" i="1"/>
  <c r="O5" i="1"/>
  <c r="P5" i="1"/>
  <c r="Q5" i="1"/>
  <c r="R5" i="1"/>
  <c r="S5" i="1"/>
  <c r="T5" i="1"/>
  <c r="M5" i="1"/>
  <c r="C5" i="1"/>
  <c r="D5" i="1"/>
  <c r="E5" i="1"/>
</calcChain>
</file>

<file path=xl/sharedStrings.xml><?xml version="1.0" encoding="utf-8"?>
<sst xmlns="http://schemas.openxmlformats.org/spreadsheetml/2006/main" count="980" uniqueCount="341">
  <si>
    <t>問１　性別</t>
  </si>
  <si>
    <t>問２　年齢</t>
  </si>
  <si>
    <t>問２　年代</t>
  </si>
  <si>
    <t>問２　年齢層</t>
  </si>
  <si>
    <t xml:space="preserve">  調査数                      </t>
  </si>
  <si>
    <t xml:space="preserve">男性                          </t>
  </si>
  <si>
    <t xml:space="preserve">女性                          </t>
  </si>
  <si>
    <t xml:space="preserve">その他                        </t>
  </si>
  <si>
    <t xml:space="preserve">  無回答                      </t>
  </si>
  <si>
    <t xml:space="preserve">  平  均                      </t>
  </si>
  <si>
    <t xml:space="preserve">  最小値                      </t>
  </si>
  <si>
    <t xml:space="preserve">  最大値                      </t>
  </si>
  <si>
    <t xml:space="preserve">10代                          </t>
  </si>
  <si>
    <t xml:space="preserve">20代                          </t>
  </si>
  <si>
    <t xml:space="preserve">30代                          </t>
  </si>
  <si>
    <t xml:space="preserve">40代                          </t>
  </si>
  <si>
    <t xml:space="preserve">50代                          </t>
  </si>
  <si>
    <t xml:space="preserve">60代                          </t>
  </si>
  <si>
    <t xml:space="preserve">70代以上                      </t>
  </si>
  <si>
    <t xml:space="preserve">若年層（10代、20代、30代）    </t>
  </si>
  <si>
    <t xml:space="preserve">中年層（40代、50代）          </t>
  </si>
  <si>
    <t xml:space="preserve">高年層（60代、70代以上）      </t>
  </si>
  <si>
    <t xml:space="preserve"> </t>
  </si>
  <si>
    <t>問３　居住地域（中学校区）</t>
  </si>
  <si>
    <t>問４　職業（勤務形態）</t>
  </si>
  <si>
    <t>問４　職業</t>
  </si>
  <si>
    <t xml:space="preserve">東中学校区                    </t>
  </si>
  <si>
    <t xml:space="preserve">西中学校区                    </t>
  </si>
  <si>
    <t xml:space="preserve">栄川中学校区                  </t>
  </si>
  <si>
    <t xml:space="preserve">北中学校区                    </t>
  </si>
  <si>
    <t xml:space="preserve">原野谷中学校区                </t>
  </si>
  <si>
    <t xml:space="preserve">桜が丘中学校区                </t>
  </si>
  <si>
    <t xml:space="preserve">大浜中学校区                  </t>
  </si>
  <si>
    <t xml:space="preserve">城東中学校区                  </t>
  </si>
  <si>
    <t xml:space="preserve">大須賀中学校区                </t>
  </si>
  <si>
    <t xml:space="preserve">わからない                    </t>
  </si>
  <si>
    <t xml:space="preserve">勤め人（会社員・公務員など）  </t>
  </si>
  <si>
    <t xml:space="preserve">契約社員・パート・アルバイト  </t>
  </si>
  <si>
    <t xml:space="preserve">自営業（農林漁業・商工サービス業など家族従業者を含む）      </t>
  </si>
  <si>
    <t xml:space="preserve">家事専業主婦（主夫）・家事手伝い                            </t>
  </si>
  <si>
    <t xml:space="preserve">大学生・専門学校生等          </t>
  </si>
  <si>
    <t xml:space="preserve">無職                          </t>
  </si>
  <si>
    <t>問５　勤務先・通学先</t>
  </si>
  <si>
    <t xml:space="preserve">掛川市内                      </t>
  </si>
  <si>
    <t xml:space="preserve">森町                          </t>
  </si>
  <si>
    <t xml:space="preserve">菊川市                        </t>
  </si>
  <si>
    <t xml:space="preserve">御前崎市                      </t>
  </si>
  <si>
    <t xml:space="preserve">袋井市                        </t>
  </si>
  <si>
    <t xml:space="preserve">磐田市                        </t>
  </si>
  <si>
    <t xml:space="preserve">浜松市                        </t>
  </si>
  <si>
    <t xml:space="preserve">静岡市                        </t>
  </si>
  <si>
    <t xml:space="preserve">県内その他                    </t>
  </si>
  <si>
    <t xml:space="preserve">県外                          </t>
  </si>
  <si>
    <t xml:space="preserve">１人                          </t>
  </si>
  <si>
    <t xml:space="preserve">２人                          </t>
  </si>
  <si>
    <t xml:space="preserve">３人                          </t>
  </si>
  <si>
    <t xml:space="preserve">４人                          </t>
  </si>
  <si>
    <t xml:space="preserve">５人                          </t>
  </si>
  <si>
    <t xml:space="preserve">６人以上                      </t>
  </si>
  <si>
    <t xml:space="preserve">単身世帯                      </t>
  </si>
  <si>
    <t xml:space="preserve">夫婦世帯                      </t>
  </si>
  <si>
    <t xml:space="preserve">二世代世帯（親と子）          </t>
  </si>
  <si>
    <t xml:space="preserve">三世代世帯（親と子と孫）      </t>
  </si>
  <si>
    <t xml:space="preserve">結婚している                  </t>
  </si>
  <si>
    <t xml:space="preserve">結婚していない                </t>
  </si>
  <si>
    <t xml:space="preserve">離別・死別                    </t>
  </si>
  <si>
    <t xml:space="preserve">いる                          </t>
  </si>
  <si>
    <t xml:space="preserve">いない                        </t>
  </si>
  <si>
    <t xml:space="preserve">持ち家（一戸建て）            </t>
  </si>
  <si>
    <t xml:space="preserve">持ち家（共同住宅）            </t>
  </si>
  <si>
    <t>公営借家（県営・市営住宅など）</t>
  </si>
  <si>
    <t xml:space="preserve">民営借家（マンション・アパートなど）                        </t>
  </si>
  <si>
    <t xml:space="preserve">社宅（会社の寮・宿舎など）    </t>
  </si>
  <si>
    <t xml:space="preserve">間借り（下宿など）            </t>
  </si>
  <si>
    <t xml:space="preserve">生まれたときからずっと掛川市に住んでいる                    </t>
  </si>
  <si>
    <t xml:space="preserve">掛川市内で生まれ、市外に転出後、再び掛川市に転入した        </t>
  </si>
  <si>
    <t xml:space="preserve">掛川市外で生まれ、掛川市に移り住んだ                        </t>
  </si>
  <si>
    <t xml:space="preserve">入っている                    </t>
  </si>
  <si>
    <t xml:space="preserve">会費は払っているが活動には参加していない                    </t>
  </si>
  <si>
    <t xml:space="preserve">入っていない                  </t>
  </si>
  <si>
    <t xml:space="preserve">加入しているかわからない      </t>
  </si>
  <si>
    <t xml:space="preserve">自転車保険に加入している      </t>
  </si>
  <si>
    <t xml:space="preserve">自転車を使用するが、加入していない                          </t>
  </si>
  <si>
    <t xml:space="preserve">自転車を使用しない            </t>
  </si>
  <si>
    <t xml:space="preserve">とても住みやすい              </t>
  </si>
  <si>
    <t xml:space="preserve">どちらかといえば住みやすい    </t>
  </si>
  <si>
    <t xml:space="preserve">どちらかといえば住みにくい    </t>
  </si>
  <si>
    <t xml:space="preserve">とても住みにくい              </t>
  </si>
  <si>
    <t xml:space="preserve">自然が豊か                    </t>
  </si>
  <si>
    <t xml:space="preserve">気候が温暖                    </t>
  </si>
  <si>
    <t xml:space="preserve">地域内のバス路線などの公共交通網が整備されている            </t>
  </si>
  <si>
    <t xml:space="preserve">新幹線の駅や高速道路のインターチェンジ、富士山静岡空港など広域交通のアクセスの便がよい    </t>
  </si>
  <si>
    <t xml:space="preserve">近所付き合いや地域のコミュニティがよい                      </t>
  </si>
  <si>
    <t xml:space="preserve">子育てや教育の環境がよい      </t>
  </si>
  <si>
    <t xml:space="preserve">医療や福祉環境が充実している  </t>
  </si>
  <si>
    <t xml:space="preserve">公民館や図書館などの公共施設が充実している                  </t>
  </si>
  <si>
    <t xml:space="preserve">買い物場所やレクリエーション施設が充実している              </t>
  </si>
  <si>
    <t xml:space="preserve">満足のできる働く場がある      </t>
  </si>
  <si>
    <t xml:space="preserve">災害の心配が少ない            </t>
  </si>
  <si>
    <t xml:space="preserve">自然が少ない                  </t>
  </si>
  <si>
    <t xml:space="preserve">気候がよくない                </t>
  </si>
  <si>
    <t xml:space="preserve">地域内のバス路線などの公共交通網が整備されていない          </t>
  </si>
  <si>
    <t xml:space="preserve">広域交通のアクセスの便がよくない                            </t>
  </si>
  <si>
    <t xml:space="preserve">近所付き合いや地域のコミュニティ活動がめんどうだ            </t>
  </si>
  <si>
    <t xml:space="preserve">子育てや教育の環境がよくない  </t>
  </si>
  <si>
    <t>医療や福祉環境が充実していない</t>
  </si>
  <si>
    <t xml:space="preserve">公民館や図書館などの公共施設が充実していない                </t>
  </si>
  <si>
    <t xml:space="preserve">買い物場所やレクリエーション施設が充実していない            </t>
  </si>
  <si>
    <t xml:space="preserve">満足のできる働く場が少ない    </t>
  </si>
  <si>
    <t xml:space="preserve">災害の心配がある              </t>
  </si>
  <si>
    <t>今のところにずっと住み続けたい</t>
  </si>
  <si>
    <t xml:space="preserve">市内の別の場所に移り住みたい  </t>
  </si>
  <si>
    <t xml:space="preserve">一度は市外に移り住みたいが、いずれは掛川市に戻ってきたい    </t>
  </si>
  <si>
    <t>掛川市に住み続けるつもりはない</t>
  </si>
  <si>
    <t xml:space="preserve">廃炉にしたほうがよい          </t>
  </si>
  <si>
    <t xml:space="preserve">停止しておいたほうがよい      </t>
  </si>
  <si>
    <t xml:space="preserve">安全が確認できれば稼働したほうがよい                        </t>
  </si>
  <si>
    <t xml:space="preserve">どちらともいえない            </t>
  </si>
  <si>
    <t xml:space="preserve">満足                          </t>
  </si>
  <si>
    <t xml:space="preserve">まあ満足                      </t>
  </si>
  <si>
    <t xml:space="preserve">やや不満                      </t>
  </si>
  <si>
    <t xml:space="preserve">不満                          </t>
  </si>
  <si>
    <t>１）市民総ぐるみで取り組む心豊かにたくましく生きる子どもの育成ができていること</t>
  </si>
  <si>
    <t>２）市民の生涯学習の拠点が整備されていること</t>
  </si>
  <si>
    <t>３）郷土の文化の保存と市民の文化芸術活動が振興されていること</t>
  </si>
  <si>
    <t>４）スポーツを楽しめる環境が整備されていること</t>
  </si>
  <si>
    <t>５）家庭・地域・企業ぐるみで子育てしやすい環境が整っていること</t>
  </si>
  <si>
    <t>６）安心して出産・子育てできる環境が整っていること</t>
  </si>
  <si>
    <t>７）家庭・地域・職場ぐるみの健康づくりが行われていること</t>
  </si>
  <si>
    <t>８）誰もが安心して医療を受けられる環境の整備されていること</t>
  </si>
  <si>
    <t>９）高齢者が生き生きと暮らせる環境づくりができていること</t>
  </si>
  <si>
    <t>11）地域社会でともに支え合う心が育まれ、様々な福祉課題が解決できていること</t>
  </si>
  <si>
    <t>12）省エネ・省資源、再生可能エネルギーの普及が図られていること</t>
  </si>
  <si>
    <t>13）誰もが集える身近な公園・緑地が充実していること</t>
  </si>
  <si>
    <t>14）美しい森林や海岸等の保全と防災機能などの多面的な活用ができていること</t>
  </si>
  <si>
    <t>15）清流が流れ、市民が水と触れ合える環境が整備されていること</t>
  </si>
  <si>
    <t>16）市民一人ひとりが互いにマナーを守り、快適に暮らせる生活環境が確保されていること</t>
  </si>
  <si>
    <t>17）安全な水を安定して供給できること</t>
  </si>
  <si>
    <t>39）将来の債務を削減し、健全で計画的な行政経営が行われていること</t>
  </si>
  <si>
    <t xml:space="preserve">最優先                        </t>
  </si>
  <si>
    <t xml:space="preserve">できれば優先                  </t>
  </si>
  <si>
    <t xml:space="preserve">あまり優先しない              </t>
  </si>
  <si>
    <t xml:space="preserve">優先しない                    </t>
  </si>
  <si>
    <t xml:space="preserve">両方した                      </t>
  </si>
  <si>
    <t xml:space="preserve">文化・芸術鑑賞のみした        </t>
  </si>
  <si>
    <t xml:space="preserve">スポーツ観戦のみした          </t>
  </si>
  <si>
    <t xml:space="preserve">しない                        </t>
  </si>
  <si>
    <t xml:space="preserve">文化・芸術活動のみした        </t>
  </si>
  <si>
    <t xml:space="preserve">スポーツ活動のみした          </t>
  </si>
  <si>
    <t xml:space="preserve">３）郷土の歴史や文化に誇りと愛着を持っていると思うか  </t>
  </si>
  <si>
    <t xml:space="preserve">４）生涯学習活動に参加をしているか  </t>
  </si>
  <si>
    <t xml:space="preserve">思う                          </t>
  </si>
  <si>
    <t xml:space="preserve">まあ思う                      </t>
  </si>
  <si>
    <t xml:space="preserve">あまり思わない                </t>
  </si>
  <si>
    <t xml:space="preserve">思わない                      </t>
  </si>
  <si>
    <t xml:space="preserve">している                      </t>
  </si>
  <si>
    <t xml:space="preserve">どちらかというとしている      </t>
  </si>
  <si>
    <t xml:space="preserve">どちらかというとしていない    </t>
  </si>
  <si>
    <t xml:space="preserve">していない                    </t>
  </si>
  <si>
    <t>５）市外の人に掛川市を勧めたいと思うか</t>
  </si>
  <si>
    <t xml:space="preserve">５）市外の人に掛川市を勧めたいと思うか    </t>
  </si>
  <si>
    <t>６）掛川市の魅力を発信しているか</t>
  </si>
  <si>
    <t xml:space="preserve">６）掛川市の魅力を発信しているか    </t>
  </si>
  <si>
    <t xml:space="preserve">少しはしている                </t>
  </si>
  <si>
    <t xml:space="preserve">あまりしていない              </t>
  </si>
  <si>
    <t xml:space="preserve">７）バスなどの公共交通サービスの利用頻度  </t>
  </si>
  <si>
    <t xml:space="preserve">８）バスなどの公共交通サービスは不便だと思うか  </t>
  </si>
  <si>
    <t xml:space="preserve">よく利用する                  </t>
  </si>
  <si>
    <t xml:space="preserve">ときどき利用する              </t>
  </si>
  <si>
    <t xml:space="preserve">ほとんど利用しない            </t>
  </si>
  <si>
    <t xml:space="preserve">利用しない                    </t>
  </si>
  <si>
    <t xml:space="preserve">11）栄養バランスに気をつけて食事をしていると思うか    </t>
  </si>
  <si>
    <t xml:space="preserve">12）健康で生きがいをもった人生を送れていると思うか    </t>
  </si>
  <si>
    <t xml:space="preserve">知っている                    </t>
  </si>
  <si>
    <t xml:space="preserve">少しは知っている              </t>
  </si>
  <si>
    <t xml:space="preserve">あまり知らない                </t>
  </si>
  <si>
    <t xml:space="preserve">知らない                      </t>
  </si>
  <si>
    <t xml:space="preserve">できる                        </t>
  </si>
  <si>
    <t xml:space="preserve">できない                      </t>
  </si>
  <si>
    <t>問６　同居人数</t>
    <phoneticPr fontId="1"/>
  </si>
  <si>
    <t>問６　同居人数</t>
    <phoneticPr fontId="1"/>
  </si>
  <si>
    <t>問７　家族構成</t>
    <phoneticPr fontId="1"/>
  </si>
  <si>
    <t>問８　未既婚の別</t>
    <phoneticPr fontId="1"/>
  </si>
  <si>
    <t>問11　住宅の種類</t>
    <phoneticPr fontId="1"/>
  </si>
  <si>
    <t>問12　掛川市の居住歴</t>
    <phoneticPr fontId="1"/>
  </si>
  <si>
    <t>問13　自治会加入状況</t>
    <phoneticPr fontId="1"/>
  </si>
  <si>
    <t>問14　自転車保険（賠償責任保険）の加入状況</t>
    <phoneticPr fontId="1"/>
  </si>
  <si>
    <t>問15　掛川市の住みやすさ</t>
    <phoneticPr fontId="1"/>
  </si>
  <si>
    <t>問16　掛川市が住みやすいと思う理由</t>
    <phoneticPr fontId="1"/>
  </si>
  <si>
    <t>問17　掛川市が住みにくいと思う理由</t>
    <phoneticPr fontId="1"/>
  </si>
  <si>
    <t>問18　掛川市への定住意向</t>
    <phoneticPr fontId="1"/>
  </si>
  <si>
    <t>問19　浜岡原子力発電所の今後についての考え</t>
    <phoneticPr fontId="1"/>
  </si>
  <si>
    <t>18）みんなが働ける雇用・就業の環境が整っていること</t>
    <phoneticPr fontId="1"/>
  </si>
  <si>
    <t>19）掛川にしごとをつくり、商工業が更なる発展をしていること</t>
    <phoneticPr fontId="1"/>
  </si>
  <si>
    <t>20）多様な担い手による力強い農業経営が営まれていること</t>
    <rPh sb="3" eb="5">
      <t>タヨウ</t>
    </rPh>
    <rPh sb="6" eb="7">
      <t>ニナ</t>
    </rPh>
    <rPh sb="8" eb="9">
      <t>テ</t>
    </rPh>
    <rPh sb="12" eb="14">
      <t>チカラヅヨ</t>
    </rPh>
    <rPh sb="15" eb="17">
      <t>ノウギョウ</t>
    </rPh>
    <rPh sb="17" eb="19">
      <t>ケイエイ</t>
    </rPh>
    <rPh sb="20" eb="21">
      <t>イトナ</t>
    </rPh>
    <phoneticPr fontId="1"/>
  </si>
  <si>
    <t>21）安定した農家所得のもとに新たな「掛川茶」のブランド化がなされ、おいしい「掛川茶」を楽しめる環境が確保されていること</t>
    <rPh sb="3" eb="5">
      <t>アンテイ</t>
    </rPh>
    <rPh sb="7" eb="11">
      <t>ノウカショトク</t>
    </rPh>
    <rPh sb="15" eb="16">
      <t>アラ</t>
    </rPh>
    <rPh sb="19" eb="21">
      <t>カケガワ</t>
    </rPh>
    <rPh sb="21" eb="22">
      <t>チャ</t>
    </rPh>
    <rPh sb="28" eb="29">
      <t>カ</t>
    </rPh>
    <rPh sb="39" eb="42">
      <t>カケガワチャ</t>
    </rPh>
    <rPh sb="44" eb="45">
      <t>タノ</t>
    </rPh>
    <rPh sb="48" eb="50">
      <t>カンキョウ</t>
    </rPh>
    <rPh sb="51" eb="53">
      <t>カクホ</t>
    </rPh>
    <phoneticPr fontId="1"/>
  </si>
  <si>
    <t>23）市民総ぐるみによるシティプロモーションと移住・定住の促進がされていること</t>
    <rPh sb="3" eb="5">
      <t>シミン</t>
    </rPh>
    <rPh sb="5" eb="6">
      <t>ソウ</t>
    </rPh>
    <rPh sb="23" eb="25">
      <t>イジュウ</t>
    </rPh>
    <rPh sb="26" eb="28">
      <t>テイジュウ</t>
    </rPh>
    <rPh sb="29" eb="31">
      <t>ソクシン</t>
    </rPh>
    <phoneticPr fontId="1"/>
  </si>
  <si>
    <t>24）自助・共助・公助による防災・減災対策を強化していること</t>
    <rPh sb="3" eb="5">
      <t>ジジョ</t>
    </rPh>
    <rPh sb="6" eb="8">
      <t>キョウジョ</t>
    </rPh>
    <rPh sb="9" eb="11">
      <t>コウジョ</t>
    </rPh>
    <rPh sb="14" eb="16">
      <t>ボウサイ</t>
    </rPh>
    <rPh sb="17" eb="19">
      <t>ゲンサイ</t>
    </rPh>
    <rPh sb="19" eb="21">
      <t>タイサク</t>
    </rPh>
    <rPh sb="22" eb="24">
      <t>キョウカ</t>
    </rPh>
    <phoneticPr fontId="1"/>
  </si>
  <si>
    <t>25）災害に強い住宅や都市基盤施設等が整備されていること</t>
    <rPh sb="3" eb="5">
      <t>サイガイ</t>
    </rPh>
    <rPh sb="6" eb="7">
      <t>ツヨ</t>
    </rPh>
    <rPh sb="8" eb="10">
      <t>ジュウタク</t>
    </rPh>
    <rPh sb="11" eb="15">
      <t>トシキバン</t>
    </rPh>
    <rPh sb="15" eb="17">
      <t>シセツ</t>
    </rPh>
    <rPh sb="17" eb="18">
      <t>トウ</t>
    </rPh>
    <rPh sb="19" eb="21">
      <t>セイビ</t>
    </rPh>
    <phoneticPr fontId="1"/>
  </si>
  <si>
    <t>問20　40の個別施策　満足度</t>
    <phoneticPr fontId="1"/>
  </si>
  <si>
    <t>26）消防救急体制の充実により、市民の生命身体及び財産への被害を最小限に食い止める環境が整っていること</t>
    <rPh sb="3" eb="5">
      <t>ショウボウ</t>
    </rPh>
    <rPh sb="5" eb="7">
      <t>キュウキュウ</t>
    </rPh>
    <rPh sb="7" eb="9">
      <t>タイセイ</t>
    </rPh>
    <rPh sb="10" eb="12">
      <t>ジュウジツ</t>
    </rPh>
    <rPh sb="16" eb="18">
      <t>シミン</t>
    </rPh>
    <rPh sb="19" eb="21">
      <t>セイメイ</t>
    </rPh>
    <rPh sb="21" eb="24">
      <t>シンタイオヨ</t>
    </rPh>
    <rPh sb="25" eb="27">
      <t>ザイサン</t>
    </rPh>
    <rPh sb="29" eb="31">
      <t>ヒガイ</t>
    </rPh>
    <rPh sb="32" eb="35">
      <t>サイショウゲン</t>
    </rPh>
    <rPh sb="36" eb="37">
      <t>ク</t>
    </rPh>
    <rPh sb="38" eb="39">
      <t>ト</t>
    </rPh>
    <rPh sb="41" eb="43">
      <t>カンキョウ</t>
    </rPh>
    <rPh sb="44" eb="45">
      <t>トトノ</t>
    </rPh>
    <phoneticPr fontId="1"/>
  </si>
  <si>
    <t>27）交通安全と防犯の意識向上と環境整備により、安心して住めること</t>
    <rPh sb="3" eb="5">
      <t>コウツウ</t>
    </rPh>
    <rPh sb="5" eb="7">
      <t>アンゼン</t>
    </rPh>
    <rPh sb="8" eb="10">
      <t>ボウハン</t>
    </rPh>
    <rPh sb="11" eb="13">
      <t>イシキ</t>
    </rPh>
    <rPh sb="13" eb="15">
      <t>コウジョウ</t>
    </rPh>
    <rPh sb="16" eb="18">
      <t>カンキョウ</t>
    </rPh>
    <rPh sb="18" eb="20">
      <t>セイビ</t>
    </rPh>
    <rPh sb="24" eb="26">
      <t>アンシン</t>
    </rPh>
    <rPh sb="28" eb="29">
      <t>ス</t>
    </rPh>
    <phoneticPr fontId="1"/>
  </si>
  <si>
    <t>28）人が集い、賑わいを生む中心市街地が形成されていること</t>
    <rPh sb="3" eb="4">
      <t>ヒト</t>
    </rPh>
    <rPh sb="5" eb="6">
      <t>ツド</t>
    </rPh>
    <rPh sb="8" eb="9">
      <t>ニギ</t>
    </rPh>
    <rPh sb="12" eb="13">
      <t>ウ</t>
    </rPh>
    <rPh sb="14" eb="19">
      <t>チュウシンシガイチ</t>
    </rPh>
    <rPh sb="20" eb="22">
      <t>ケイセイ</t>
    </rPh>
    <phoneticPr fontId="1"/>
  </si>
  <si>
    <t>29）市街地から郊外の農村集落まで、地域それぞれの特性が生かされた快適な居住環境で市民が暮らしていること</t>
    <rPh sb="3" eb="6">
      <t>シガイチ</t>
    </rPh>
    <rPh sb="8" eb="10">
      <t>コウガイ</t>
    </rPh>
    <rPh sb="11" eb="15">
      <t>ノウソンシュウラク</t>
    </rPh>
    <rPh sb="18" eb="20">
      <t>チイキ</t>
    </rPh>
    <rPh sb="25" eb="27">
      <t>トクセイ</t>
    </rPh>
    <rPh sb="28" eb="29">
      <t>イ</t>
    </rPh>
    <rPh sb="33" eb="35">
      <t>カイテキ</t>
    </rPh>
    <rPh sb="36" eb="38">
      <t>キョジュウ</t>
    </rPh>
    <rPh sb="38" eb="40">
      <t>カンキョウ</t>
    </rPh>
    <rPh sb="41" eb="43">
      <t>シミン</t>
    </rPh>
    <rPh sb="44" eb="45">
      <t>ク</t>
    </rPh>
    <phoneticPr fontId="1"/>
  </si>
  <si>
    <t>30）日常の移動手段が制約される交通弱者の移動手段が確保されていること</t>
    <rPh sb="3" eb="5">
      <t>ニチジョウ</t>
    </rPh>
    <rPh sb="6" eb="10">
      <t>イドウシュダン</t>
    </rPh>
    <rPh sb="11" eb="13">
      <t>セイヤク</t>
    </rPh>
    <rPh sb="16" eb="18">
      <t>コウツウ</t>
    </rPh>
    <rPh sb="18" eb="20">
      <t>ジャクシャ</t>
    </rPh>
    <rPh sb="21" eb="23">
      <t>イドウ</t>
    </rPh>
    <rPh sb="23" eb="25">
      <t>シュダン</t>
    </rPh>
    <rPh sb="26" eb="28">
      <t>カクホ</t>
    </rPh>
    <phoneticPr fontId="1"/>
  </si>
  <si>
    <t>31）定住を促進する良質な住宅や住宅地の供給と空き家対策が出来ていること</t>
    <rPh sb="3" eb="5">
      <t>テイジュウ</t>
    </rPh>
    <rPh sb="6" eb="8">
      <t>ソクシン</t>
    </rPh>
    <rPh sb="10" eb="12">
      <t>リョウシツ</t>
    </rPh>
    <rPh sb="13" eb="15">
      <t>ジュウタク</t>
    </rPh>
    <rPh sb="16" eb="19">
      <t>ジュウタクチ</t>
    </rPh>
    <rPh sb="20" eb="22">
      <t>キョウキュウ</t>
    </rPh>
    <rPh sb="23" eb="24">
      <t>ア</t>
    </rPh>
    <rPh sb="25" eb="26">
      <t>ヤ</t>
    </rPh>
    <rPh sb="26" eb="28">
      <t>タイサク</t>
    </rPh>
    <rPh sb="29" eb="31">
      <t>デキ</t>
    </rPh>
    <phoneticPr fontId="1"/>
  </si>
  <si>
    <t>32）中山間地域の生活環境の保全と維持ができていること</t>
    <rPh sb="3" eb="8">
      <t>チュウサンカンチイキ</t>
    </rPh>
    <rPh sb="9" eb="13">
      <t>セイカツカンキョウ</t>
    </rPh>
    <rPh sb="14" eb="16">
      <t>ホゼン</t>
    </rPh>
    <rPh sb="17" eb="19">
      <t>イジ</t>
    </rPh>
    <phoneticPr fontId="1"/>
  </si>
  <si>
    <t>33）渋滞の無い快適な道路交通が確保され、人・もの・情報が活発に行き来していること</t>
    <rPh sb="3" eb="5">
      <t>ジュウタイ</t>
    </rPh>
    <rPh sb="6" eb="7">
      <t>ナ</t>
    </rPh>
    <rPh sb="8" eb="10">
      <t>カイテキ</t>
    </rPh>
    <rPh sb="11" eb="13">
      <t>ドウロ</t>
    </rPh>
    <rPh sb="13" eb="15">
      <t>コウツウ</t>
    </rPh>
    <rPh sb="16" eb="18">
      <t>カクホ</t>
    </rPh>
    <rPh sb="21" eb="22">
      <t>ヒト</t>
    </rPh>
    <rPh sb="26" eb="28">
      <t>ジョウホウ</t>
    </rPh>
    <rPh sb="29" eb="31">
      <t>カッパツ</t>
    </rPh>
    <rPh sb="32" eb="35">
      <t>イキキ</t>
    </rPh>
    <phoneticPr fontId="1"/>
  </si>
  <si>
    <t>34）歩行者も車も安全に通行できる生活道路の整備ができていること</t>
    <rPh sb="3" eb="6">
      <t>ホコウシャ</t>
    </rPh>
    <rPh sb="7" eb="8">
      <t>クルマ</t>
    </rPh>
    <rPh sb="9" eb="11">
      <t>アンゼン</t>
    </rPh>
    <rPh sb="12" eb="14">
      <t>ツウコウ</t>
    </rPh>
    <rPh sb="17" eb="21">
      <t>セイカツドウロ</t>
    </rPh>
    <rPh sb="22" eb="24">
      <t>セイビ</t>
    </rPh>
    <phoneticPr fontId="1"/>
  </si>
  <si>
    <t>35）安全確保と長寿命化に向けた道路施設の維持管理が出来ていること</t>
    <rPh sb="3" eb="7">
      <t>アンゼンカクホ</t>
    </rPh>
    <rPh sb="8" eb="12">
      <t>チョウジュミョウカ</t>
    </rPh>
    <rPh sb="13" eb="14">
      <t>ム</t>
    </rPh>
    <rPh sb="16" eb="20">
      <t>ドウロシセツ</t>
    </rPh>
    <rPh sb="21" eb="23">
      <t>イジ</t>
    </rPh>
    <rPh sb="23" eb="25">
      <t>カンリ</t>
    </rPh>
    <rPh sb="26" eb="28">
      <t>デキ</t>
    </rPh>
    <phoneticPr fontId="1"/>
  </si>
  <si>
    <t>36）外国人市民と日本人市民が、相互に理解を深め、異なる文化をもつ人々が共生していること</t>
    <rPh sb="3" eb="8">
      <t>ガイコクジンシミン</t>
    </rPh>
    <rPh sb="9" eb="14">
      <t>ニホンジンシミン</t>
    </rPh>
    <rPh sb="16" eb="18">
      <t>ソウゴ</t>
    </rPh>
    <rPh sb="19" eb="21">
      <t>リカイ</t>
    </rPh>
    <rPh sb="22" eb="23">
      <t>フカ</t>
    </rPh>
    <rPh sb="25" eb="26">
      <t>コト</t>
    </rPh>
    <rPh sb="28" eb="30">
      <t>ブンカ</t>
    </rPh>
    <rPh sb="33" eb="35">
      <t>ヒトビト</t>
    </rPh>
    <rPh sb="36" eb="38">
      <t>キョウセイ</t>
    </rPh>
    <phoneticPr fontId="1"/>
  </si>
  <si>
    <t>38）公共的な活動が、地区、市民、企業、行政など、自立した多様な担い手によって支えられていること</t>
    <phoneticPr fontId="1"/>
  </si>
  <si>
    <t>37）多様性に富み個性と能力を発揮できる社会の実現ができていること</t>
    <rPh sb="3" eb="6">
      <t>タヨウセイ</t>
    </rPh>
    <rPh sb="7" eb="8">
      <t>ト</t>
    </rPh>
    <rPh sb="9" eb="11">
      <t>コセイ</t>
    </rPh>
    <rPh sb="12" eb="14">
      <t>ノウリョク</t>
    </rPh>
    <rPh sb="15" eb="17">
      <t>ハッキ</t>
    </rPh>
    <rPh sb="20" eb="22">
      <t>シャカイ</t>
    </rPh>
    <rPh sb="23" eb="25">
      <t>ジツゲン</t>
    </rPh>
    <phoneticPr fontId="1"/>
  </si>
  <si>
    <t>40）人にやさしいデジタル化が推進され、ヒト、モノ、コト、情報がつながる便利なまちになっていること</t>
    <rPh sb="3" eb="4">
      <t>ヒト</t>
    </rPh>
    <rPh sb="13" eb="14">
      <t>カ</t>
    </rPh>
    <rPh sb="15" eb="17">
      <t>スイシン</t>
    </rPh>
    <rPh sb="29" eb="31">
      <t>ジョウホウ</t>
    </rPh>
    <rPh sb="36" eb="38">
      <t>ベンリ</t>
    </rPh>
    <phoneticPr fontId="1"/>
  </si>
  <si>
    <t>問20　40の個別施策　優先度</t>
    <phoneticPr fontId="1"/>
  </si>
  <si>
    <t>問20　40の個別施策　満足度</t>
    <phoneticPr fontId="1"/>
  </si>
  <si>
    <t>問20　40の個別施策　満足度</t>
    <phoneticPr fontId="1"/>
  </si>
  <si>
    <t>問20　40の個別施策　満足度</t>
    <phoneticPr fontId="1"/>
  </si>
  <si>
    <t>問20　40の個別施策　優先度</t>
    <phoneticPr fontId="1"/>
  </si>
  <si>
    <t>問20　40の個別施策　優先度</t>
    <phoneticPr fontId="1"/>
  </si>
  <si>
    <t>問21　自身のことや掛川市の現状について</t>
    <phoneticPr fontId="1"/>
  </si>
  <si>
    <t>問21　自身のことや掛川市の現状について</t>
    <phoneticPr fontId="1"/>
  </si>
  <si>
    <t>14）掛川市は子育ての環境整備が充実しているまちだと思うか</t>
    <rPh sb="7" eb="9">
      <t>コソダ</t>
    </rPh>
    <rPh sb="11" eb="15">
      <t>カンキョウセイビ</t>
    </rPh>
    <rPh sb="16" eb="18">
      <t>ジュウジツ</t>
    </rPh>
    <phoneticPr fontId="1"/>
  </si>
  <si>
    <t xml:space="preserve">28）掛川市の景観は良好だと思うか    </t>
    <phoneticPr fontId="1"/>
  </si>
  <si>
    <t xml:space="preserve">26）インターネットを利用できるか    </t>
    <phoneticPr fontId="1"/>
  </si>
  <si>
    <t>受けている</t>
    <rPh sb="0" eb="1">
      <t>ウ</t>
    </rPh>
    <phoneticPr fontId="1"/>
  </si>
  <si>
    <t>受けていない</t>
    <rPh sb="0" eb="1">
      <t>ウ</t>
    </rPh>
    <phoneticPr fontId="1"/>
  </si>
  <si>
    <t>所有している</t>
    <rPh sb="0" eb="2">
      <t>ショユウ</t>
    </rPh>
    <phoneticPr fontId="1"/>
  </si>
  <si>
    <t>所有していない</t>
    <rPh sb="0" eb="2">
      <t>ショユウ</t>
    </rPh>
    <phoneticPr fontId="1"/>
  </si>
  <si>
    <t>テレビなどのメディア</t>
    <phoneticPr fontId="1"/>
  </si>
  <si>
    <t>広報かけがわ</t>
    <rPh sb="0" eb="2">
      <t>コウホウ</t>
    </rPh>
    <phoneticPr fontId="1"/>
  </si>
  <si>
    <t>掛川市ホームページ</t>
    <rPh sb="0" eb="3">
      <t>カケガワシ</t>
    </rPh>
    <phoneticPr fontId="1"/>
  </si>
  <si>
    <t>SNS</t>
    <phoneticPr fontId="1"/>
  </si>
  <si>
    <t>その他</t>
    <rPh sb="2" eb="3">
      <t>タ</t>
    </rPh>
    <phoneticPr fontId="1"/>
  </si>
  <si>
    <t>32）観光（イベント）の情報をどこから得ていますか</t>
    <rPh sb="3" eb="5">
      <t>カンコウ</t>
    </rPh>
    <rPh sb="12" eb="14">
      <t>ジョウホウ</t>
    </rPh>
    <rPh sb="19" eb="20">
      <t>エ</t>
    </rPh>
    <phoneticPr fontId="1"/>
  </si>
  <si>
    <t>食</t>
    <rPh sb="0" eb="1">
      <t>ショク</t>
    </rPh>
    <phoneticPr fontId="1"/>
  </si>
  <si>
    <t>歴史文化</t>
    <rPh sb="0" eb="4">
      <t>レキシブンカ</t>
    </rPh>
    <phoneticPr fontId="1"/>
  </si>
  <si>
    <t>自然</t>
    <rPh sb="0" eb="2">
      <t>シゼン</t>
    </rPh>
    <phoneticPr fontId="1"/>
  </si>
  <si>
    <t>紙面</t>
    <rPh sb="0" eb="2">
      <t>シメン</t>
    </rPh>
    <phoneticPr fontId="1"/>
  </si>
  <si>
    <t>掛川市のホームページなど電子媒体</t>
    <rPh sb="0" eb="3">
      <t>カケガワシ</t>
    </rPh>
    <rPh sb="12" eb="14">
      <t>デンシ</t>
    </rPh>
    <rPh sb="14" eb="16">
      <t>バイタイ</t>
    </rPh>
    <phoneticPr fontId="1"/>
  </si>
  <si>
    <t xml:space="preserve">  平 均                      </t>
    <phoneticPr fontId="1"/>
  </si>
  <si>
    <t>22）地域資源を活かした体験交流や地域をまたいだ観光の推進が行われていること</t>
    <rPh sb="3" eb="5">
      <t>チイキ</t>
    </rPh>
    <rPh sb="5" eb="7">
      <t>シゲン</t>
    </rPh>
    <rPh sb="8" eb="9">
      <t>イ</t>
    </rPh>
    <rPh sb="12" eb="14">
      <t>タイケン</t>
    </rPh>
    <rPh sb="14" eb="16">
      <t>コウリュウ</t>
    </rPh>
    <rPh sb="17" eb="19">
      <t>チイキ</t>
    </rPh>
    <rPh sb="24" eb="26">
      <t>カンコウ</t>
    </rPh>
    <rPh sb="27" eb="29">
      <t>スイシン</t>
    </rPh>
    <rPh sb="30" eb="31">
      <t>オコナ</t>
    </rPh>
    <phoneticPr fontId="1"/>
  </si>
  <si>
    <t>26）消防救急体制の充実により、市民の生命、身体及び財産への被害を最小限に食い止める環境が整っていること</t>
    <rPh sb="3" eb="5">
      <t>ショウボウ</t>
    </rPh>
    <rPh sb="5" eb="7">
      <t>キュウキュウ</t>
    </rPh>
    <rPh sb="7" eb="9">
      <t>タイセイ</t>
    </rPh>
    <rPh sb="10" eb="12">
      <t>ジュウジツ</t>
    </rPh>
    <rPh sb="16" eb="18">
      <t>シミン</t>
    </rPh>
    <rPh sb="19" eb="21">
      <t>セイメイ</t>
    </rPh>
    <rPh sb="22" eb="23">
      <t>カラダ</t>
    </rPh>
    <rPh sb="23" eb="24">
      <t>オヨ</t>
    </rPh>
    <rPh sb="25" eb="27">
      <t>ザイサン</t>
    </rPh>
    <rPh sb="29" eb="31">
      <t>ヒガイ</t>
    </rPh>
    <rPh sb="32" eb="35">
      <t>サイショウゲン</t>
    </rPh>
    <rPh sb="36" eb="37">
      <t>ク</t>
    </rPh>
    <rPh sb="38" eb="39">
      <t>ト</t>
    </rPh>
    <rPh sb="41" eb="43">
      <t>カンキョウ</t>
    </rPh>
    <rPh sb="44" eb="45">
      <t>トトノ</t>
    </rPh>
    <phoneticPr fontId="1"/>
  </si>
  <si>
    <t>35）安全確保と長寿命化に向けた道路施設の維持管理ができていること</t>
    <rPh sb="3" eb="7">
      <t>アンゼンカクホ</t>
    </rPh>
    <rPh sb="8" eb="12">
      <t>チョウジュミョウカ</t>
    </rPh>
    <rPh sb="13" eb="14">
      <t>ム</t>
    </rPh>
    <rPh sb="16" eb="20">
      <t>ドウロシセツ</t>
    </rPh>
    <rPh sb="21" eb="23">
      <t>イジ</t>
    </rPh>
    <rPh sb="23" eb="25">
      <t>カンリ</t>
    </rPh>
    <phoneticPr fontId="1"/>
  </si>
  <si>
    <t>29）自分や家族の健康管理が大切だと思うか</t>
    <rPh sb="3" eb="5">
      <t>ジブン</t>
    </rPh>
    <rPh sb="6" eb="8">
      <t>カゾク</t>
    </rPh>
    <rPh sb="9" eb="13">
      <t>ケンコウカンリ</t>
    </rPh>
    <rPh sb="14" eb="16">
      <t>タイセツ</t>
    </rPh>
    <rPh sb="18" eb="19">
      <t>オモ</t>
    </rPh>
    <phoneticPr fontId="1"/>
  </si>
  <si>
    <t>10）障がいのある方の幸せな暮らしの支援が充実していること</t>
    <rPh sb="9" eb="10">
      <t>カタ</t>
    </rPh>
    <rPh sb="11" eb="12">
      <t>シアワ</t>
    </rPh>
    <rPh sb="14" eb="15">
      <t>ク</t>
    </rPh>
    <rPh sb="18" eb="20">
      <t>シエン</t>
    </rPh>
    <rPh sb="21" eb="23">
      <t>ジュウジツ</t>
    </rPh>
    <phoneticPr fontId="1"/>
  </si>
  <si>
    <t xml:space="preserve">問９　同居する高校生以下の </t>
    <phoneticPr fontId="1"/>
  </si>
  <si>
    <t>子どもはいるか</t>
    <rPh sb="0" eb="1">
      <t>コ</t>
    </rPh>
    <phoneticPr fontId="1"/>
  </si>
  <si>
    <t xml:space="preserve">問10　同居する65歳以上の  </t>
    <phoneticPr fontId="1"/>
  </si>
  <si>
    <t>人はいるか（自身含む）</t>
  </si>
  <si>
    <t>スポーツ観戦をしたか</t>
  </si>
  <si>
    <t>１）1年間に文化・芸術鑑賞や</t>
    <phoneticPr fontId="1"/>
  </si>
  <si>
    <t>１）1年間に文化・芸術鑑賞や</t>
    <phoneticPr fontId="1"/>
  </si>
  <si>
    <t>スポーツ活動をしたか</t>
  </si>
  <si>
    <t>２）1年間に文化・芸術活動や</t>
    <phoneticPr fontId="1"/>
  </si>
  <si>
    <t>２）１年間に文化・芸術活動や</t>
    <phoneticPr fontId="1"/>
  </si>
  <si>
    <t xml:space="preserve">持っていると思うか  </t>
  </si>
  <si>
    <t>３）郷土の歴史や文化に誇りと愛着を</t>
    <phoneticPr fontId="1"/>
  </si>
  <si>
    <t xml:space="preserve">参加をしているか  </t>
  </si>
  <si>
    <t>４）生涯学習活動に</t>
    <phoneticPr fontId="1"/>
  </si>
  <si>
    <t>７）バスなどの公共交通サービスの</t>
    <phoneticPr fontId="1"/>
  </si>
  <si>
    <t xml:space="preserve">利用頻度  </t>
  </si>
  <si>
    <t xml:space="preserve">不便だと思うか  </t>
  </si>
  <si>
    <t>８）バスなどの公共交通サービスは</t>
    <phoneticPr fontId="1"/>
  </si>
  <si>
    <t>９）昨年と比べて、バスなどの公共交通サービスの</t>
    <phoneticPr fontId="1"/>
  </si>
  <si>
    <t>利用が便利になったと思うか</t>
  </si>
  <si>
    <t>９）昨年と比べて、バスなどの公共交通</t>
    <phoneticPr fontId="1"/>
  </si>
  <si>
    <t>サービスの利用が便利になったと思うか</t>
    <phoneticPr fontId="1"/>
  </si>
  <si>
    <t xml:space="preserve">レクリエーションをしているか  </t>
  </si>
  <si>
    <t>10）週１回以上スポーツや</t>
    <phoneticPr fontId="1"/>
  </si>
  <si>
    <t xml:space="preserve">送れていると思うか    </t>
  </si>
  <si>
    <t>12）健康で生きがいをもった人生を</t>
    <phoneticPr fontId="1"/>
  </si>
  <si>
    <t>13）掛川市は、安心して子供を生み育てられる</t>
    <rPh sb="8" eb="10">
      <t>アンシン</t>
    </rPh>
    <rPh sb="12" eb="14">
      <t>コドモ</t>
    </rPh>
    <rPh sb="15" eb="16">
      <t>ウ</t>
    </rPh>
    <rPh sb="17" eb="18">
      <t>ソダ</t>
    </rPh>
    <phoneticPr fontId="1"/>
  </si>
  <si>
    <t>制度が充実していると思うか</t>
  </si>
  <si>
    <t>15）掛川市は子育て家族への経済的負担を軽減する</t>
    <rPh sb="3" eb="6">
      <t>カケガワシ</t>
    </rPh>
    <rPh sb="7" eb="9">
      <t>コソダ</t>
    </rPh>
    <rPh sb="10" eb="12">
      <t>カゾク</t>
    </rPh>
    <rPh sb="14" eb="19">
      <t>ケイザイテキフタン</t>
    </rPh>
    <rPh sb="20" eb="22">
      <t>ケイゲン</t>
    </rPh>
    <phoneticPr fontId="1"/>
  </si>
  <si>
    <t>まちだと思うか</t>
  </si>
  <si>
    <t>14）掛川市は子育ての環境整備が充実している</t>
    <phoneticPr fontId="1"/>
  </si>
  <si>
    <t>16）あなたは地域の子どもたちが心身ともに健全に</t>
    <rPh sb="7" eb="9">
      <t>チイキ</t>
    </rPh>
    <rPh sb="10" eb="11">
      <t>コ</t>
    </rPh>
    <rPh sb="16" eb="18">
      <t>シンシン</t>
    </rPh>
    <rPh sb="21" eb="23">
      <t>ケンゼン</t>
    </rPh>
    <phoneticPr fontId="1"/>
  </si>
  <si>
    <t xml:space="preserve">保たれていると思うか  </t>
  </si>
  <si>
    <t>18）居住地域は清潔できれいな生活環境が</t>
    <phoneticPr fontId="1"/>
  </si>
  <si>
    <t>18）居住地域は清潔できれいな</t>
    <phoneticPr fontId="1"/>
  </si>
  <si>
    <t xml:space="preserve">生活環境が保たれていると思うか  </t>
  </si>
  <si>
    <t>16）あなたは地域の子どもたちが心身ともに健全に</t>
    <phoneticPr fontId="1"/>
  </si>
  <si>
    <t xml:space="preserve">なっていると思うか  </t>
  </si>
  <si>
    <t>17）居住地域は信頼し、助け合える環境に</t>
    <phoneticPr fontId="1"/>
  </si>
  <si>
    <t>17）居住地域は信頼し、助け合える環境に</t>
    <phoneticPr fontId="1"/>
  </si>
  <si>
    <t>男女共同参画が進んでいると思うか</t>
  </si>
  <si>
    <t>19）家庭・地域・職場などあらゆる場面で、</t>
    <phoneticPr fontId="1"/>
  </si>
  <si>
    <t>（相談）しているか</t>
  </si>
  <si>
    <t>20）家庭の避難計画を作成</t>
    <phoneticPr fontId="1"/>
  </si>
  <si>
    <t xml:space="preserve">を準備しているか  </t>
  </si>
  <si>
    <t>21）災害に備えて非常持ち出し品</t>
    <phoneticPr fontId="1"/>
  </si>
  <si>
    <t>22）消防団員が地域のため活動している</t>
    <phoneticPr fontId="1"/>
  </si>
  <si>
    <t>ことを知っているか</t>
  </si>
  <si>
    <t>22）消防団員が地域のため活動</t>
    <phoneticPr fontId="1"/>
  </si>
  <si>
    <t>していることを知っているか</t>
  </si>
  <si>
    <t>設置しているか</t>
  </si>
  <si>
    <t>23）自宅に住宅用火災警報器を</t>
    <phoneticPr fontId="1"/>
  </si>
  <si>
    <t>24）｢ 協働のまちづくり｣ を</t>
    <phoneticPr fontId="1"/>
  </si>
  <si>
    <t>進めていることを知っているか</t>
  </si>
  <si>
    <t xml:space="preserve">得られていると思うか </t>
  </si>
  <si>
    <t>25）「広報かけがわ」で必要な市の情報を</t>
    <phoneticPr fontId="1"/>
  </si>
  <si>
    <t>27）掛川市は住宅・商業・農業などがバランス良く</t>
    <phoneticPr fontId="1"/>
  </si>
  <si>
    <t>配置されているまちだと思うか</t>
  </si>
  <si>
    <t>27）掛川市は住宅・商業・農業などがバランス良く</t>
    <phoneticPr fontId="1"/>
  </si>
  <si>
    <t>タブレットを所有していますか</t>
  </si>
  <si>
    <t>31）スマートフォンまたは</t>
    <phoneticPr fontId="1"/>
  </si>
  <si>
    <t>33）掛川市の魅力的な観光資源は</t>
    <rPh sb="3" eb="6">
      <t>カケガワシ</t>
    </rPh>
    <rPh sb="7" eb="10">
      <t>ミリョクテキ</t>
    </rPh>
    <rPh sb="11" eb="15">
      <t>カンコウシゲン</t>
    </rPh>
    <phoneticPr fontId="1"/>
  </si>
  <si>
    <t>大切だと思うか</t>
  </si>
  <si>
    <t>29）自分や家族の健康管理が</t>
    <phoneticPr fontId="1"/>
  </si>
  <si>
    <t>34）「広報かけがわ」を</t>
    <rPh sb="4" eb="6">
      <t>コウホウ</t>
    </rPh>
    <phoneticPr fontId="1"/>
  </si>
  <si>
    <t>どちらの方法で閲覧したいですか</t>
  </si>
  <si>
    <t>30）何らかの健診を年1回以上</t>
    <rPh sb="3" eb="4">
      <t>ナン</t>
    </rPh>
    <rPh sb="7" eb="9">
      <t>ケンシン</t>
    </rPh>
    <rPh sb="10" eb="11">
      <t>ネン</t>
    </rPh>
    <rPh sb="12" eb="15">
      <t>カイイジョウ</t>
    </rPh>
    <phoneticPr fontId="1"/>
  </si>
  <si>
    <t>受けていますか</t>
  </si>
  <si>
    <t>軽減する制度が充実していると思うか</t>
    <phoneticPr fontId="1"/>
  </si>
  <si>
    <t>15）掛川市は子育て家族への経済的負担を</t>
    <phoneticPr fontId="1"/>
  </si>
  <si>
    <t xml:space="preserve">していると思うか </t>
  </si>
  <si>
    <t xml:space="preserve">11）栄養バランスに気をつけて食事を  </t>
    <phoneticPr fontId="1"/>
  </si>
  <si>
    <t>何だと思うか</t>
    <phoneticPr fontId="1"/>
  </si>
  <si>
    <t xml:space="preserve">成長していると思うか   </t>
    <phoneticPr fontId="1"/>
  </si>
  <si>
    <t xml:space="preserve">成長していると思うか </t>
    <phoneticPr fontId="1"/>
  </si>
  <si>
    <t xml:space="preserve">まちだと思うか   </t>
    <phoneticPr fontId="1"/>
  </si>
  <si>
    <t xml:space="preserve">まちだと思うか    </t>
  </si>
  <si>
    <t>13）掛川市は安心して子供を生み育てられる</t>
    <rPh sb="7" eb="9">
      <t>アンシン</t>
    </rPh>
    <rPh sb="11" eb="13">
      <t>コドモ</t>
    </rPh>
    <rPh sb="14" eb="15">
      <t>ウ</t>
    </rPh>
    <rPh sb="16" eb="17">
      <t>ソダ</t>
    </rPh>
    <phoneticPr fontId="1"/>
  </si>
  <si>
    <t xml:space="preserve">した                      </t>
  </si>
  <si>
    <t xml:space="preserve">思う                      </t>
  </si>
  <si>
    <t xml:space="preserve">思わない                  </t>
  </si>
  <si>
    <t xml:space="preserve">している                  </t>
  </si>
  <si>
    <t xml:space="preserve">していない                </t>
  </si>
  <si>
    <t xml:space="preserve">利用する                  </t>
  </si>
  <si>
    <t xml:space="preserve">利用しない                </t>
  </si>
  <si>
    <t xml:space="preserve">知っている                </t>
  </si>
  <si>
    <t xml:space="preserve">知らない                  </t>
  </si>
  <si>
    <t xml:space="preserve">勤め人・学生             </t>
    <phoneticPr fontId="1"/>
  </si>
  <si>
    <t>家事専業・家事手伝い・無職</t>
    <phoneticPr fontId="1"/>
  </si>
  <si>
    <t xml:space="preserve">住みやすい                </t>
  </si>
  <si>
    <t xml:space="preserve">住みにくい                </t>
  </si>
  <si>
    <t xml:space="preserve">満足                      </t>
  </si>
  <si>
    <t xml:space="preserve">不満                      </t>
  </si>
  <si>
    <t xml:space="preserve">優先する                  </t>
  </si>
  <si>
    <t xml:space="preserve">優先しない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</si>
</sst>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8"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7"/>
      <color theme="1"/>
      <name val="ＭＳ 明朝"/>
      <family val="1"/>
      <charset val="128"/>
    </font>
    <font>
      <sz val="6"/>
      <color theme="1"/>
      <name val="ＭＳ 明朝"/>
      <family val="1"/>
      <charset val="128"/>
    </font>
    <font>
      <sz val="8"/>
      <color theme="1"/>
      <name val="ＭＳ Ｐゴシック"/>
      <family val="2"/>
      <charset val="128"/>
      <scheme val="minor"/>
    </font>
    <font>
      <sz val="7.5"/>
      <color theme="1"/>
      <name val="ＭＳ 明朝"/>
      <family val="1"/>
      <charset val="128"/>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top style="thin">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thin">
        <color indexed="64"/>
      </left>
      <right style="hair">
        <color indexed="64"/>
      </right>
      <top/>
      <bottom style="hair">
        <color indexed="64"/>
      </bottom>
      <diagonal/>
    </border>
    <border>
      <left style="hair">
        <color indexed="64"/>
      </left>
      <right/>
      <top/>
      <bottom style="thin">
        <color indexed="64"/>
      </bottom>
      <diagonal/>
    </border>
  </borders>
  <cellStyleXfs count="2">
    <xf numFmtId="0" fontId="0" fillId="0" borderId="0">
      <alignment vertical="center"/>
    </xf>
    <xf numFmtId="9" fontId="7" fillId="0" borderId="0" applyFont="0" applyFill="0" applyBorder="0" applyAlignment="0" applyProtection="0">
      <alignment vertical="center"/>
    </xf>
  </cellStyleXfs>
  <cellXfs count="49">
    <xf numFmtId="0" fontId="0" fillId="0" borderId="0" xfId="0">
      <alignment vertical="center"/>
    </xf>
    <xf numFmtId="0" fontId="2" fillId="0" borderId="0" xfId="0" applyFont="1">
      <alignment vertical="center"/>
    </xf>
    <xf numFmtId="0" fontId="2" fillId="0" borderId="4" xfId="0" applyFont="1" applyBorder="1" applyAlignment="1">
      <alignment vertical="top" textRotation="255" wrapText="1"/>
    </xf>
    <xf numFmtId="0" fontId="2" fillId="0" borderId="5" xfId="0" applyFont="1" applyBorder="1" applyAlignment="1">
      <alignment vertical="top" textRotation="255" wrapText="1"/>
    </xf>
    <xf numFmtId="0" fontId="2" fillId="0" borderId="8" xfId="0" applyFont="1" applyBorder="1" applyAlignment="1">
      <alignment vertical="top" textRotation="255" wrapText="1"/>
    </xf>
    <xf numFmtId="0" fontId="2" fillId="0" borderId="0" xfId="0" applyFont="1" applyAlignment="1">
      <alignment vertical="top" textRotation="255" wrapText="1"/>
    </xf>
    <xf numFmtId="0" fontId="2" fillId="0" borderId="3" xfId="0" applyFont="1" applyBorder="1">
      <alignment vertical="center"/>
    </xf>
    <xf numFmtId="0" fontId="2" fillId="0" borderId="1" xfId="0" applyFont="1" applyBorder="1">
      <alignment vertical="center"/>
    </xf>
    <xf numFmtId="0" fontId="2" fillId="0" borderId="2" xfId="0" applyFont="1" applyBorder="1">
      <alignment vertical="center"/>
    </xf>
    <xf numFmtId="0" fontId="3" fillId="0" borderId="0" xfId="0" applyFont="1">
      <alignment vertical="center"/>
    </xf>
    <xf numFmtId="0" fontId="2" fillId="0" borderId="11"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2" fillId="0" borderId="13" xfId="0" applyFont="1" applyBorder="1">
      <alignment vertical="center"/>
    </xf>
    <xf numFmtId="0" fontId="6" fillId="0" borderId="5" xfId="0" applyFont="1" applyBorder="1" applyAlignment="1">
      <alignment vertical="top" textRotation="255" wrapText="1"/>
    </xf>
    <xf numFmtId="0" fontId="6" fillId="0" borderId="0" xfId="0" applyFont="1" applyAlignment="1">
      <alignment vertical="top" textRotation="255" wrapText="1"/>
    </xf>
    <xf numFmtId="0" fontId="6" fillId="0" borderId="0" xfId="0" applyFont="1">
      <alignment vertical="center"/>
    </xf>
    <xf numFmtId="0" fontId="2" fillId="0" borderId="15" xfId="0" applyFont="1" applyBorder="1" applyAlignment="1">
      <alignment vertical="top" textRotation="255" wrapText="1"/>
    </xf>
    <xf numFmtId="176" fontId="2" fillId="0" borderId="6" xfId="1" applyNumberFormat="1" applyFont="1" applyBorder="1">
      <alignment vertical="center"/>
    </xf>
    <xf numFmtId="176" fontId="2" fillId="0" borderId="7" xfId="1" applyNumberFormat="1" applyFont="1" applyBorder="1">
      <alignment vertical="center"/>
    </xf>
    <xf numFmtId="176" fontId="2" fillId="0" borderId="9" xfId="1" applyNumberFormat="1" applyFont="1" applyBorder="1">
      <alignment vertical="center"/>
    </xf>
    <xf numFmtId="176" fontId="2" fillId="0" borderId="0" xfId="1" applyNumberFormat="1" applyFont="1">
      <alignment vertical="center"/>
    </xf>
    <xf numFmtId="176" fontId="2" fillId="0" borderId="17" xfId="1" applyNumberFormat="1" applyFont="1" applyBorder="1">
      <alignment vertical="center"/>
    </xf>
    <xf numFmtId="176" fontId="2" fillId="0" borderId="11" xfId="1" applyNumberFormat="1" applyFont="1" applyBorder="1">
      <alignment vertical="center"/>
    </xf>
    <xf numFmtId="176" fontId="2" fillId="0" borderId="10" xfId="1" applyNumberFormat="1" applyFont="1" applyBorder="1">
      <alignment vertical="center"/>
    </xf>
    <xf numFmtId="176" fontId="2" fillId="0" borderId="12" xfId="1" applyNumberFormat="1" applyFont="1" applyBorder="1">
      <alignment vertical="center"/>
    </xf>
    <xf numFmtId="10" fontId="2" fillId="0" borderId="11" xfId="1" applyNumberFormat="1" applyFont="1" applyBorder="1">
      <alignment vertical="center"/>
    </xf>
    <xf numFmtId="10" fontId="2" fillId="0" borderId="0" xfId="1" applyNumberFormat="1" applyFont="1">
      <alignment vertical="center"/>
    </xf>
    <xf numFmtId="176" fontId="2" fillId="0" borderId="11" xfId="1" applyNumberFormat="1" applyFont="1" applyBorder="1" applyAlignment="1">
      <alignment horizontal="center" vertical="center"/>
    </xf>
    <xf numFmtId="176" fontId="2" fillId="0" borderId="14" xfId="1" applyNumberFormat="1" applyFont="1" applyBorder="1">
      <alignment vertical="center"/>
    </xf>
    <xf numFmtId="176" fontId="2" fillId="0" borderId="16" xfId="1" applyNumberFormat="1" applyFont="1" applyBorder="1">
      <alignment vertical="center"/>
    </xf>
    <xf numFmtId="176" fontId="2" fillId="0" borderId="0" xfId="1" applyNumberFormat="1" applyFont="1" applyAlignment="1">
      <alignment vertical="top" textRotation="255" wrapText="1"/>
    </xf>
    <xf numFmtId="176" fontId="2" fillId="0" borderId="15" xfId="1" applyNumberFormat="1" applyFont="1" applyBorder="1">
      <alignment vertical="center"/>
    </xf>
    <xf numFmtId="0" fontId="2" fillId="0" borderId="4" xfId="0" applyFont="1" applyFill="1" applyBorder="1" applyAlignment="1">
      <alignment vertical="top" textRotation="255" wrapText="1"/>
    </xf>
    <xf numFmtId="0" fontId="2" fillId="0" borderId="5" xfId="0" applyFont="1" applyFill="1" applyBorder="1" applyAlignment="1">
      <alignment vertical="top" textRotation="255" wrapText="1"/>
    </xf>
    <xf numFmtId="0" fontId="2" fillId="0" borderId="8" xfId="0" applyFont="1" applyFill="1" applyBorder="1" applyAlignment="1">
      <alignment vertical="top" textRotation="255" wrapText="1"/>
    </xf>
    <xf numFmtId="0" fontId="2" fillId="0" borderId="3"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176" fontId="2" fillId="0" borderId="6" xfId="1" applyNumberFormat="1" applyFont="1" applyFill="1" applyBorder="1">
      <alignment vertical="center"/>
    </xf>
    <xf numFmtId="176" fontId="2" fillId="0" borderId="7" xfId="1" applyNumberFormat="1" applyFont="1" applyFill="1" applyBorder="1">
      <alignment vertical="center"/>
    </xf>
    <xf numFmtId="176" fontId="2" fillId="0" borderId="9" xfId="1" applyNumberFormat="1" applyFont="1" applyFill="1" applyBorder="1">
      <alignment vertical="center"/>
    </xf>
    <xf numFmtId="177" fontId="2" fillId="0" borderId="0" xfId="0" applyNumberFormat="1" applyFont="1" applyAlignment="1">
      <alignment vertical="top" textRotation="255" wrapText="1"/>
    </xf>
    <xf numFmtId="177" fontId="2" fillId="0" borderId="0" xfId="1" applyNumberFormat="1" applyFont="1">
      <alignment vertical="center"/>
    </xf>
    <xf numFmtId="176" fontId="2" fillId="0" borderId="10" xfId="1" applyNumberFormat="1" applyFont="1" applyFill="1" applyBorder="1">
      <alignment vertical="center"/>
    </xf>
    <xf numFmtId="0" fontId="2" fillId="0" borderId="0" xfId="0" applyFont="1" applyFill="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1"/>
  <sheetViews>
    <sheetView tabSelected="1" view="pageBreakPreview" zoomScale="80" zoomScaleNormal="100" zoomScaleSheetLayoutView="80" workbookViewId="0">
      <selection activeCell="AB3" sqref="AB3"/>
    </sheetView>
  </sheetViews>
  <sheetFormatPr defaultColWidth="6.125" defaultRowHeight="10.5" x14ac:dyDescent="0.15"/>
  <cols>
    <col min="1" max="35" width="5" style="1" customWidth="1"/>
    <col min="36" max="16384" width="6.125" style="1"/>
  </cols>
  <sheetData>
    <row r="1" spans="1:27" x14ac:dyDescent="0.15">
      <c r="A1" s="1" t="s">
        <v>0</v>
      </c>
      <c r="F1" s="14"/>
      <c r="G1" s="1" t="s">
        <v>1</v>
      </c>
      <c r="L1" s="1" t="s">
        <v>2</v>
      </c>
      <c r="V1" s="1" t="s">
        <v>3</v>
      </c>
    </row>
    <row r="3" spans="1:27" s="5" customFormat="1" ht="127.5" customHeight="1" x14ac:dyDescent="0.15">
      <c r="A3" s="2" t="s">
        <v>4</v>
      </c>
      <c r="B3" s="3" t="s">
        <v>5</v>
      </c>
      <c r="C3" s="3" t="s">
        <v>6</v>
      </c>
      <c r="D3" s="3" t="s">
        <v>7</v>
      </c>
      <c r="E3" s="4" t="s">
        <v>8</v>
      </c>
      <c r="G3" s="2" t="s">
        <v>4</v>
      </c>
      <c r="H3" s="3" t="s">
        <v>240</v>
      </c>
      <c r="I3" s="3" t="s">
        <v>10</v>
      </c>
      <c r="J3" s="4" t="s">
        <v>11</v>
      </c>
      <c r="L3" s="2" t="s">
        <v>4</v>
      </c>
      <c r="M3" s="3" t="s">
        <v>12</v>
      </c>
      <c r="N3" s="3" t="s">
        <v>13</v>
      </c>
      <c r="O3" s="3" t="s">
        <v>14</v>
      </c>
      <c r="P3" s="3" t="s">
        <v>15</v>
      </c>
      <c r="Q3" s="3" t="s">
        <v>16</v>
      </c>
      <c r="R3" s="3" t="s">
        <v>17</v>
      </c>
      <c r="S3" s="3" t="s">
        <v>18</v>
      </c>
      <c r="T3" s="4" t="s">
        <v>8</v>
      </c>
      <c r="V3" s="2" t="s">
        <v>4</v>
      </c>
      <c r="W3" s="3" t="s">
        <v>19</v>
      </c>
      <c r="X3" s="3" t="s">
        <v>20</v>
      </c>
      <c r="Y3" s="3" t="s">
        <v>21</v>
      </c>
      <c r="Z3" s="4" t="s">
        <v>8</v>
      </c>
    </row>
    <row r="4" spans="1:27" x14ac:dyDescent="0.15">
      <c r="A4" s="6">
        <v>1170</v>
      </c>
      <c r="B4" s="7">
        <v>551</v>
      </c>
      <c r="C4" s="7">
        <v>611</v>
      </c>
      <c r="D4" s="7">
        <v>2</v>
      </c>
      <c r="E4" s="8">
        <f>A4-B4-C4-D4</f>
        <v>6</v>
      </c>
      <c r="G4" s="6">
        <v>1170</v>
      </c>
      <c r="H4" s="7">
        <v>53.2</v>
      </c>
      <c r="I4" s="7">
        <v>18</v>
      </c>
      <c r="J4" s="8">
        <v>90</v>
      </c>
      <c r="L4" s="6">
        <v>1170</v>
      </c>
      <c r="M4" s="7">
        <v>17</v>
      </c>
      <c r="N4" s="7">
        <v>122</v>
      </c>
      <c r="O4" s="7">
        <v>169</v>
      </c>
      <c r="P4" s="7">
        <v>160</v>
      </c>
      <c r="Q4" s="7">
        <v>181</v>
      </c>
      <c r="R4" s="7">
        <v>244</v>
      </c>
      <c r="S4" s="7">
        <v>262</v>
      </c>
      <c r="T4" s="8">
        <f>L4-M4-N4-O4-P4-Q4-R4-S4</f>
        <v>15</v>
      </c>
      <c r="V4" s="6">
        <v>1170</v>
      </c>
      <c r="W4" s="7">
        <f>M4+N4+O4</f>
        <v>308</v>
      </c>
      <c r="X4" s="7">
        <f>P4+Q4</f>
        <v>341</v>
      </c>
      <c r="Y4" s="7">
        <f>R4+S4</f>
        <v>506</v>
      </c>
      <c r="Z4" s="8">
        <f>V4-W4-X4-Y4</f>
        <v>15</v>
      </c>
    </row>
    <row r="5" spans="1:27" s="24" customFormat="1" x14ac:dyDescent="0.15">
      <c r="A5" s="21"/>
      <c r="B5" s="22">
        <f>B4/$A$4</f>
        <v>0.47094017094017093</v>
      </c>
      <c r="C5" s="22">
        <f t="shared" ref="C5:E5" si="0">C4/$A$4</f>
        <v>0.52222222222222225</v>
      </c>
      <c r="D5" s="22">
        <f t="shared" si="0"/>
        <v>1.7094017094017094E-3</v>
      </c>
      <c r="E5" s="23">
        <f t="shared" si="0"/>
        <v>5.1282051282051282E-3</v>
      </c>
      <c r="G5" s="21"/>
      <c r="H5" s="22"/>
      <c r="I5" s="22"/>
      <c r="J5" s="23"/>
      <c r="L5" s="21"/>
      <c r="M5" s="22">
        <f>M4/$L$4</f>
        <v>1.452991452991453E-2</v>
      </c>
      <c r="N5" s="22">
        <f t="shared" ref="N5:T5" si="1">N4/$L$4</f>
        <v>0.10427350427350428</v>
      </c>
      <c r="O5" s="22">
        <f t="shared" si="1"/>
        <v>0.14444444444444443</v>
      </c>
      <c r="P5" s="22">
        <f t="shared" si="1"/>
        <v>0.13675213675213677</v>
      </c>
      <c r="Q5" s="22">
        <f t="shared" si="1"/>
        <v>0.15470085470085471</v>
      </c>
      <c r="R5" s="22">
        <f t="shared" si="1"/>
        <v>0.20854700854700856</v>
      </c>
      <c r="S5" s="22">
        <f t="shared" si="1"/>
        <v>0.22393162393162394</v>
      </c>
      <c r="T5" s="23">
        <f t="shared" si="1"/>
        <v>1.282051282051282E-2</v>
      </c>
      <c r="V5" s="21"/>
      <c r="W5" s="22">
        <f>W4/$V$4</f>
        <v>0.26324786324786326</v>
      </c>
      <c r="X5" s="22">
        <f t="shared" ref="X5:Z5" si="2">X4/$V$4</f>
        <v>0.29145299145299147</v>
      </c>
      <c r="Y5" s="22">
        <f t="shared" si="2"/>
        <v>0.4324786324786325</v>
      </c>
      <c r="Z5" s="23">
        <f t="shared" si="2"/>
        <v>1.282051282051282E-2</v>
      </c>
    </row>
    <row r="7" spans="1:27" x14ac:dyDescent="0.15">
      <c r="A7" s="1" t="s">
        <v>23</v>
      </c>
      <c r="N7" s="1" t="s">
        <v>24</v>
      </c>
      <c r="X7" s="1" t="s">
        <v>25</v>
      </c>
    </row>
    <row r="9" spans="1:27" s="5" customFormat="1" ht="127.5" customHeight="1" x14ac:dyDescent="0.15">
      <c r="A9" s="2" t="s">
        <v>4</v>
      </c>
      <c r="B9" s="3" t="s">
        <v>26</v>
      </c>
      <c r="C9" s="3" t="s">
        <v>27</v>
      </c>
      <c r="D9" s="3" t="s">
        <v>28</v>
      </c>
      <c r="E9" s="3" t="s">
        <v>29</v>
      </c>
      <c r="F9" s="3" t="s">
        <v>30</v>
      </c>
      <c r="G9" s="3" t="s">
        <v>31</v>
      </c>
      <c r="H9" s="3" t="s">
        <v>32</v>
      </c>
      <c r="I9" s="3" t="s">
        <v>33</v>
      </c>
      <c r="J9" s="3" t="s">
        <v>34</v>
      </c>
      <c r="K9" s="3" t="s">
        <v>35</v>
      </c>
      <c r="L9" s="4" t="s">
        <v>8</v>
      </c>
      <c r="N9" s="2" t="s">
        <v>4</v>
      </c>
      <c r="O9" s="3" t="s">
        <v>36</v>
      </c>
      <c r="P9" s="3" t="s">
        <v>37</v>
      </c>
      <c r="Q9" s="3" t="s">
        <v>38</v>
      </c>
      <c r="R9" s="3" t="s">
        <v>39</v>
      </c>
      <c r="S9" s="3" t="s">
        <v>40</v>
      </c>
      <c r="T9" s="3" t="s">
        <v>41</v>
      </c>
      <c r="U9" s="37" t="s">
        <v>7</v>
      </c>
      <c r="V9" s="4" t="s">
        <v>8</v>
      </c>
      <c r="X9" s="36" t="s">
        <v>4</v>
      </c>
      <c r="Y9" s="37" t="s">
        <v>333</v>
      </c>
      <c r="Z9" s="37" t="s">
        <v>334</v>
      </c>
      <c r="AA9" s="38" t="s">
        <v>8</v>
      </c>
    </row>
    <row r="10" spans="1:27" x14ac:dyDescent="0.15">
      <c r="A10" s="6">
        <v>1170</v>
      </c>
      <c r="B10" s="7">
        <v>200</v>
      </c>
      <c r="C10" s="7">
        <v>208</v>
      </c>
      <c r="D10" s="7">
        <v>44</v>
      </c>
      <c r="E10" s="7">
        <v>172</v>
      </c>
      <c r="F10" s="7">
        <v>42</v>
      </c>
      <c r="G10" s="7">
        <v>147</v>
      </c>
      <c r="H10" s="7">
        <v>103</v>
      </c>
      <c r="I10" s="7">
        <v>74</v>
      </c>
      <c r="J10" s="7">
        <v>111</v>
      </c>
      <c r="K10" s="7">
        <v>55</v>
      </c>
      <c r="L10" s="8">
        <f>A10-B10-C10-D10-E10-F10-G10-H10-I10-J10-K10</f>
        <v>14</v>
      </c>
      <c r="N10" s="6">
        <v>1170</v>
      </c>
      <c r="O10" s="7">
        <v>438</v>
      </c>
      <c r="P10" s="7">
        <v>242</v>
      </c>
      <c r="Q10" s="7">
        <v>85</v>
      </c>
      <c r="R10" s="7">
        <v>125</v>
      </c>
      <c r="S10" s="7">
        <v>34</v>
      </c>
      <c r="T10" s="7">
        <v>214</v>
      </c>
      <c r="U10" s="7">
        <v>22</v>
      </c>
      <c r="V10" s="8">
        <f>N10-O10-P10-Q10-R10-S10-T10-U10</f>
        <v>10</v>
      </c>
      <c r="X10" s="39">
        <v>1170</v>
      </c>
      <c r="Y10" s="40">
        <f>O10+P10+Q10+S10+U10</f>
        <v>821</v>
      </c>
      <c r="Z10" s="40">
        <f>R10+T10</f>
        <v>339</v>
      </c>
      <c r="AA10" s="41">
        <f>V10</f>
        <v>10</v>
      </c>
    </row>
    <row r="11" spans="1:27" s="24" customFormat="1" x14ac:dyDescent="0.15">
      <c r="A11" s="21"/>
      <c r="B11" s="22">
        <f>B10/$A$10</f>
        <v>0.17094017094017094</v>
      </c>
      <c r="C11" s="22">
        <f t="shared" ref="C11:L11" si="3">C10/$A$10</f>
        <v>0.17777777777777778</v>
      </c>
      <c r="D11" s="22">
        <f t="shared" si="3"/>
        <v>3.7606837606837605E-2</v>
      </c>
      <c r="E11" s="22">
        <f t="shared" si="3"/>
        <v>0.14700854700854701</v>
      </c>
      <c r="F11" s="22">
        <f t="shared" si="3"/>
        <v>3.5897435897435895E-2</v>
      </c>
      <c r="G11" s="22">
        <f t="shared" si="3"/>
        <v>0.12564102564102564</v>
      </c>
      <c r="H11" s="22">
        <f t="shared" si="3"/>
        <v>8.8034188034188041E-2</v>
      </c>
      <c r="I11" s="22">
        <f t="shared" si="3"/>
        <v>6.3247863247863245E-2</v>
      </c>
      <c r="J11" s="22">
        <f t="shared" si="3"/>
        <v>9.4871794871794868E-2</v>
      </c>
      <c r="K11" s="22">
        <f t="shared" si="3"/>
        <v>4.7008547008547008E-2</v>
      </c>
      <c r="L11" s="23">
        <f t="shared" si="3"/>
        <v>1.1965811965811967E-2</v>
      </c>
      <c r="N11" s="21"/>
      <c r="O11" s="22">
        <f>O10/$N$10</f>
        <v>0.37435897435897436</v>
      </c>
      <c r="P11" s="22">
        <f t="shared" ref="P11:V11" si="4">P10/$N$10</f>
        <v>0.20683760683760682</v>
      </c>
      <c r="Q11" s="22">
        <f t="shared" si="4"/>
        <v>7.2649572649572655E-2</v>
      </c>
      <c r="R11" s="22">
        <f t="shared" si="4"/>
        <v>0.10683760683760683</v>
      </c>
      <c r="S11" s="22">
        <f t="shared" si="4"/>
        <v>2.9059829059829061E-2</v>
      </c>
      <c r="T11" s="22">
        <f t="shared" si="4"/>
        <v>0.18290598290598289</v>
      </c>
      <c r="U11" s="22">
        <f t="shared" si="4"/>
        <v>1.8803418803418803E-2</v>
      </c>
      <c r="V11" s="23">
        <f t="shared" si="4"/>
        <v>8.5470085470085479E-3</v>
      </c>
      <c r="X11" s="42"/>
      <c r="Y11" s="43">
        <f>Y10/$X$10</f>
        <v>0.70170940170940166</v>
      </c>
      <c r="Z11" s="43">
        <f t="shared" ref="Z11:AA11" si="5">Z10/$X$10</f>
        <v>0.28974358974358977</v>
      </c>
      <c r="AA11" s="44">
        <f t="shared" si="5"/>
        <v>8.5470085470085479E-3</v>
      </c>
    </row>
  </sheetData>
  <phoneticPr fontId="1"/>
  <pageMargins left="0.78740157480314965" right="0.78740157480314965" top="0.78740157480314965" bottom="0.78740157480314965" header="0.31496062992125984" footer="0.31496062992125984"/>
  <pageSetup paperSize="9" scale="9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4"/>
  <sheetViews>
    <sheetView tabSelected="1" view="pageBreakPreview" topLeftCell="B5" zoomScale="80" zoomScaleNormal="100" zoomScaleSheetLayoutView="80" workbookViewId="0">
      <selection activeCell="AB3" sqref="AB3"/>
    </sheetView>
  </sheetViews>
  <sheetFormatPr defaultColWidth="6.125" defaultRowHeight="10.5" x14ac:dyDescent="0.15"/>
  <cols>
    <col min="1" max="1" width="90.125" style="1" customWidth="1"/>
    <col min="2" max="35" width="5" style="1" customWidth="1"/>
    <col min="36" max="16384" width="6.125" style="1"/>
  </cols>
  <sheetData>
    <row r="1" spans="1:18" x14ac:dyDescent="0.15">
      <c r="A1" s="1" t="s">
        <v>218</v>
      </c>
    </row>
    <row r="2" spans="1:18" s="5" customFormat="1" ht="90" customHeight="1" x14ac:dyDescent="0.15">
      <c r="A2" s="2" t="s">
        <v>22</v>
      </c>
      <c r="B2" s="3" t="s">
        <v>4</v>
      </c>
      <c r="C2" s="3" t="s">
        <v>139</v>
      </c>
      <c r="D2" s="3" t="s">
        <v>140</v>
      </c>
      <c r="E2" s="3" t="s">
        <v>141</v>
      </c>
      <c r="F2" s="3" t="s">
        <v>142</v>
      </c>
      <c r="G2" s="3" t="s">
        <v>35</v>
      </c>
      <c r="H2" s="4" t="s">
        <v>8</v>
      </c>
    </row>
    <row r="3" spans="1:18" x14ac:dyDescent="0.15">
      <c r="A3" s="6" t="s">
        <v>122</v>
      </c>
      <c r="B3" s="7">
        <v>1170</v>
      </c>
      <c r="C3" s="7">
        <v>185</v>
      </c>
      <c r="D3" s="7">
        <v>636</v>
      </c>
      <c r="E3" s="7">
        <v>65</v>
      </c>
      <c r="F3" s="7">
        <v>16</v>
      </c>
      <c r="G3" s="7">
        <v>205</v>
      </c>
      <c r="H3" s="8">
        <f>B3-C3-D3-E3-F3-G3</f>
        <v>63</v>
      </c>
    </row>
    <row r="4" spans="1:18" s="24" customFormat="1" x14ac:dyDescent="0.15">
      <c r="A4" s="26" t="s">
        <v>22</v>
      </c>
      <c r="B4" s="27"/>
      <c r="C4" s="27">
        <f>C3/B3</f>
        <v>0.15811965811965811</v>
      </c>
      <c r="D4" s="27">
        <f>D3/B3</f>
        <v>0.54358974358974355</v>
      </c>
      <c r="E4" s="27">
        <f>E3/B3</f>
        <v>5.5555555555555552E-2</v>
      </c>
      <c r="F4" s="27">
        <f>F3/B3</f>
        <v>1.3675213675213675E-2</v>
      </c>
      <c r="G4" s="27">
        <f>G3/B3</f>
        <v>0.1752136752136752</v>
      </c>
      <c r="H4" s="28">
        <f>H3/B3</f>
        <v>5.3846153846153849E-2</v>
      </c>
    </row>
    <row r="5" spans="1:18" x14ac:dyDescent="0.15">
      <c r="A5" s="6" t="s">
        <v>123</v>
      </c>
      <c r="B5" s="7">
        <v>1170</v>
      </c>
      <c r="C5" s="7">
        <v>38</v>
      </c>
      <c r="D5" s="7">
        <v>505</v>
      </c>
      <c r="E5" s="7">
        <v>280</v>
      </c>
      <c r="F5" s="7">
        <v>64</v>
      </c>
      <c r="G5" s="7">
        <v>218</v>
      </c>
      <c r="H5" s="8">
        <f>B5-C5-D5-E5-F5-G5</f>
        <v>65</v>
      </c>
    </row>
    <row r="6" spans="1:18" s="24" customFormat="1" x14ac:dyDescent="0.15">
      <c r="A6" s="26" t="s">
        <v>22</v>
      </c>
      <c r="B6" s="27"/>
      <c r="C6" s="27">
        <f>C5/B5</f>
        <v>3.2478632478632481E-2</v>
      </c>
      <c r="D6" s="27">
        <f>D5/B5</f>
        <v>0.43162393162393164</v>
      </c>
      <c r="E6" s="27">
        <f>E5/B5</f>
        <v>0.23931623931623933</v>
      </c>
      <c r="F6" s="27">
        <f>F5/B5</f>
        <v>5.4700854700854701E-2</v>
      </c>
      <c r="G6" s="27">
        <f>G5/B5</f>
        <v>0.18632478632478633</v>
      </c>
      <c r="H6" s="28">
        <f>H5/B5</f>
        <v>5.5555555555555552E-2</v>
      </c>
      <c r="L6" s="1"/>
      <c r="M6" s="1"/>
      <c r="N6" s="1"/>
      <c r="O6" s="1"/>
      <c r="P6" s="1"/>
    </row>
    <row r="7" spans="1:18" x14ac:dyDescent="0.15">
      <c r="A7" s="6" t="s">
        <v>124</v>
      </c>
      <c r="B7" s="7">
        <v>1170</v>
      </c>
      <c r="C7" s="7">
        <v>40</v>
      </c>
      <c r="D7" s="7">
        <v>413</v>
      </c>
      <c r="E7" s="7">
        <v>318</v>
      </c>
      <c r="F7" s="7">
        <v>95</v>
      </c>
      <c r="G7" s="7">
        <v>244</v>
      </c>
      <c r="H7" s="8">
        <f>B7-C7-D7-E7-F7-G7</f>
        <v>60</v>
      </c>
    </row>
    <row r="8" spans="1:18" s="24" customFormat="1" x14ac:dyDescent="0.15">
      <c r="A8" s="26" t="s">
        <v>22</v>
      </c>
      <c r="B8" s="27"/>
      <c r="C8" s="27">
        <f>C7/B7</f>
        <v>3.4188034188034191E-2</v>
      </c>
      <c r="D8" s="27">
        <f>D7/B7</f>
        <v>0.35299145299145301</v>
      </c>
      <c r="E8" s="27">
        <f>E7/B7</f>
        <v>0.27179487179487177</v>
      </c>
      <c r="F8" s="27">
        <f>F7/B7</f>
        <v>8.11965811965812E-2</v>
      </c>
      <c r="G8" s="27">
        <f>G7/B7</f>
        <v>0.20854700854700856</v>
      </c>
      <c r="H8" s="28">
        <f>H7/B7</f>
        <v>5.128205128205128E-2</v>
      </c>
      <c r="L8" s="1"/>
      <c r="M8" s="1"/>
      <c r="N8" s="1"/>
      <c r="O8" s="1"/>
      <c r="P8" s="1"/>
    </row>
    <row r="9" spans="1:18" x14ac:dyDescent="0.15">
      <c r="A9" s="6" t="s">
        <v>125</v>
      </c>
      <c r="B9" s="7">
        <v>1170</v>
      </c>
      <c r="C9" s="7">
        <v>74</v>
      </c>
      <c r="D9" s="7">
        <v>564</v>
      </c>
      <c r="E9" s="7">
        <v>258</v>
      </c>
      <c r="F9" s="7">
        <v>64</v>
      </c>
      <c r="G9" s="7">
        <v>148</v>
      </c>
      <c r="H9" s="8">
        <f>B9-C9-D9-E9-F9-G9</f>
        <v>62</v>
      </c>
    </row>
    <row r="10" spans="1:18" s="24" customFormat="1" x14ac:dyDescent="0.15">
      <c r="A10" s="26" t="s">
        <v>22</v>
      </c>
      <c r="B10" s="27"/>
      <c r="C10" s="27">
        <f>C9/B9</f>
        <v>6.3247863247863245E-2</v>
      </c>
      <c r="D10" s="27">
        <f>D9/B9</f>
        <v>0.48205128205128206</v>
      </c>
      <c r="E10" s="27">
        <f>E9/B9</f>
        <v>0.22051282051282051</v>
      </c>
      <c r="F10" s="27">
        <f>F9/B9</f>
        <v>5.4700854700854701E-2</v>
      </c>
      <c r="G10" s="27">
        <f>G9/B9</f>
        <v>0.12649572649572649</v>
      </c>
      <c r="H10" s="28">
        <f>H9/B9</f>
        <v>5.2991452991452991E-2</v>
      </c>
      <c r="L10" s="1"/>
      <c r="M10" s="1"/>
      <c r="N10" s="1"/>
      <c r="O10" s="1"/>
      <c r="P10" s="1"/>
    </row>
    <row r="11" spans="1:18" x14ac:dyDescent="0.15">
      <c r="A11" s="6" t="s">
        <v>126</v>
      </c>
      <c r="B11" s="7">
        <v>1170</v>
      </c>
      <c r="C11" s="40">
        <v>329</v>
      </c>
      <c r="D11" s="40">
        <v>540</v>
      </c>
      <c r="E11" s="40">
        <v>68</v>
      </c>
      <c r="F11" s="40">
        <v>13</v>
      </c>
      <c r="G11" s="40">
        <v>162</v>
      </c>
      <c r="H11" s="8">
        <f>B11-C11-D11-E11-F11-G11</f>
        <v>58</v>
      </c>
    </row>
    <row r="12" spans="1:18" s="24" customFormat="1" x14ac:dyDescent="0.15">
      <c r="A12" s="26" t="s">
        <v>22</v>
      </c>
      <c r="B12" s="27"/>
      <c r="C12" s="27">
        <f>C11/B11</f>
        <v>0.2811965811965812</v>
      </c>
      <c r="D12" s="27">
        <f>D11/B11</f>
        <v>0.46153846153846156</v>
      </c>
      <c r="E12" s="27">
        <f>E11/B11</f>
        <v>5.8119658119658121E-2</v>
      </c>
      <c r="F12" s="27">
        <f>F11/B11</f>
        <v>1.1111111111111112E-2</v>
      </c>
      <c r="G12" s="27">
        <f>G11/B11</f>
        <v>0.13846153846153847</v>
      </c>
      <c r="H12" s="28">
        <f>H11/B11</f>
        <v>4.957264957264957E-2</v>
      </c>
      <c r="L12" s="1"/>
      <c r="M12" s="1"/>
      <c r="N12" s="1"/>
      <c r="O12" s="1"/>
      <c r="P12" s="1"/>
      <c r="Q12" s="1"/>
      <c r="R12" s="1"/>
    </row>
    <row r="13" spans="1:18" x14ac:dyDescent="0.15">
      <c r="A13" s="6" t="s">
        <v>127</v>
      </c>
      <c r="B13" s="7">
        <v>1170</v>
      </c>
      <c r="C13" s="7">
        <v>402</v>
      </c>
      <c r="D13" s="7">
        <v>477</v>
      </c>
      <c r="E13" s="7">
        <v>53</v>
      </c>
      <c r="F13" s="7">
        <v>13</v>
      </c>
      <c r="G13" s="7">
        <v>171</v>
      </c>
      <c r="H13" s="8">
        <f>B13-C13-D13-E13-F13-G13</f>
        <v>54</v>
      </c>
    </row>
    <row r="14" spans="1:18" s="24" customFormat="1" x14ac:dyDescent="0.15">
      <c r="A14" s="26" t="s">
        <v>22</v>
      </c>
      <c r="B14" s="27"/>
      <c r="C14" s="27">
        <f>C13/B13</f>
        <v>0.34358974358974359</v>
      </c>
      <c r="D14" s="27">
        <f>D13/B13</f>
        <v>0.40769230769230769</v>
      </c>
      <c r="E14" s="27">
        <f>E13/B13</f>
        <v>4.5299145299145298E-2</v>
      </c>
      <c r="F14" s="27">
        <f>F13/B13</f>
        <v>1.1111111111111112E-2</v>
      </c>
      <c r="G14" s="27">
        <f>G13/B13</f>
        <v>0.14615384615384616</v>
      </c>
      <c r="H14" s="28">
        <f>H13/B13</f>
        <v>4.6153846153846156E-2</v>
      </c>
      <c r="L14" s="1"/>
      <c r="M14" s="1"/>
      <c r="N14" s="1"/>
      <c r="O14" s="1"/>
      <c r="P14" s="1"/>
      <c r="Q14" s="1"/>
      <c r="R14" s="1"/>
    </row>
    <row r="15" spans="1:18" x14ac:dyDescent="0.15">
      <c r="A15" s="6" t="s">
        <v>128</v>
      </c>
      <c r="B15" s="7">
        <v>1170</v>
      </c>
      <c r="C15" s="7">
        <v>108</v>
      </c>
      <c r="D15" s="7">
        <v>568</v>
      </c>
      <c r="E15" s="7">
        <v>211</v>
      </c>
      <c r="F15" s="7">
        <v>44</v>
      </c>
      <c r="G15" s="7">
        <v>170</v>
      </c>
      <c r="H15" s="8">
        <f>B15-C15-D15-E15-F15-G15</f>
        <v>69</v>
      </c>
    </row>
    <row r="16" spans="1:18" s="24" customFormat="1" x14ac:dyDescent="0.15">
      <c r="A16" s="26" t="s">
        <v>22</v>
      </c>
      <c r="B16" s="27"/>
      <c r="C16" s="27">
        <f>C15/B15</f>
        <v>9.2307692307692313E-2</v>
      </c>
      <c r="D16" s="27">
        <f>D15/B15</f>
        <v>0.48547008547008547</v>
      </c>
      <c r="E16" s="27">
        <f>E15/B15</f>
        <v>0.18034188034188034</v>
      </c>
      <c r="F16" s="27">
        <f>F15/B15</f>
        <v>3.7606837606837605E-2</v>
      </c>
      <c r="G16" s="27">
        <f>G15/B15</f>
        <v>0.14529914529914531</v>
      </c>
      <c r="H16" s="28">
        <f>H15/B15</f>
        <v>5.8974358974358973E-2</v>
      </c>
      <c r="L16" s="1"/>
      <c r="M16" s="1"/>
      <c r="N16" s="1"/>
      <c r="O16" s="1"/>
      <c r="P16" s="1"/>
      <c r="Q16" s="1"/>
      <c r="R16" s="1"/>
    </row>
    <row r="17" spans="1:18" x14ac:dyDescent="0.15">
      <c r="A17" s="6" t="s">
        <v>129</v>
      </c>
      <c r="B17" s="7">
        <v>1170</v>
      </c>
      <c r="C17" s="7">
        <v>444</v>
      </c>
      <c r="D17" s="7">
        <v>540</v>
      </c>
      <c r="E17" s="7">
        <v>70</v>
      </c>
      <c r="F17" s="7">
        <v>16</v>
      </c>
      <c r="G17" s="7">
        <v>46</v>
      </c>
      <c r="H17" s="8">
        <f>B17-C17-D17-E17-F17-G17</f>
        <v>54</v>
      </c>
    </row>
    <row r="18" spans="1:18" s="24" customFormat="1" x14ac:dyDescent="0.15">
      <c r="A18" s="26" t="s">
        <v>22</v>
      </c>
      <c r="B18" s="27"/>
      <c r="C18" s="27">
        <f>C17/B17</f>
        <v>0.37948717948717947</v>
      </c>
      <c r="D18" s="27">
        <f>D17/B17</f>
        <v>0.46153846153846156</v>
      </c>
      <c r="E18" s="27">
        <f>E17/B17</f>
        <v>5.9829059829059832E-2</v>
      </c>
      <c r="F18" s="27">
        <f>F17/B17</f>
        <v>1.3675213675213675E-2</v>
      </c>
      <c r="G18" s="27">
        <f>G17/B17</f>
        <v>3.9316239316239315E-2</v>
      </c>
      <c r="H18" s="28">
        <f>H17/B17</f>
        <v>4.6153846153846156E-2</v>
      </c>
      <c r="L18" s="1"/>
      <c r="M18" s="1"/>
      <c r="N18" s="1"/>
      <c r="O18" s="1"/>
      <c r="P18" s="1"/>
      <c r="Q18" s="1"/>
      <c r="R18" s="1"/>
    </row>
    <row r="19" spans="1:18" x14ac:dyDescent="0.15">
      <c r="A19" s="6" t="s">
        <v>130</v>
      </c>
      <c r="B19" s="7">
        <v>1170</v>
      </c>
      <c r="C19" s="7">
        <v>218</v>
      </c>
      <c r="D19" s="7">
        <v>550</v>
      </c>
      <c r="E19" s="7">
        <v>149</v>
      </c>
      <c r="F19" s="7">
        <v>63</v>
      </c>
      <c r="G19" s="7">
        <v>135</v>
      </c>
      <c r="H19" s="8">
        <f>B19-C19-D19-E19-F19-G19</f>
        <v>55</v>
      </c>
    </row>
    <row r="20" spans="1:18" s="24" customFormat="1" x14ac:dyDescent="0.15">
      <c r="A20" s="26" t="s">
        <v>22</v>
      </c>
      <c r="B20" s="27"/>
      <c r="C20" s="27">
        <f>C19/B19</f>
        <v>0.18632478632478633</v>
      </c>
      <c r="D20" s="27">
        <f>D19/B19</f>
        <v>0.47008547008547008</v>
      </c>
      <c r="E20" s="27">
        <f>E19/B19</f>
        <v>0.12735042735042734</v>
      </c>
      <c r="F20" s="27">
        <f>F19/B19</f>
        <v>5.3846153846153849E-2</v>
      </c>
      <c r="G20" s="27">
        <f>G19/B19</f>
        <v>0.11538461538461539</v>
      </c>
      <c r="H20" s="28">
        <f>H19/B19</f>
        <v>4.7008547008547008E-2</v>
      </c>
      <c r="L20" s="1"/>
      <c r="M20" s="1"/>
      <c r="N20" s="1"/>
      <c r="O20" s="1"/>
      <c r="P20" s="1"/>
      <c r="Q20" s="1"/>
      <c r="R20" s="1"/>
    </row>
    <row r="21" spans="1:18" x14ac:dyDescent="0.15">
      <c r="A21" s="6" t="s">
        <v>245</v>
      </c>
      <c r="B21" s="7">
        <v>1170</v>
      </c>
      <c r="C21" s="7">
        <v>224</v>
      </c>
      <c r="D21" s="7">
        <v>553</v>
      </c>
      <c r="E21" s="7">
        <v>70</v>
      </c>
      <c r="F21" s="7">
        <v>27</v>
      </c>
      <c r="G21" s="7">
        <v>243</v>
      </c>
      <c r="H21" s="8">
        <f>B21-C21-D21-E21-F21-G21</f>
        <v>53</v>
      </c>
    </row>
    <row r="22" spans="1:18" s="24" customFormat="1" x14ac:dyDescent="0.15">
      <c r="A22" s="26" t="s">
        <v>22</v>
      </c>
      <c r="B22" s="27"/>
      <c r="C22" s="27">
        <f>C21/B21</f>
        <v>0.19145299145299147</v>
      </c>
      <c r="D22" s="27">
        <f>D21/B21</f>
        <v>0.47264957264957264</v>
      </c>
      <c r="E22" s="27">
        <f>E21/B21</f>
        <v>5.9829059829059832E-2</v>
      </c>
      <c r="F22" s="27">
        <f>F21/B21</f>
        <v>2.3076923076923078E-2</v>
      </c>
      <c r="G22" s="27">
        <f>G21/B21</f>
        <v>0.2076923076923077</v>
      </c>
      <c r="H22" s="28">
        <f>H21/B21</f>
        <v>4.5299145299145298E-2</v>
      </c>
      <c r="L22" s="1"/>
      <c r="M22" s="1"/>
      <c r="N22" s="1"/>
      <c r="O22" s="1"/>
      <c r="P22" s="1"/>
      <c r="Q22" s="1"/>
      <c r="R22" s="1"/>
    </row>
    <row r="23" spans="1:18" x14ac:dyDescent="0.15">
      <c r="A23" s="6" t="s">
        <v>131</v>
      </c>
      <c r="B23" s="7">
        <v>1170</v>
      </c>
      <c r="C23" s="7">
        <v>97</v>
      </c>
      <c r="D23" s="7">
        <v>571</v>
      </c>
      <c r="E23" s="7">
        <v>153</v>
      </c>
      <c r="F23" s="7">
        <v>31</v>
      </c>
      <c r="G23" s="7">
        <v>251</v>
      </c>
      <c r="H23" s="8">
        <f>B23-C23-D23-E23-F23-G23</f>
        <v>67</v>
      </c>
    </row>
    <row r="24" spans="1:18" s="24" customFormat="1" x14ac:dyDescent="0.15">
      <c r="A24" s="26" t="s">
        <v>22</v>
      </c>
      <c r="B24" s="27"/>
      <c r="C24" s="27">
        <f>C23/B23</f>
        <v>8.2905982905982903E-2</v>
      </c>
      <c r="D24" s="27">
        <f>D23/B23</f>
        <v>0.48803418803418802</v>
      </c>
      <c r="E24" s="27">
        <f>E23/B23</f>
        <v>0.13076923076923078</v>
      </c>
      <c r="F24" s="27">
        <f>F23/B23</f>
        <v>2.6495726495726495E-2</v>
      </c>
      <c r="G24" s="27">
        <f>G23/B23</f>
        <v>0.21452991452991452</v>
      </c>
      <c r="H24" s="28">
        <f>H23/B23</f>
        <v>5.7264957264957263E-2</v>
      </c>
      <c r="L24" s="1"/>
      <c r="M24" s="1"/>
      <c r="N24" s="1"/>
      <c r="O24" s="1"/>
      <c r="P24" s="1"/>
    </row>
    <row r="25" spans="1:18" x14ac:dyDescent="0.15">
      <c r="A25" s="6" t="s">
        <v>132</v>
      </c>
      <c r="B25" s="7">
        <v>1170</v>
      </c>
      <c r="C25" s="7">
        <v>165</v>
      </c>
      <c r="D25" s="7">
        <v>562</v>
      </c>
      <c r="E25" s="7">
        <v>135</v>
      </c>
      <c r="F25" s="7">
        <v>28</v>
      </c>
      <c r="G25" s="7">
        <v>212</v>
      </c>
      <c r="H25" s="8">
        <f>B25-C25-D25-E25-F25-G25</f>
        <v>68</v>
      </c>
    </row>
    <row r="26" spans="1:18" s="24" customFormat="1" x14ac:dyDescent="0.15">
      <c r="A26" s="26" t="s">
        <v>22</v>
      </c>
      <c r="B26" s="27"/>
      <c r="C26" s="27">
        <f>C25/B25</f>
        <v>0.14102564102564102</v>
      </c>
      <c r="D26" s="27">
        <f>D25/B25</f>
        <v>0.48034188034188036</v>
      </c>
      <c r="E26" s="27">
        <f>E25/B25</f>
        <v>0.11538461538461539</v>
      </c>
      <c r="F26" s="27">
        <f>F25/B25</f>
        <v>2.3931623931623933E-2</v>
      </c>
      <c r="G26" s="27">
        <f>G25/B25</f>
        <v>0.18119658119658119</v>
      </c>
      <c r="H26" s="28">
        <f>H25/B25</f>
        <v>5.8119658119658121E-2</v>
      </c>
      <c r="L26" s="1"/>
      <c r="M26" s="1"/>
      <c r="N26" s="1"/>
      <c r="O26" s="1"/>
      <c r="P26" s="1"/>
    </row>
    <row r="27" spans="1:18" x14ac:dyDescent="0.15">
      <c r="A27" s="6" t="s">
        <v>133</v>
      </c>
      <c r="B27" s="7">
        <v>1170</v>
      </c>
      <c r="C27" s="7">
        <v>112</v>
      </c>
      <c r="D27" s="7">
        <v>589</v>
      </c>
      <c r="E27" s="7">
        <v>275</v>
      </c>
      <c r="F27" s="7">
        <v>58</v>
      </c>
      <c r="G27" s="7">
        <v>81</v>
      </c>
      <c r="H27" s="8">
        <f>B27-C27-D27-E27-F27-G27</f>
        <v>55</v>
      </c>
    </row>
    <row r="28" spans="1:18" s="24" customFormat="1" x14ac:dyDescent="0.15">
      <c r="A28" s="26" t="s">
        <v>22</v>
      </c>
      <c r="B28" s="27"/>
      <c r="C28" s="27">
        <f>C27/B27</f>
        <v>9.5726495726495733E-2</v>
      </c>
      <c r="D28" s="27">
        <f>D27/B27</f>
        <v>0.50341880341880341</v>
      </c>
      <c r="E28" s="27">
        <f>E27/B27</f>
        <v>0.23504273504273504</v>
      </c>
      <c r="F28" s="27">
        <f>F27/B27</f>
        <v>4.957264957264957E-2</v>
      </c>
      <c r="G28" s="27">
        <f>G27/B27</f>
        <v>6.9230769230769235E-2</v>
      </c>
      <c r="H28" s="28">
        <f>H27/B27</f>
        <v>4.7008547008547008E-2</v>
      </c>
      <c r="L28" s="1"/>
      <c r="M28" s="1"/>
      <c r="N28" s="1"/>
      <c r="O28" s="1"/>
      <c r="P28" s="1"/>
    </row>
    <row r="29" spans="1:18" x14ac:dyDescent="0.15">
      <c r="A29" s="6" t="s">
        <v>134</v>
      </c>
      <c r="B29" s="7">
        <v>1170</v>
      </c>
      <c r="C29" s="7">
        <v>144</v>
      </c>
      <c r="D29" s="7">
        <v>558</v>
      </c>
      <c r="E29" s="7">
        <v>179</v>
      </c>
      <c r="F29" s="7">
        <v>29</v>
      </c>
      <c r="G29" s="7">
        <v>201</v>
      </c>
      <c r="H29" s="8">
        <f>B29-C29-D29-E29-F29-G29</f>
        <v>59</v>
      </c>
    </row>
    <row r="30" spans="1:18" s="24" customFormat="1" x14ac:dyDescent="0.15">
      <c r="A30" s="26" t="s">
        <v>22</v>
      </c>
      <c r="B30" s="27"/>
      <c r="C30" s="27">
        <f>C29/B29</f>
        <v>0.12307692307692308</v>
      </c>
      <c r="D30" s="27">
        <f>D29/B29</f>
        <v>0.47692307692307695</v>
      </c>
      <c r="E30" s="27">
        <f>E29/B29</f>
        <v>0.152991452991453</v>
      </c>
      <c r="F30" s="27">
        <f>F29/B29</f>
        <v>2.4786324786324785E-2</v>
      </c>
      <c r="G30" s="27">
        <f>G29/B29</f>
        <v>0.1717948717948718</v>
      </c>
      <c r="H30" s="28">
        <f>H29/B29</f>
        <v>5.0427350427350429E-2</v>
      </c>
      <c r="L30" s="1"/>
      <c r="M30" s="1"/>
      <c r="N30" s="1"/>
      <c r="O30" s="1"/>
      <c r="P30" s="1"/>
    </row>
    <row r="31" spans="1:18" x14ac:dyDescent="0.15">
      <c r="A31" s="6" t="s">
        <v>135</v>
      </c>
      <c r="B31" s="7">
        <v>1170</v>
      </c>
      <c r="C31" s="7">
        <v>76</v>
      </c>
      <c r="D31" s="7">
        <v>511</v>
      </c>
      <c r="E31" s="7">
        <v>259</v>
      </c>
      <c r="F31" s="7">
        <v>57</v>
      </c>
      <c r="G31" s="7">
        <v>210</v>
      </c>
      <c r="H31" s="8">
        <f>B31-C31-D31-E31-F31-G31</f>
        <v>57</v>
      </c>
    </row>
    <row r="32" spans="1:18" s="24" customFormat="1" x14ac:dyDescent="0.15">
      <c r="A32" s="26" t="s">
        <v>22</v>
      </c>
      <c r="B32" s="27"/>
      <c r="C32" s="27">
        <f>C31/B31</f>
        <v>6.4957264957264962E-2</v>
      </c>
      <c r="D32" s="27">
        <f>D31/B31</f>
        <v>0.43675213675213675</v>
      </c>
      <c r="E32" s="27">
        <f>E31/B31</f>
        <v>0.22136752136752136</v>
      </c>
      <c r="F32" s="27">
        <f>F31/B31</f>
        <v>4.8717948717948718E-2</v>
      </c>
      <c r="G32" s="27">
        <f>G31/B31</f>
        <v>0.17948717948717949</v>
      </c>
      <c r="H32" s="28">
        <f>H31/B31</f>
        <v>4.8717948717948718E-2</v>
      </c>
      <c r="L32" s="1"/>
      <c r="M32" s="1"/>
      <c r="N32" s="1"/>
      <c r="O32" s="1"/>
      <c r="P32" s="1"/>
    </row>
    <row r="33" spans="1:8" x14ac:dyDescent="0.15">
      <c r="A33" s="6" t="s">
        <v>136</v>
      </c>
      <c r="B33" s="7">
        <v>1170</v>
      </c>
      <c r="C33" s="7">
        <v>158</v>
      </c>
      <c r="D33" s="7">
        <v>603</v>
      </c>
      <c r="E33" s="7">
        <v>203</v>
      </c>
      <c r="F33" s="7">
        <v>36</v>
      </c>
      <c r="G33" s="7">
        <v>111</v>
      </c>
      <c r="H33" s="8">
        <f>B33-C33-D33-E33-F33-G33</f>
        <v>59</v>
      </c>
    </row>
    <row r="34" spans="1:8" s="24" customFormat="1" x14ac:dyDescent="0.15">
      <c r="A34" s="26" t="s">
        <v>22</v>
      </c>
      <c r="B34" s="27"/>
      <c r="C34" s="27">
        <f>C33/B33</f>
        <v>0.13504273504273503</v>
      </c>
      <c r="D34" s="27">
        <f>D33/B33</f>
        <v>0.51538461538461533</v>
      </c>
      <c r="E34" s="27">
        <f>E33/B33</f>
        <v>0.1735042735042735</v>
      </c>
      <c r="F34" s="27">
        <f>F33/B33</f>
        <v>3.0769230769230771E-2</v>
      </c>
      <c r="G34" s="27">
        <f>G33/B33</f>
        <v>9.4871794871794868E-2</v>
      </c>
      <c r="H34" s="28">
        <f>H33/B33</f>
        <v>5.0427350427350429E-2</v>
      </c>
    </row>
    <row r="35" spans="1:8" x14ac:dyDescent="0.15">
      <c r="A35" s="6" t="s">
        <v>137</v>
      </c>
      <c r="B35" s="7">
        <v>1170</v>
      </c>
      <c r="C35" s="7">
        <v>441</v>
      </c>
      <c r="D35" s="7">
        <v>474</v>
      </c>
      <c r="E35" s="7">
        <v>108</v>
      </c>
      <c r="F35" s="7">
        <v>29</v>
      </c>
      <c r="G35" s="7">
        <v>65</v>
      </c>
      <c r="H35" s="8">
        <f>B35-C35-D35-E35-F35-G35</f>
        <v>53</v>
      </c>
    </row>
    <row r="36" spans="1:8" s="24" customFormat="1" x14ac:dyDescent="0.15">
      <c r="A36" s="26" t="s">
        <v>22</v>
      </c>
      <c r="B36" s="27"/>
      <c r="C36" s="27">
        <f>C35/B35</f>
        <v>0.37692307692307692</v>
      </c>
      <c r="D36" s="27">
        <f>D35/B35</f>
        <v>0.40512820512820513</v>
      </c>
      <c r="E36" s="27">
        <f>E35/B35</f>
        <v>9.2307692307692313E-2</v>
      </c>
      <c r="F36" s="27">
        <f>F35/B35</f>
        <v>2.4786324786324785E-2</v>
      </c>
      <c r="G36" s="27">
        <f>G35/B35</f>
        <v>5.5555555555555552E-2</v>
      </c>
      <c r="H36" s="28">
        <f>H35/B35</f>
        <v>4.5299145299145298E-2</v>
      </c>
    </row>
    <row r="37" spans="1:8" x14ac:dyDescent="0.15">
      <c r="A37" s="6" t="s">
        <v>192</v>
      </c>
      <c r="B37" s="7">
        <v>1170</v>
      </c>
      <c r="C37" s="7">
        <v>258</v>
      </c>
      <c r="D37" s="7">
        <v>570</v>
      </c>
      <c r="E37" s="7">
        <v>127</v>
      </c>
      <c r="F37" s="7">
        <v>16</v>
      </c>
      <c r="G37" s="7">
        <v>148</v>
      </c>
      <c r="H37" s="8">
        <f>B37-C37-D37-E37-F37-G37</f>
        <v>51</v>
      </c>
    </row>
    <row r="38" spans="1:8" s="24" customFormat="1" x14ac:dyDescent="0.15">
      <c r="A38" s="26" t="s">
        <v>22</v>
      </c>
      <c r="B38" s="27"/>
      <c r="C38" s="27">
        <f>C37/B37</f>
        <v>0.22051282051282051</v>
      </c>
      <c r="D38" s="27">
        <f>D37/B37</f>
        <v>0.48717948717948717</v>
      </c>
      <c r="E38" s="27">
        <f>E37/B37</f>
        <v>0.10854700854700855</v>
      </c>
      <c r="F38" s="27">
        <f>F37/B37</f>
        <v>1.3675213675213675E-2</v>
      </c>
      <c r="G38" s="27">
        <f>G37/B37</f>
        <v>0.12649572649572649</v>
      </c>
      <c r="H38" s="28">
        <f>H37/B37</f>
        <v>4.3589743589743588E-2</v>
      </c>
    </row>
    <row r="39" spans="1:8" x14ac:dyDescent="0.15">
      <c r="A39" s="6" t="s">
        <v>193</v>
      </c>
      <c r="B39" s="7">
        <v>1170</v>
      </c>
      <c r="C39" s="7">
        <v>196</v>
      </c>
      <c r="D39" s="7">
        <v>545</v>
      </c>
      <c r="E39" s="7">
        <v>145</v>
      </c>
      <c r="F39" s="7">
        <v>35</v>
      </c>
      <c r="G39" s="7">
        <v>196</v>
      </c>
      <c r="H39" s="8">
        <f>B39-C39-D39-E39-F39-G39</f>
        <v>53</v>
      </c>
    </row>
    <row r="40" spans="1:8" s="24" customFormat="1" x14ac:dyDescent="0.15">
      <c r="A40" s="26" t="s">
        <v>22</v>
      </c>
      <c r="B40" s="27"/>
      <c r="C40" s="27">
        <f>C39/B39</f>
        <v>0.16752136752136751</v>
      </c>
      <c r="D40" s="27">
        <f>D39/B39</f>
        <v>0.46581196581196582</v>
      </c>
      <c r="E40" s="27">
        <f>E39/B39</f>
        <v>0.12393162393162394</v>
      </c>
      <c r="F40" s="27">
        <f>F39/B39</f>
        <v>2.9914529914529916E-2</v>
      </c>
      <c r="G40" s="27">
        <f>G39/B39</f>
        <v>0.16752136752136751</v>
      </c>
      <c r="H40" s="28">
        <f>H39/B39</f>
        <v>4.5299145299145298E-2</v>
      </c>
    </row>
    <row r="41" spans="1:8" x14ac:dyDescent="0.15">
      <c r="A41" s="6" t="s">
        <v>194</v>
      </c>
      <c r="B41" s="7">
        <v>1170</v>
      </c>
      <c r="C41" s="7">
        <v>161</v>
      </c>
      <c r="D41" s="7">
        <v>505</v>
      </c>
      <c r="E41" s="7">
        <v>139</v>
      </c>
      <c r="F41" s="7">
        <v>22</v>
      </c>
      <c r="G41" s="7">
        <v>287</v>
      </c>
      <c r="H41" s="8">
        <f>B41-C41-D41-E41-F41-G41</f>
        <v>56</v>
      </c>
    </row>
    <row r="42" spans="1:8" s="24" customFormat="1" x14ac:dyDescent="0.15">
      <c r="A42" s="21" t="s">
        <v>22</v>
      </c>
      <c r="B42" s="27"/>
      <c r="C42" s="27">
        <f>C41/B41</f>
        <v>0.13760683760683762</v>
      </c>
      <c r="D42" s="27">
        <f>D41/B41</f>
        <v>0.43162393162393164</v>
      </c>
      <c r="E42" s="27">
        <f>E41/B41</f>
        <v>0.1188034188034188</v>
      </c>
      <c r="F42" s="27">
        <f>F41/B41</f>
        <v>1.8803418803418803E-2</v>
      </c>
      <c r="G42" s="27">
        <f>G41/B41</f>
        <v>0.24529914529914529</v>
      </c>
      <c r="H42" s="28">
        <f>H41/B41</f>
        <v>4.7863247863247867E-2</v>
      </c>
    </row>
    <row r="43" spans="1:8" x14ac:dyDescent="0.15">
      <c r="A43" s="16"/>
      <c r="B43" s="16"/>
      <c r="C43" s="16"/>
      <c r="D43" s="16"/>
      <c r="E43" s="16"/>
      <c r="F43" s="16"/>
      <c r="G43" s="16"/>
      <c r="H43" s="16"/>
    </row>
    <row r="44" spans="1:8" x14ac:dyDescent="0.15">
      <c r="A44" s="12"/>
      <c r="B44" s="12"/>
      <c r="C44" s="12"/>
      <c r="D44" s="12"/>
      <c r="E44" s="12"/>
      <c r="F44" s="12"/>
      <c r="G44" s="12"/>
      <c r="H44" s="12"/>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43"/>
  <sheetViews>
    <sheetView tabSelected="1" view="pageBreakPreview" zoomScale="80" zoomScaleNormal="100" zoomScaleSheetLayoutView="80" workbookViewId="0">
      <pane xSplit="1" ySplit="2" topLeftCell="C27" activePane="bottomRight" state="frozen"/>
      <selection activeCell="AB3" sqref="AB3"/>
      <selection pane="topRight" activeCell="AB3" sqref="AB3"/>
      <selection pane="bottomLeft" activeCell="AB3" sqref="AB3"/>
      <selection pane="bottomRight" activeCell="AB3" sqref="AB3"/>
    </sheetView>
  </sheetViews>
  <sheetFormatPr defaultColWidth="6.125" defaultRowHeight="10.5" x14ac:dyDescent="0.15"/>
  <cols>
    <col min="1" max="1" width="90.125" style="1" customWidth="1"/>
    <col min="2" max="35" width="5" style="1" customWidth="1"/>
    <col min="36" max="16384" width="6.125" style="1"/>
  </cols>
  <sheetData>
    <row r="1" spans="1:14" x14ac:dyDescent="0.15">
      <c r="A1" s="1" t="s">
        <v>214</v>
      </c>
    </row>
    <row r="2" spans="1:14" s="5" customFormat="1" ht="90" customHeight="1" x14ac:dyDescent="0.15">
      <c r="A2" s="2" t="s">
        <v>22</v>
      </c>
      <c r="B2" s="3" t="s">
        <v>4</v>
      </c>
      <c r="C2" s="3" t="s">
        <v>139</v>
      </c>
      <c r="D2" s="3" t="s">
        <v>140</v>
      </c>
      <c r="E2" s="3" t="s">
        <v>141</v>
      </c>
      <c r="F2" s="3" t="s">
        <v>142</v>
      </c>
      <c r="G2" s="3" t="s">
        <v>35</v>
      </c>
      <c r="H2" s="4" t="s">
        <v>8</v>
      </c>
    </row>
    <row r="3" spans="1:14" x14ac:dyDescent="0.15">
      <c r="A3" s="6" t="s">
        <v>195</v>
      </c>
      <c r="B3" s="7">
        <v>1170</v>
      </c>
      <c r="C3" s="7">
        <v>133</v>
      </c>
      <c r="D3" s="7">
        <v>468</v>
      </c>
      <c r="E3" s="7">
        <v>223</v>
      </c>
      <c r="F3" s="7">
        <v>53</v>
      </c>
      <c r="G3" s="7">
        <v>237</v>
      </c>
      <c r="H3" s="8">
        <f>B3-C3-D3-E3-F3-G3</f>
        <v>56</v>
      </c>
    </row>
    <row r="4" spans="1:14" s="24" customFormat="1" x14ac:dyDescent="0.15">
      <c r="A4" s="31" t="s">
        <v>22</v>
      </c>
      <c r="B4" s="27"/>
      <c r="C4" s="27">
        <f>C3/B3</f>
        <v>0.11367521367521367</v>
      </c>
      <c r="D4" s="27">
        <f>D3/B3</f>
        <v>0.4</v>
      </c>
      <c r="E4" s="27">
        <f>E3/B3</f>
        <v>0.19059829059829059</v>
      </c>
      <c r="F4" s="27">
        <f>F3/B3</f>
        <v>4.5299145299145298E-2</v>
      </c>
      <c r="G4" s="27">
        <f>G3/B3</f>
        <v>0.20256410256410257</v>
      </c>
      <c r="H4" s="28">
        <f>H3/B3</f>
        <v>4.7863247863247867E-2</v>
      </c>
    </row>
    <row r="5" spans="1:14" x14ac:dyDescent="0.15">
      <c r="A5" s="6" t="s">
        <v>241</v>
      </c>
      <c r="B5" s="7">
        <v>1170</v>
      </c>
      <c r="C5" s="7">
        <v>64</v>
      </c>
      <c r="D5" s="7">
        <v>436</v>
      </c>
      <c r="E5" s="7">
        <v>237</v>
      </c>
      <c r="F5" s="7">
        <v>69</v>
      </c>
      <c r="G5" s="7">
        <v>300</v>
      </c>
      <c r="H5" s="8">
        <f>B5-C5-D5-E5-F5-G5</f>
        <v>64</v>
      </c>
    </row>
    <row r="6" spans="1:14" s="24" customFormat="1" x14ac:dyDescent="0.15">
      <c r="A6" s="26"/>
      <c r="B6" s="27"/>
      <c r="C6" s="27">
        <f>C5/B5</f>
        <v>5.4700854700854701E-2</v>
      </c>
      <c r="D6" s="27">
        <f>D5/B5</f>
        <v>0.37264957264957266</v>
      </c>
      <c r="E6" s="27">
        <f>E5/B5</f>
        <v>0.20256410256410257</v>
      </c>
      <c r="F6" s="27">
        <f>F5/B5</f>
        <v>5.8974358974358973E-2</v>
      </c>
      <c r="G6" s="27">
        <f>G5/B5</f>
        <v>0.25641025641025639</v>
      </c>
      <c r="H6" s="28">
        <f>H5/B5</f>
        <v>5.4700854700854701E-2</v>
      </c>
    </row>
    <row r="7" spans="1:14" x14ac:dyDescent="0.15">
      <c r="A7" s="6" t="s">
        <v>196</v>
      </c>
      <c r="B7" s="7">
        <v>1170</v>
      </c>
      <c r="C7" s="7">
        <v>84</v>
      </c>
      <c r="D7" s="7">
        <v>376</v>
      </c>
      <c r="E7" s="7">
        <v>222</v>
      </c>
      <c r="F7" s="7">
        <v>70</v>
      </c>
      <c r="G7" s="7">
        <v>362</v>
      </c>
      <c r="H7" s="8">
        <f>B7-C7-D7-E7-F7-G7</f>
        <v>56</v>
      </c>
    </row>
    <row r="8" spans="1:14" s="24" customFormat="1" x14ac:dyDescent="0.15">
      <c r="A8" s="26"/>
      <c r="B8" s="27"/>
      <c r="C8" s="27">
        <f>C7/B7</f>
        <v>7.179487179487179E-2</v>
      </c>
      <c r="D8" s="27">
        <f>D7/B7</f>
        <v>0.32136752136752139</v>
      </c>
      <c r="E8" s="27">
        <f>E7/B7</f>
        <v>0.18974358974358974</v>
      </c>
      <c r="F8" s="27">
        <f>F7/B7</f>
        <v>5.9829059829059832E-2</v>
      </c>
      <c r="G8" s="27">
        <f>G7/B7</f>
        <v>0.30940170940170941</v>
      </c>
      <c r="H8" s="28">
        <f>H7/B7</f>
        <v>4.7863247863247867E-2</v>
      </c>
    </row>
    <row r="9" spans="1:14" x14ac:dyDescent="0.15">
      <c r="A9" s="6" t="s">
        <v>197</v>
      </c>
      <c r="B9" s="7">
        <v>1170</v>
      </c>
      <c r="C9" s="7">
        <v>289</v>
      </c>
      <c r="D9" s="7">
        <v>537</v>
      </c>
      <c r="E9" s="7">
        <v>101</v>
      </c>
      <c r="F9" s="7">
        <v>20</v>
      </c>
      <c r="G9" s="7">
        <v>166</v>
      </c>
      <c r="H9" s="8">
        <f>B9-C9-D9-E9-F9-G9</f>
        <v>57</v>
      </c>
    </row>
    <row r="10" spans="1:14" s="24" customFormat="1" x14ac:dyDescent="0.15">
      <c r="A10" s="26"/>
      <c r="B10" s="27"/>
      <c r="C10" s="27">
        <f>C9/B9</f>
        <v>0.24700854700854702</v>
      </c>
      <c r="D10" s="27">
        <f>D9/B9</f>
        <v>0.45897435897435895</v>
      </c>
      <c r="E10" s="27">
        <f>E9/B9</f>
        <v>8.6324786324786323E-2</v>
      </c>
      <c r="F10" s="27">
        <f>F9/B9</f>
        <v>1.7094017094017096E-2</v>
      </c>
      <c r="G10" s="27">
        <f>G9/B9</f>
        <v>0.14188034188034188</v>
      </c>
      <c r="H10" s="28">
        <f>H9/B9</f>
        <v>4.8717948717948718E-2</v>
      </c>
    </row>
    <row r="11" spans="1:14" x14ac:dyDescent="0.15">
      <c r="A11" s="6" t="s">
        <v>198</v>
      </c>
      <c r="B11" s="7">
        <v>1170</v>
      </c>
      <c r="C11" s="7">
        <v>338</v>
      </c>
      <c r="D11" s="7">
        <v>480</v>
      </c>
      <c r="E11" s="7">
        <v>99</v>
      </c>
      <c r="F11" s="7">
        <v>11</v>
      </c>
      <c r="G11" s="7">
        <v>188</v>
      </c>
      <c r="H11" s="8">
        <f>B11-C11-D11-E11-F11-G11</f>
        <v>54</v>
      </c>
    </row>
    <row r="12" spans="1:14" s="24" customFormat="1" x14ac:dyDescent="0.15">
      <c r="A12" s="33" t="s">
        <v>22</v>
      </c>
      <c r="B12" s="27"/>
      <c r="C12" s="27">
        <f>C11/B11</f>
        <v>0.28888888888888886</v>
      </c>
      <c r="D12" s="27">
        <f>D11/B11</f>
        <v>0.41025641025641024</v>
      </c>
      <c r="E12" s="27">
        <f>E11/B11</f>
        <v>8.461538461538462E-2</v>
      </c>
      <c r="F12" s="27">
        <f>F11/B11</f>
        <v>9.4017094017094013E-3</v>
      </c>
      <c r="G12" s="27">
        <f>G11/B11</f>
        <v>0.1606837606837607</v>
      </c>
      <c r="H12" s="28">
        <f>H11/B11</f>
        <v>4.6153846153846156E-2</v>
      </c>
    </row>
    <row r="13" spans="1:14" x14ac:dyDescent="0.15">
      <c r="A13" s="6" t="s">
        <v>200</v>
      </c>
      <c r="B13" s="7">
        <v>1170</v>
      </c>
      <c r="C13" s="7">
        <v>365</v>
      </c>
      <c r="D13" s="7">
        <v>542</v>
      </c>
      <c r="E13" s="7">
        <v>66</v>
      </c>
      <c r="F13" s="7">
        <v>16</v>
      </c>
      <c r="G13" s="7">
        <v>121</v>
      </c>
      <c r="H13" s="8">
        <f>B13-C13-D13-E13-F13-G13</f>
        <v>60</v>
      </c>
    </row>
    <row r="14" spans="1:14" s="24" customFormat="1" x14ac:dyDescent="0.15">
      <c r="A14" s="26" t="s">
        <v>22</v>
      </c>
      <c r="B14" s="27"/>
      <c r="C14" s="27">
        <f>C13/B13</f>
        <v>0.31196581196581197</v>
      </c>
      <c r="D14" s="27">
        <f>D13/B13</f>
        <v>0.46324786324786327</v>
      </c>
      <c r="E14" s="27">
        <f>E13/B13</f>
        <v>5.6410256410256411E-2</v>
      </c>
      <c r="F14" s="27">
        <f>F13/B13</f>
        <v>1.3675213675213675E-2</v>
      </c>
      <c r="G14" s="27">
        <f>G13/B13</f>
        <v>0.10341880341880341</v>
      </c>
      <c r="H14" s="28">
        <f>H13/B13</f>
        <v>5.128205128205128E-2</v>
      </c>
    </row>
    <row r="15" spans="1:14" x14ac:dyDescent="0.15">
      <c r="A15" s="6" t="s">
        <v>201</v>
      </c>
      <c r="B15" s="7">
        <v>1170</v>
      </c>
      <c r="C15" s="7">
        <v>302</v>
      </c>
      <c r="D15" s="7">
        <v>589</v>
      </c>
      <c r="E15" s="7">
        <v>105</v>
      </c>
      <c r="F15" s="7">
        <v>18</v>
      </c>
      <c r="G15" s="7">
        <v>93</v>
      </c>
      <c r="H15" s="8">
        <f>B15-C15-D15-E15-F15-G15</f>
        <v>63</v>
      </c>
    </row>
    <row r="16" spans="1:14" s="24" customFormat="1" x14ac:dyDescent="0.15">
      <c r="A16" s="26" t="s">
        <v>22</v>
      </c>
      <c r="B16" s="27"/>
      <c r="C16" s="27">
        <f>C15/B15</f>
        <v>0.25811965811965815</v>
      </c>
      <c r="D16" s="27">
        <f>D15/B15</f>
        <v>0.50341880341880341</v>
      </c>
      <c r="E16" s="27">
        <f>E15/B15</f>
        <v>8.9743589743589744E-2</v>
      </c>
      <c r="F16" s="27">
        <f>F15/B15</f>
        <v>1.5384615384615385E-2</v>
      </c>
      <c r="G16" s="27">
        <f>G15/B15</f>
        <v>7.9487179487179482E-2</v>
      </c>
      <c r="H16" s="28">
        <f>H15/B15</f>
        <v>5.3846153846153849E-2</v>
      </c>
      <c r="J16" s="1"/>
      <c r="K16" s="1"/>
      <c r="L16" s="1"/>
      <c r="M16" s="1"/>
      <c r="N16" s="1"/>
    </row>
    <row r="17" spans="1:14" x14ac:dyDescent="0.15">
      <c r="A17" s="6" t="s">
        <v>202</v>
      </c>
      <c r="B17" s="7">
        <v>1170</v>
      </c>
      <c r="C17" s="7">
        <v>147</v>
      </c>
      <c r="D17" s="7">
        <v>502</v>
      </c>
      <c r="E17" s="7">
        <v>242</v>
      </c>
      <c r="F17" s="7">
        <v>79</v>
      </c>
      <c r="G17" s="7">
        <v>134</v>
      </c>
      <c r="H17" s="8">
        <f>B17-C17-D17-E17-F17-G17</f>
        <v>66</v>
      </c>
    </row>
    <row r="18" spans="1:14" s="24" customFormat="1" x14ac:dyDescent="0.15">
      <c r="A18" s="26" t="s">
        <v>22</v>
      </c>
      <c r="B18" s="27"/>
      <c r="C18" s="27">
        <f>C17/B17</f>
        <v>0.12564102564102564</v>
      </c>
      <c r="D18" s="27">
        <f>D17/B17</f>
        <v>0.42905982905982903</v>
      </c>
      <c r="E18" s="27">
        <f>E17/B17</f>
        <v>0.20683760683760682</v>
      </c>
      <c r="F18" s="27">
        <f>F17/B17</f>
        <v>6.7521367521367517E-2</v>
      </c>
      <c r="G18" s="27">
        <f>G17/B17</f>
        <v>0.11452991452991453</v>
      </c>
      <c r="H18" s="28">
        <f>H17/B17</f>
        <v>5.6410256410256411E-2</v>
      </c>
      <c r="J18" s="1"/>
      <c r="K18" s="1"/>
      <c r="L18" s="1"/>
      <c r="M18" s="1"/>
      <c r="N18" s="1"/>
    </row>
    <row r="19" spans="1:14" x14ac:dyDescent="0.15">
      <c r="A19" s="6" t="s">
        <v>203</v>
      </c>
      <c r="B19" s="7">
        <v>1170</v>
      </c>
      <c r="C19" s="7">
        <v>100</v>
      </c>
      <c r="D19" s="7">
        <v>487</v>
      </c>
      <c r="E19" s="7">
        <v>246</v>
      </c>
      <c r="F19" s="7">
        <v>46</v>
      </c>
      <c r="G19" s="7">
        <v>222</v>
      </c>
      <c r="H19" s="8">
        <f>B19-C19-D19-E19-F19-G19</f>
        <v>69</v>
      </c>
    </row>
    <row r="20" spans="1:14" s="24" customFormat="1" x14ac:dyDescent="0.15">
      <c r="A20" s="26" t="s">
        <v>22</v>
      </c>
      <c r="B20" s="27"/>
      <c r="C20" s="27">
        <f>C19/B19</f>
        <v>8.5470085470085472E-2</v>
      </c>
      <c r="D20" s="27">
        <f>D19/B19</f>
        <v>0.41623931623931626</v>
      </c>
      <c r="E20" s="27">
        <f>E19/B19</f>
        <v>0.21025641025641026</v>
      </c>
      <c r="F20" s="27">
        <f>F19/B19</f>
        <v>3.9316239316239315E-2</v>
      </c>
      <c r="G20" s="27">
        <f>G19/B19</f>
        <v>0.18974358974358974</v>
      </c>
      <c r="H20" s="28">
        <f>H19/B19</f>
        <v>5.8974358974358973E-2</v>
      </c>
      <c r="J20" s="1"/>
      <c r="K20" s="1"/>
      <c r="L20" s="1"/>
      <c r="M20" s="1"/>
      <c r="N20" s="1"/>
    </row>
    <row r="21" spans="1:14" x14ac:dyDescent="0.15">
      <c r="A21" s="6" t="s">
        <v>204</v>
      </c>
      <c r="B21" s="7">
        <v>1170</v>
      </c>
      <c r="C21" s="7">
        <v>287</v>
      </c>
      <c r="D21" s="7">
        <v>563</v>
      </c>
      <c r="E21" s="7">
        <v>97</v>
      </c>
      <c r="F21" s="7">
        <v>24</v>
      </c>
      <c r="G21" s="7">
        <v>140</v>
      </c>
      <c r="H21" s="8">
        <f>B21-C21-D21-E21-F21-G21</f>
        <v>59</v>
      </c>
    </row>
    <row r="22" spans="1:14" s="24" customFormat="1" x14ac:dyDescent="0.15">
      <c r="A22" s="26" t="s">
        <v>22</v>
      </c>
      <c r="B22" s="27"/>
      <c r="C22" s="27">
        <f>C21/B21</f>
        <v>0.24529914529914529</v>
      </c>
      <c r="D22" s="27">
        <f>D21/B21</f>
        <v>0.48119658119658121</v>
      </c>
      <c r="E22" s="27">
        <f>E21/B21</f>
        <v>8.2905982905982903E-2</v>
      </c>
      <c r="F22" s="27">
        <f>F21/B21</f>
        <v>2.0512820512820513E-2</v>
      </c>
      <c r="G22" s="27">
        <f>G21/B21</f>
        <v>0.11965811965811966</v>
      </c>
      <c r="H22" s="28">
        <f>H21/B21</f>
        <v>5.0427350427350429E-2</v>
      </c>
      <c r="J22" s="1"/>
      <c r="K22" s="1"/>
      <c r="L22" s="1"/>
      <c r="M22" s="1"/>
      <c r="N22" s="1"/>
    </row>
    <row r="23" spans="1:14" x14ac:dyDescent="0.15">
      <c r="A23" s="6" t="s">
        <v>205</v>
      </c>
      <c r="B23" s="7">
        <v>1170</v>
      </c>
      <c r="C23" s="7">
        <v>105</v>
      </c>
      <c r="D23" s="7">
        <v>468</v>
      </c>
      <c r="E23" s="7">
        <v>217</v>
      </c>
      <c r="F23" s="7">
        <v>49</v>
      </c>
      <c r="G23" s="7">
        <v>272</v>
      </c>
      <c r="H23" s="8">
        <f>B23-C23-D23-E23-F23-G23</f>
        <v>59</v>
      </c>
    </row>
    <row r="24" spans="1:14" s="24" customFormat="1" x14ac:dyDescent="0.15">
      <c r="A24" s="26" t="s">
        <v>22</v>
      </c>
      <c r="B24" s="27"/>
      <c r="C24" s="27">
        <f>C23/B23</f>
        <v>8.9743589743589744E-2</v>
      </c>
      <c r="D24" s="27">
        <f>D23/B23</f>
        <v>0.4</v>
      </c>
      <c r="E24" s="27">
        <f>E23/B23</f>
        <v>0.18547008547008548</v>
      </c>
      <c r="F24" s="27">
        <f>F23/B23</f>
        <v>4.1880341880341877E-2</v>
      </c>
      <c r="G24" s="27">
        <f>G23/B23</f>
        <v>0.23247863247863249</v>
      </c>
      <c r="H24" s="28">
        <f>H23/B23</f>
        <v>5.0427350427350429E-2</v>
      </c>
      <c r="J24" s="1"/>
      <c r="K24" s="1"/>
      <c r="L24" s="1"/>
      <c r="M24" s="1"/>
      <c r="N24" s="1"/>
    </row>
    <row r="25" spans="1:14" x14ac:dyDescent="0.15">
      <c r="A25" s="6" t="s">
        <v>206</v>
      </c>
      <c r="B25" s="7">
        <v>1170</v>
      </c>
      <c r="C25" s="7">
        <v>76</v>
      </c>
      <c r="D25" s="7">
        <v>378</v>
      </c>
      <c r="E25" s="7">
        <v>204</v>
      </c>
      <c r="F25" s="7">
        <v>43</v>
      </c>
      <c r="G25" s="7">
        <v>407</v>
      </c>
      <c r="H25" s="8">
        <f>B25-C25-D25-E25-F25-G25</f>
        <v>62</v>
      </c>
    </row>
    <row r="26" spans="1:14" s="24" customFormat="1" x14ac:dyDescent="0.15">
      <c r="A26" s="26" t="s">
        <v>22</v>
      </c>
      <c r="B26" s="27"/>
      <c r="C26" s="27">
        <f>C25/B25</f>
        <v>6.4957264957264962E-2</v>
      </c>
      <c r="D26" s="27">
        <f>D25/B25</f>
        <v>0.32307692307692309</v>
      </c>
      <c r="E26" s="27">
        <f>E25/B25</f>
        <v>0.17435897435897435</v>
      </c>
      <c r="F26" s="27">
        <f>F25/B25</f>
        <v>3.6752136752136753E-2</v>
      </c>
      <c r="G26" s="27">
        <f>G25/B25</f>
        <v>0.34786324786324785</v>
      </c>
      <c r="H26" s="28">
        <f>H25/B25</f>
        <v>5.2991452991452991E-2</v>
      </c>
      <c r="J26" s="1"/>
      <c r="K26" s="1"/>
      <c r="L26" s="1"/>
      <c r="M26" s="1"/>
      <c r="N26" s="1"/>
    </row>
    <row r="27" spans="1:14" x14ac:dyDescent="0.15">
      <c r="A27" s="6" t="s">
        <v>207</v>
      </c>
      <c r="B27" s="7">
        <v>1170</v>
      </c>
      <c r="C27" s="7">
        <v>158</v>
      </c>
      <c r="D27" s="7">
        <v>557</v>
      </c>
      <c r="E27" s="7">
        <v>209</v>
      </c>
      <c r="F27" s="7">
        <v>53</v>
      </c>
      <c r="G27" s="7">
        <v>129</v>
      </c>
      <c r="H27" s="8">
        <f>B27-C27-D27-E27-F27-G27</f>
        <v>64</v>
      </c>
    </row>
    <row r="28" spans="1:14" s="24" customFormat="1" x14ac:dyDescent="0.15">
      <c r="A28" s="26" t="s">
        <v>22</v>
      </c>
      <c r="B28" s="27"/>
      <c r="C28" s="27">
        <f>C27/B27</f>
        <v>0.13504273504273503</v>
      </c>
      <c r="D28" s="27">
        <f>D27/B27</f>
        <v>0.47606837606837604</v>
      </c>
      <c r="E28" s="27">
        <f>E27/B27</f>
        <v>0.17863247863247864</v>
      </c>
      <c r="F28" s="27">
        <f>F27/B27</f>
        <v>4.5299145299145298E-2</v>
      </c>
      <c r="G28" s="27">
        <f>G27/B27</f>
        <v>0.11025641025641025</v>
      </c>
      <c r="H28" s="28">
        <f>H27/B27</f>
        <v>5.4700854700854701E-2</v>
      </c>
      <c r="J28" s="1"/>
      <c r="K28" s="1"/>
      <c r="L28" s="1"/>
      <c r="M28" s="1"/>
      <c r="N28" s="1"/>
    </row>
    <row r="29" spans="1:14" x14ac:dyDescent="0.15">
      <c r="A29" s="6" t="s">
        <v>208</v>
      </c>
      <c r="B29" s="7">
        <v>1170</v>
      </c>
      <c r="C29" s="7">
        <v>269</v>
      </c>
      <c r="D29" s="7">
        <v>610</v>
      </c>
      <c r="E29" s="7">
        <v>137</v>
      </c>
      <c r="F29" s="7">
        <v>28</v>
      </c>
      <c r="G29" s="7">
        <v>68</v>
      </c>
      <c r="H29" s="8">
        <f>B29-C29-D29-E29-F29-G29</f>
        <v>58</v>
      </c>
    </row>
    <row r="30" spans="1:14" s="24" customFormat="1" x14ac:dyDescent="0.15">
      <c r="A30" s="26" t="s">
        <v>22</v>
      </c>
      <c r="B30" s="27"/>
      <c r="C30" s="27">
        <f>C29/B29</f>
        <v>0.2299145299145299</v>
      </c>
      <c r="D30" s="27">
        <f>D29/B29</f>
        <v>0.5213675213675214</v>
      </c>
      <c r="E30" s="27">
        <f>E29/B29</f>
        <v>0.11709401709401709</v>
      </c>
      <c r="F30" s="27">
        <f>F29/B29</f>
        <v>2.3931623931623933E-2</v>
      </c>
      <c r="G30" s="27">
        <f>G29/B29</f>
        <v>5.8119658119658121E-2</v>
      </c>
      <c r="H30" s="28">
        <f>H29/B29</f>
        <v>4.957264957264957E-2</v>
      </c>
      <c r="J30" s="1"/>
      <c r="K30" s="1"/>
      <c r="L30" s="1"/>
      <c r="M30" s="1"/>
      <c r="N30" s="1"/>
    </row>
    <row r="31" spans="1:14" x14ac:dyDescent="0.15">
      <c r="A31" s="6" t="s">
        <v>209</v>
      </c>
      <c r="B31" s="7">
        <v>1170</v>
      </c>
      <c r="C31" s="7">
        <v>199</v>
      </c>
      <c r="D31" s="7">
        <v>564</v>
      </c>
      <c r="E31" s="7">
        <v>142</v>
      </c>
      <c r="F31" s="7">
        <v>33</v>
      </c>
      <c r="G31" s="7">
        <v>171</v>
      </c>
      <c r="H31" s="8">
        <f>B31-C31-D31-E31-F31-G31</f>
        <v>61</v>
      </c>
    </row>
    <row r="32" spans="1:14" s="24" customFormat="1" x14ac:dyDescent="0.15">
      <c r="A32" s="26" t="s">
        <v>22</v>
      </c>
      <c r="B32" s="27"/>
      <c r="C32" s="27">
        <f>C31/B31</f>
        <v>0.17008547008547009</v>
      </c>
      <c r="D32" s="27">
        <f>D31/B31</f>
        <v>0.48205128205128206</v>
      </c>
      <c r="E32" s="27">
        <f>E31/B31</f>
        <v>0.12136752136752137</v>
      </c>
      <c r="F32" s="27">
        <f>F31/B31</f>
        <v>2.8205128205128206E-2</v>
      </c>
      <c r="G32" s="27">
        <f>G31/B31</f>
        <v>0.14615384615384616</v>
      </c>
      <c r="H32" s="28">
        <f>H31/B31</f>
        <v>5.2136752136752139E-2</v>
      </c>
      <c r="J32" s="1"/>
      <c r="K32" s="1"/>
      <c r="L32" s="1"/>
      <c r="M32" s="1"/>
      <c r="N32" s="1"/>
    </row>
    <row r="33" spans="1:14" x14ac:dyDescent="0.15">
      <c r="A33" s="6" t="s">
        <v>210</v>
      </c>
      <c r="B33" s="7">
        <v>1170</v>
      </c>
      <c r="C33" s="7">
        <v>58</v>
      </c>
      <c r="D33" s="7">
        <v>360</v>
      </c>
      <c r="E33" s="7">
        <v>264</v>
      </c>
      <c r="F33" s="7">
        <v>66</v>
      </c>
      <c r="G33" s="7">
        <v>361</v>
      </c>
      <c r="H33" s="8">
        <f>B33-C33-D33-E33-F33-G33</f>
        <v>61</v>
      </c>
    </row>
    <row r="34" spans="1:14" s="24" customFormat="1" x14ac:dyDescent="0.15">
      <c r="A34" s="26" t="s">
        <v>22</v>
      </c>
      <c r="B34" s="27"/>
      <c r="C34" s="27">
        <f>C33/B33</f>
        <v>4.957264957264957E-2</v>
      </c>
      <c r="D34" s="27">
        <f>D33/B33</f>
        <v>0.30769230769230771</v>
      </c>
      <c r="E34" s="27">
        <f>E33/B33</f>
        <v>0.22564102564102564</v>
      </c>
      <c r="F34" s="27">
        <f>F33/B33</f>
        <v>5.6410256410256411E-2</v>
      </c>
      <c r="G34" s="27">
        <f>G33/B33</f>
        <v>0.30854700854700856</v>
      </c>
      <c r="H34" s="28">
        <f>H33/B33</f>
        <v>5.2136752136752139E-2</v>
      </c>
      <c r="J34" s="1"/>
      <c r="K34" s="1"/>
      <c r="L34" s="1"/>
      <c r="M34" s="1"/>
      <c r="N34" s="1"/>
    </row>
    <row r="35" spans="1:14" x14ac:dyDescent="0.15">
      <c r="A35" s="6" t="s">
        <v>212</v>
      </c>
      <c r="B35" s="7">
        <v>1170</v>
      </c>
      <c r="C35" s="7">
        <v>68</v>
      </c>
      <c r="D35" s="7">
        <v>377</v>
      </c>
      <c r="E35" s="7">
        <v>216</v>
      </c>
      <c r="F35" s="7">
        <v>50</v>
      </c>
      <c r="G35" s="7">
        <v>395</v>
      </c>
      <c r="H35" s="8">
        <f>B35-C35-D35-E35-F35-G35</f>
        <v>64</v>
      </c>
    </row>
    <row r="36" spans="1:14" s="24" customFormat="1" x14ac:dyDescent="0.15">
      <c r="A36" s="26"/>
      <c r="B36" s="27"/>
      <c r="C36" s="27">
        <f>C35/B35</f>
        <v>5.8119658119658121E-2</v>
      </c>
      <c r="D36" s="27">
        <f>D35/B35</f>
        <v>0.32222222222222224</v>
      </c>
      <c r="E36" s="27">
        <f>E35/B35</f>
        <v>0.18461538461538463</v>
      </c>
      <c r="F36" s="27">
        <f>F35/B35</f>
        <v>4.2735042735042736E-2</v>
      </c>
      <c r="G36" s="27">
        <f>G35/B35</f>
        <v>0.33760683760683763</v>
      </c>
      <c r="H36" s="28">
        <f>H35/B35</f>
        <v>5.4700854700854701E-2</v>
      </c>
      <c r="J36" s="1"/>
      <c r="K36" s="1"/>
      <c r="L36" s="1"/>
      <c r="M36" s="1"/>
      <c r="N36" s="1"/>
    </row>
    <row r="37" spans="1:14" x14ac:dyDescent="0.15">
      <c r="A37" s="6" t="s">
        <v>211</v>
      </c>
      <c r="B37" s="7">
        <v>1170</v>
      </c>
      <c r="C37" s="40">
        <v>64</v>
      </c>
      <c r="D37" s="40">
        <v>427</v>
      </c>
      <c r="E37" s="40">
        <v>227</v>
      </c>
      <c r="F37" s="40">
        <v>42</v>
      </c>
      <c r="G37" s="7">
        <v>341</v>
      </c>
      <c r="H37" s="8">
        <f>B37-C37-D37-E37-F37-G37</f>
        <v>69</v>
      </c>
    </row>
    <row r="38" spans="1:14" s="24" customFormat="1" x14ac:dyDescent="0.15">
      <c r="A38" s="26" t="s">
        <v>22</v>
      </c>
      <c r="B38" s="27"/>
      <c r="C38" s="47">
        <f>C37/B37</f>
        <v>5.4700854700854701E-2</v>
      </c>
      <c r="D38" s="47">
        <f>D37/B37</f>
        <v>0.36495726495726494</v>
      </c>
      <c r="E38" s="47">
        <f>E37/B37</f>
        <v>0.19401709401709402</v>
      </c>
      <c r="F38" s="47">
        <f>F37/B37</f>
        <v>3.5897435897435895E-2</v>
      </c>
      <c r="G38" s="27">
        <f>G37/B37</f>
        <v>0.29145299145299147</v>
      </c>
      <c r="H38" s="28">
        <f>H37/B37</f>
        <v>5.8974358974358973E-2</v>
      </c>
    </row>
    <row r="39" spans="1:14" x14ac:dyDescent="0.15">
      <c r="A39" s="6" t="s">
        <v>138</v>
      </c>
      <c r="B39" s="7">
        <v>1170</v>
      </c>
      <c r="C39" s="40">
        <v>264</v>
      </c>
      <c r="D39" s="40">
        <v>454</v>
      </c>
      <c r="E39" s="40">
        <v>97</v>
      </c>
      <c r="F39" s="40">
        <v>15</v>
      </c>
      <c r="G39" s="7">
        <v>278</v>
      </c>
      <c r="H39" s="8">
        <f>B39-C39-D39-E39-F39-G39</f>
        <v>62</v>
      </c>
    </row>
    <row r="40" spans="1:14" s="24" customFormat="1" x14ac:dyDescent="0.15">
      <c r="A40" s="26" t="s">
        <v>22</v>
      </c>
      <c r="B40" s="27"/>
      <c r="C40" s="47">
        <f>C39/B39</f>
        <v>0.22564102564102564</v>
      </c>
      <c r="D40" s="47">
        <f>D39/B39</f>
        <v>0.38803418803418804</v>
      </c>
      <c r="E40" s="47">
        <f>E39/B39</f>
        <v>8.2905982905982903E-2</v>
      </c>
      <c r="F40" s="47">
        <f>F39/B39</f>
        <v>1.282051282051282E-2</v>
      </c>
      <c r="G40" s="27">
        <f>G39/B39</f>
        <v>0.2376068376068376</v>
      </c>
      <c r="H40" s="28">
        <f>H39/B39</f>
        <v>5.2991452991452991E-2</v>
      </c>
    </row>
    <row r="41" spans="1:14" x14ac:dyDescent="0.15">
      <c r="A41" s="6" t="s">
        <v>213</v>
      </c>
      <c r="B41" s="7">
        <v>1170</v>
      </c>
      <c r="C41" s="40">
        <v>162</v>
      </c>
      <c r="D41" s="40">
        <v>483</v>
      </c>
      <c r="E41" s="40">
        <v>177</v>
      </c>
      <c r="F41" s="40">
        <v>33</v>
      </c>
      <c r="G41" s="7">
        <v>254</v>
      </c>
      <c r="H41" s="8">
        <f>B41-C41-D41-E41-F41-G41</f>
        <v>61</v>
      </c>
    </row>
    <row r="42" spans="1:14" s="24" customFormat="1" x14ac:dyDescent="0.15">
      <c r="A42" s="21"/>
      <c r="B42" s="22"/>
      <c r="C42" s="43">
        <f>C41/B41</f>
        <v>0.13846153846153847</v>
      </c>
      <c r="D42" s="43">
        <f>D41/B41</f>
        <v>0.4128205128205128</v>
      </c>
      <c r="E42" s="43">
        <f>E41/B41</f>
        <v>0.15128205128205127</v>
      </c>
      <c r="F42" s="43">
        <f>F41/B41</f>
        <v>2.8205128205128206E-2</v>
      </c>
      <c r="G42" s="22">
        <f>G41/B41</f>
        <v>0.2170940170940171</v>
      </c>
      <c r="H42" s="23">
        <f>H41/B41</f>
        <v>5.2136752136752139E-2</v>
      </c>
    </row>
    <row r="43" spans="1:14" x14ac:dyDescent="0.15">
      <c r="C43" s="48"/>
      <c r="D43" s="48"/>
      <c r="E43" s="48"/>
      <c r="F43" s="48"/>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4"/>
  <sheetViews>
    <sheetView tabSelected="1" view="pageBreakPreview" topLeftCell="B5" zoomScale="80" zoomScaleNormal="100" zoomScaleSheetLayoutView="80" workbookViewId="0">
      <selection activeCell="AB3" sqref="AB3"/>
    </sheetView>
  </sheetViews>
  <sheetFormatPr defaultColWidth="6.125" defaultRowHeight="10.5" x14ac:dyDescent="0.15"/>
  <cols>
    <col min="1" max="1" width="90.125" style="1" customWidth="1"/>
    <col min="2" max="35" width="5" style="1" customWidth="1"/>
    <col min="36" max="16384" width="6.125" style="1"/>
  </cols>
  <sheetData>
    <row r="1" spans="1:6" x14ac:dyDescent="0.15">
      <c r="A1" s="1" t="s">
        <v>219</v>
      </c>
    </row>
    <row r="2" spans="1:6" s="5" customFormat="1" ht="90" customHeight="1" x14ac:dyDescent="0.15">
      <c r="A2" s="2" t="s">
        <v>22</v>
      </c>
      <c r="B2" s="3" t="s">
        <v>4</v>
      </c>
      <c r="C2" s="3" t="s">
        <v>339</v>
      </c>
      <c r="D2" s="3" t="s">
        <v>340</v>
      </c>
      <c r="E2" s="3" t="s">
        <v>35</v>
      </c>
      <c r="F2" s="4" t="s">
        <v>8</v>
      </c>
    </row>
    <row r="3" spans="1:6" x14ac:dyDescent="0.15">
      <c r="A3" s="6" t="s">
        <v>122</v>
      </c>
      <c r="B3" s="7">
        <v>1170</v>
      </c>
      <c r="C3" s="7">
        <f>'10'!C3+'10'!D3</f>
        <v>821</v>
      </c>
      <c r="D3" s="7">
        <f>'10'!E3+'10'!F3</f>
        <v>81</v>
      </c>
      <c r="E3" s="7">
        <f>'10'!G3</f>
        <v>205</v>
      </c>
      <c r="F3" s="8">
        <f>B3-C3-D3-E3</f>
        <v>63</v>
      </c>
    </row>
    <row r="4" spans="1:6" s="24" customFormat="1" x14ac:dyDescent="0.15">
      <c r="A4" s="26" t="s">
        <v>22</v>
      </c>
      <c r="B4" s="27"/>
      <c r="C4" s="27">
        <f>C3/B3</f>
        <v>0.70170940170940166</v>
      </c>
      <c r="D4" s="27">
        <f>D3/B3</f>
        <v>6.9230769230769235E-2</v>
      </c>
      <c r="E4" s="27">
        <f>E3/B3</f>
        <v>0.1752136752136752</v>
      </c>
      <c r="F4" s="28">
        <f>F3/B3</f>
        <v>5.3846153846153849E-2</v>
      </c>
    </row>
    <row r="5" spans="1:6" x14ac:dyDescent="0.15">
      <c r="A5" s="6" t="s">
        <v>123</v>
      </c>
      <c r="B5" s="7">
        <v>1170</v>
      </c>
      <c r="C5" s="7">
        <f>'10'!C5+'10'!D5</f>
        <v>543</v>
      </c>
      <c r="D5" s="7">
        <f>'10'!E5+'10'!F5</f>
        <v>344</v>
      </c>
      <c r="E5" s="7">
        <f>'10'!G5</f>
        <v>218</v>
      </c>
      <c r="F5" s="8">
        <f>B5-C5-D5-E5</f>
        <v>65</v>
      </c>
    </row>
    <row r="6" spans="1:6" s="24" customFormat="1" x14ac:dyDescent="0.15">
      <c r="A6" s="26" t="s">
        <v>22</v>
      </c>
      <c r="B6" s="27"/>
      <c r="C6" s="27">
        <f>C5/B5</f>
        <v>0.46410256410256412</v>
      </c>
      <c r="D6" s="27">
        <f>D5/B5</f>
        <v>0.29401709401709403</v>
      </c>
      <c r="E6" s="27">
        <f>E5/B5</f>
        <v>0.18632478632478633</v>
      </c>
      <c r="F6" s="28">
        <f>F5/B5</f>
        <v>5.5555555555555552E-2</v>
      </c>
    </row>
    <row r="7" spans="1:6" x14ac:dyDescent="0.15">
      <c r="A7" s="6" t="s">
        <v>124</v>
      </c>
      <c r="B7" s="7">
        <v>1170</v>
      </c>
      <c r="C7" s="7">
        <f>'10'!C7+'10'!D7</f>
        <v>453</v>
      </c>
      <c r="D7" s="7">
        <f>'10'!E7+'10'!F7</f>
        <v>413</v>
      </c>
      <c r="E7" s="7">
        <f>'10'!G7</f>
        <v>244</v>
      </c>
      <c r="F7" s="8">
        <f>B7-C7-D7-E7</f>
        <v>60</v>
      </c>
    </row>
    <row r="8" spans="1:6" s="24" customFormat="1" x14ac:dyDescent="0.15">
      <c r="A8" s="26" t="s">
        <v>22</v>
      </c>
      <c r="B8" s="27"/>
      <c r="C8" s="27">
        <f>C7/B7</f>
        <v>0.38717948717948719</v>
      </c>
      <c r="D8" s="27">
        <f>D7/B7</f>
        <v>0.35299145299145301</v>
      </c>
      <c r="E8" s="27">
        <f>E7/B7</f>
        <v>0.20854700854700856</v>
      </c>
      <c r="F8" s="28">
        <f>F7/B7</f>
        <v>5.128205128205128E-2</v>
      </c>
    </row>
    <row r="9" spans="1:6" x14ac:dyDescent="0.15">
      <c r="A9" s="6" t="s">
        <v>125</v>
      </c>
      <c r="B9" s="7">
        <v>1170</v>
      </c>
      <c r="C9" s="7">
        <f>'10'!C9+'10'!D9</f>
        <v>638</v>
      </c>
      <c r="D9" s="7">
        <f>'10'!E9+'10'!F9</f>
        <v>322</v>
      </c>
      <c r="E9" s="7">
        <f>'10'!G9</f>
        <v>148</v>
      </c>
      <c r="F9" s="8">
        <f>B9-C9-D9-E9</f>
        <v>62</v>
      </c>
    </row>
    <row r="10" spans="1:6" s="24" customFormat="1" x14ac:dyDescent="0.15">
      <c r="A10" s="26" t="s">
        <v>22</v>
      </c>
      <c r="B10" s="27"/>
      <c r="C10" s="27">
        <f>C9/B9</f>
        <v>0.54529914529914525</v>
      </c>
      <c r="D10" s="27">
        <f>D9/B9</f>
        <v>0.27521367521367524</v>
      </c>
      <c r="E10" s="27">
        <f>E9/B9</f>
        <v>0.12649572649572649</v>
      </c>
      <c r="F10" s="28">
        <f>F9/B9</f>
        <v>5.2991452991452991E-2</v>
      </c>
    </row>
    <row r="11" spans="1:6" x14ac:dyDescent="0.15">
      <c r="A11" s="6" t="s">
        <v>126</v>
      </c>
      <c r="B11" s="7">
        <v>1170</v>
      </c>
      <c r="C11" s="7">
        <f>'10'!C11+'10'!D11</f>
        <v>869</v>
      </c>
      <c r="D11" s="7">
        <f>'10'!E11+'10'!F11</f>
        <v>81</v>
      </c>
      <c r="E11" s="7">
        <f>'10'!G11</f>
        <v>162</v>
      </c>
      <c r="F11" s="8">
        <f>B11-C11-D11-E11</f>
        <v>58</v>
      </c>
    </row>
    <row r="12" spans="1:6" s="24" customFormat="1" x14ac:dyDescent="0.15">
      <c r="A12" s="26" t="s">
        <v>22</v>
      </c>
      <c r="B12" s="27"/>
      <c r="C12" s="27">
        <f>C11/B11</f>
        <v>0.74273504273504276</v>
      </c>
      <c r="D12" s="27">
        <f>D11/B11</f>
        <v>6.9230769230769235E-2</v>
      </c>
      <c r="E12" s="27">
        <f>E11/B11</f>
        <v>0.13846153846153847</v>
      </c>
      <c r="F12" s="28">
        <f>F11/B11</f>
        <v>4.957264957264957E-2</v>
      </c>
    </row>
    <row r="13" spans="1:6" x14ac:dyDescent="0.15">
      <c r="A13" s="6" t="s">
        <v>127</v>
      </c>
      <c r="B13" s="7">
        <v>1170</v>
      </c>
      <c r="C13" s="7">
        <f>'10'!C13+'10'!D13</f>
        <v>879</v>
      </c>
      <c r="D13" s="7">
        <f>'10'!E13+'10'!F13</f>
        <v>66</v>
      </c>
      <c r="E13" s="7">
        <f>'10'!G13</f>
        <v>171</v>
      </c>
      <c r="F13" s="8">
        <f>B13-C13-D13-E13</f>
        <v>54</v>
      </c>
    </row>
    <row r="14" spans="1:6" s="24" customFormat="1" x14ac:dyDescent="0.15">
      <c r="A14" s="26" t="s">
        <v>22</v>
      </c>
      <c r="B14" s="27"/>
      <c r="C14" s="27">
        <f>C13/B13</f>
        <v>0.75128205128205128</v>
      </c>
      <c r="D14" s="27">
        <f>D13/B13</f>
        <v>5.6410256410256411E-2</v>
      </c>
      <c r="E14" s="27">
        <f>E13/B13</f>
        <v>0.14615384615384616</v>
      </c>
      <c r="F14" s="28">
        <f>F13/B13</f>
        <v>4.6153846153846156E-2</v>
      </c>
    </row>
    <row r="15" spans="1:6" x14ac:dyDescent="0.15">
      <c r="A15" s="6" t="s">
        <v>128</v>
      </c>
      <c r="B15" s="7">
        <v>1170</v>
      </c>
      <c r="C15" s="7">
        <f>'10'!C15+'10'!D15</f>
        <v>676</v>
      </c>
      <c r="D15" s="7">
        <f>'10'!E15+'10'!F15</f>
        <v>255</v>
      </c>
      <c r="E15" s="7">
        <f>'10'!G15</f>
        <v>170</v>
      </c>
      <c r="F15" s="8">
        <f>B15-C15-D15-E15</f>
        <v>69</v>
      </c>
    </row>
    <row r="16" spans="1:6" s="24" customFormat="1" x14ac:dyDescent="0.15">
      <c r="A16" s="26" t="s">
        <v>22</v>
      </c>
      <c r="B16" s="27"/>
      <c r="C16" s="27">
        <f>C15/B15</f>
        <v>0.57777777777777772</v>
      </c>
      <c r="D16" s="27">
        <f>D15/B15</f>
        <v>0.21794871794871795</v>
      </c>
      <c r="E16" s="27">
        <f>E15/B15</f>
        <v>0.14529914529914531</v>
      </c>
      <c r="F16" s="28">
        <f>F15/B15</f>
        <v>5.8974358974358973E-2</v>
      </c>
    </row>
    <row r="17" spans="1:6" x14ac:dyDescent="0.15">
      <c r="A17" s="6" t="s">
        <v>129</v>
      </c>
      <c r="B17" s="7">
        <v>1170</v>
      </c>
      <c r="C17" s="7">
        <f>'10'!C17+'10'!D17</f>
        <v>984</v>
      </c>
      <c r="D17" s="7">
        <f>'10'!E17+'10'!F17</f>
        <v>86</v>
      </c>
      <c r="E17" s="7">
        <f>'10'!G17</f>
        <v>46</v>
      </c>
      <c r="F17" s="8">
        <f>B17-C17-D17-E17</f>
        <v>54</v>
      </c>
    </row>
    <row r="18" spans="1:6" s="24" customFormat="1" x14ac:dyDescent="0.15">
      <c r="A18" s="26" t="s">
        <v>22</v>
      </c>
      <c r="B18" s="27"/>
      <c r="C18" s="27">
        <f>C17/B17</f>
        <v>0.84102564102564104</v>
      </c>
      <c r="D18" s="27">
        <f>D17/B17</f>
        <v>7.3504273504273507E-2</v>
      </c>
      <c r="E18" s="27">
        <f>E17/B17</f>
        <v>3.9316239316239315E-2</v>
      </c>
      <c r="F18" s="28">
        <f>F17/B17</f>
        <v>4.6153846153846156E-2</v>
      </c>
    </row>
    <row r="19" spans="1:6" x14ac:dyDescent="0.15">
      <c r="A19" s="6" t="s">
        <v>130</v>
      </c>
      <c r="B19" s="7">
        <v>1170</v>
      </c>
      <c r="C19" s="7">
        <f>'10'!C19+'10'!D19</f>
        <v>768</v>
      </c>
      <c r="D19" s="7">
        <f>'10'!E19+'10'!F19</f>
        <v>212</v>
      </c>
      <c r="E19" s="7">
        <f>'10'!G19</f>
        <v>135</v>
      </c>
      <c r="F19" s="8">
        <f>B19-C19-D19-E19</f>
        <v>55</v>
      </c>
    </row>
    <row r="20" spans="1:6" s="24" customFormat="1" x14ac:dyDescent="0.15">
      <c r="A20" s="26" t="s">
        <v>22</v>
      </c>
      <c r="B20" s="27"/>
      <c r="C20" s="27">
        <f>C19/B19</f>
        <v>0.65641025641025641</v>
      </c>
      <c r="D20" s="27">
        <f>D19/B19</f>
        <v>0.18119658119658119</v>
      </c>
      <c r="E20" s="27">
        <f>E19/B19</f>
        <v>0.11538461538461539</v>
      </c>
      <c r="F20" s="28">
        <f>F19/B19</f>
        <v>4.7008547008547008E-2</v>
      </c>
    </row>
    <row r="21" spans="1:6" x14ac:dyDescent="0.15">
      <c r="A21" s="6" t="s">
        <v>245</v>
      </c>
      <c r="B21" s="7">
        <v>1170</v>
      </c>
      <c r="C21" s="7">
        <f>'10'!C21+'10'!D21</f>
        <v>777</v>
      </c>
      <c r="D21" s="7">
        <f>'10'!E21+'10'!F21</f>
        <v>97</v>
      </c>
      <c r="E21" s="7">
        <f>'10'!G21</f>
        <v>243</v>
      </c>
      <c r="F21" s="8">
        <f>B21-C21-D21-E21</f>
        <v>53</v>
      </c>
    </row>
    <row r="22" spans="1:6" s="24" customFormat="1" x14ac:dyDescent="0.15">
      <c r="A22" s="26" t="s">
        <v>22</v>
      </c>
      <c r="B22" s="27"/>
      <c r="C22" s="27">
        <f>C21/B21</f>
        <v>0.66410256410256407</v>
      </c>
      <c r="D22" s="27">
        <f>D21/B21</f>
        <v>8.2905982905982903E-2</v>
      </c>
      <c r="E22" s="27">
        <f>E21/B21</f>
        <v>0.2076923076923077</v>
      </c>
      <c r="F22" s="28">
        <f>F21/B21</f>
        <v>4.5299145299145298E-2</v>
      </c>
    </row>
    <row r="23" spans="1:6" x14ac:dyDescent="0.15">
      <c r="A23" s="6" t="s">
        <v>131</v>
      </c>
      <c r="B23" s="7">
        <v>1170</v>
      </c>
      <c r="C23" s="7">
        <f>'10'!C23+'10'!D23</f>
        <v>668</v>
      </c>
      <c r="D23" s="7">
        <f>'10'!E23+'10'!F23</f>
        <v>184</v>
      </c>
      <c r="E23" s="7">
        <f>'10'!G23</f>
        <v>251</v>
      </c>
      <c r="F23" s="8">
        <f>B23-C23-D23-E23</f>
        <v>67</v>
      </c>
    </row>
    <row r="24" spans="1:6" s="24" customFormat="1" x14ac:dyDescent="0.15">
      <c r="A24" s="26" t="s">
        <v>22</v>
      </c>
      <c r="B24" s="27"/>
      <c r="C24" s="27">
        <f>C23/B23</f>
        <v>0.57094017094017091</v>
      </c>
      <c r="D24" s="27">
        <f>D23/B23</f>
        <v>0.15726495726495726</v>
      </c>
      <c r="E24" s="27">
        <f>E23/B23</f>
        <v>0.21452991452991452</v>
      </c>
      <c r="F24" s="28">
        <f>F23/B23</f>
        <v>5.7264957264957263E-2</v>
      </c>
    </row>
    <row r="25" spans="1:6" x14ac:dyDescent="0.15">
      <c r="A25" s="6" t="s">
        <v>132</v>
      </c>
      <c r="B25" s="7">
        <v>1170</v>
      </c>
      <c r="C25" s="7">
        <f>'10'!C25+'10'!D25</f>
        <v>727</v>
      </c>
      <c r="D25" s="7">
        <f>'10'!E25+'10'!F25</f>
        <v>163</v>
      </c>
      <c r="E25" s="7">
        <f>'10'!G25</f>
        <v>212</v>
      </c>
      <c r="F25" s="8">
        <f>B25-C25-D25-E25</f>
        <v>68</v>
      </c>
    </row>
    <row r="26" spans="1:6" s="24" customFormat="1" x14ac:dyDescent="0.15">
      <c r="A26" s="26" t="s">
        <v>22</v>
      </c>
      <c r="B26" s="27"/>
      <c r="C26" s="27">
        <f>C25/B25</f>
        <v>0.62136752136752138</v>
      </c>
      <c r="D26" s="27">
        <f>D25/B25</f>
        <v>0.13931623931623932</v>
      </c>
      <c r="E26" s="27">
        <f>E25/B25</f>
        <v>0.18119658119658119</v>
      </c>
      <c r="F26" s="28">
        <f>F25/B25</f>
        <v>5.8119658119658121E-2</v>
      </c>
    </row>
    <row r="27" spans="1:6" x14ac:dyDescent="0.15">
      <c r="A27" s="6" t="s">
        <v>133</v>
      </c>
      <c r="B27" s="7">
        <v>1170</v>
      </c>
      <c r="C27" s="7">
        <f>'10'!C27+'10'!D27</f>
        <v>701</v>
      </c>
      <c r="D27" s="7">
        <f>'10'!E27+'10'!F27</f>
        <v>333</v>
      </c>
      <c r="E27" s="7">
        <f>'10'!G27</f>
        <v>81</v>
      </c>
      <c r="F27" s="8">
        <f>B27-C27-D27-E27</f>
        <v>55</v>
      </c>
    </row>
    <row r="28" spans="1:6" s="24" customFormat="1" x14ac:dyDescent="0.15">
      <c r="A28" s="26" t="s">
        <v>22</v>
      </c>
      <c r="B28" s="27"/>
      <c r="C28" s="27">
        <f>C27/B27</f>
        <v>0.59914529914529913</v>
      </c>
      <c r="D28" s="27">
        <f>D27/B27</f>
        <v>0.2846153846153846</v>
      </c>
      <c r="E28" s="27">
        <f>E27/B27</f>
        <v>6.9230769230769235E-2</v>
      </c>
      <c r="F28" s="28">
        <f>F27/B27</f>
        <v>4.7008547008547008E-2</v>
      </c>
    </row>
    <row r="29" spans="1:6" x14ac:dyDescent="0.15">
      <c r="A29" s="6" t="s">
        <v>134</v>
      </c>
      <c r="B29" s="7">
        <v>1170</v>
      </c>
      <c r="C29" s="7">
        <f>'10'!C29+'10'!D29</f>
        <v>702</v>
      </c>
      <c r="D29" s="7">
        <f>'10'!E29+'10'!F29</f>
        <v>208</v>
      </c>
      <c r="E29" s="7">
        <f>'10'!G29</f>
        <v>201</v>
      </c>
      <c r="F29" s="8">
        <f>B29-C29-D29-E29</f>
        <v>59</v>
      </c>
    </row>
    <row r="30" spans="1:6" s="24" customFormat="1" x14ac:dyDescent="0.15">
      <c r="A30" s="26" t="s">
        <v>22</v>
      </c>
      <c r="B30" s="27"/>
      <c r="C30" s="27">
        <f>C29/B29</f>
        <v>0.6</v>
      </c>
      <c r="D30" s="27">
        <f>D29/B29</f>
        <v>0.17777777777777778</v>
      </c>
      <c r="E30" s="27">
        <f>E29/B29</f>
        <v>0.1717948717948718</v>
      </c>
      <c r="F30" s="28">
        <f>F29/B29</f>
        <v>5.0427350427350429E-2</v>
      </c>
    </row>
    <row r="31" spans="1:6" x14ac:dyDescent="0.15">
      <c r="A31" s="6" t="s">
        <v>135</v>
      </c>
      <c r="B31" s="7">
        <v>1170</v>
      </c>
      <c r="C31" s="7">
        <f>'10'!C31+'10'!D31</f>
        <v>587</v>
      </c>
      <c r="D31" s="7">
        <f>'10'!E31+'10'!F31</f>
        <v>316</v>
      </c>
      <c r="E31" s="7">
        <f>'10'!G31</f>
        <v>210</v>
      </c>
      <c r="F31" s="8">
        <f>B31-C31-D31-E31</f>
        <v>57</v>
      </c>
    </row>
    <row r="32" spans="1:6" s="24" customFormat="1" x14ac:dyDescent="0.15">
      <c r="A32" s="26" t="s">
        <v>22</v>
      </c>
      <c r="B32" s="27"/>
      <c r="C32" s="27">
        <f>C31/B31</f>
        <v>0.5017094017094017</v>
      </c>
      <c r="D32" s="27">
        <f>D31/B31</f>
        <v>0.27008547008547007</v>
      </c>
      <c r="E32" s="27">
        <f>E31/B31</f>
        <v>0.17948717948717949</v>
      </c>
      <c r="F32" s="28">
        <f>F31/B31</f>
        <v>4.8717948717948718E-2</v>
      </c>
    </row>
    <row r="33" spans="1:6" x14ac:dyDescent="0.15">
      <c r="A33" s="6" t="s">
        <v>136</v>
      </c>
      <c r="B33" s="7">
        <v>1170</v>
      </c>
      <c r="C33" s="7">
        <f>'10'!C33+'10'!D33</f>
        <v>761</v>
      </c>
      <c r="D33" s="7">
        <f>'10'!E33+'10'!F33</f>
        <v>239</v>
      </c>
      <c r="E33" s="7">
        <f>'10'!G33</f>
        <v>111</v>
      </c>
      <c r="F33" s="8">
        <f>B33-C33-D33-E33</f>
        <v>59</v>
      </c>
    </row>
    <row r="34" spans="1:6" s="24" customFormat="1" x14ac:dyDescent="0.15">
      <c r="A34" s="26" t="s">
        <v>22</v>
      </c>
      <c r="B34" s="27"/>
      <c r="C34" s="27">
        <f>C33/B33</f>
        <v>0.65042735042735045</v>
      </c>
      <c r="D34" s="27">
        <f>D33/B33</f>
        <v>0.20427350427350427</v>
      </c>
      <c r="E34" s="27">
        <f>E33/B33</f>
        <v>9.4871794871794868E-2</v>
      </c>
      <c r="F34" s="28">
        <f>F33/B33</f>
        <v>5.0427350427350429E-2</v>
      </c>
    </row>
    <row r="35" spans="1:6" x14ac:dyDescent="0.15">
      <c r="A35" s="6" t="s">
        <v>137</v>
      </c>
      <c r="B35" s="7">
        <v>1170</v>
      </c>
      <c r="C35" s="7">
        <f>'10'!C35+'10'!D35</f>
        <v>915</v>
      </c>
      <c r="D35" s="7">
        <f>'10'!E35+'10'!F35</f>
        <v>137</v>
      </c>
      <c r="E35" s="7">
        <f>'10'!G35</f>
        <v>65</v>
      </c>
      <c r="F35" s="8">
        <f>B35-C35-D35-E35</f>
        <v>53</v>
      </c>
    </row>
    <row r="36" spans="1:6" s="24" customFormat="1" x14ac:dyDescent="0.15">
      <c r="A36" s="26" t="s">
        <v>22</v>
      </c>
      <c r="B36" s="27"/>
      <c r="C36" s="27">
        <f>C35/B35</f>
        <v>0.78205128205128205</v>
      </c>
      <c r="D36" s="27">
        <f>D35/B35</f>
        <v>0.11709401709401709</v>
      </c>
      <c r="E36" s="27">
        <f>E35/B35</f>
        <v>5.5555555555555552E-2</v>
      </c>
      <c r="F36" s="28">
        <f>F35/B35</f>
        <v>4.5299145299145298E-2</v>
      </c>
    </row>
    <row r="37" spans="1:6" x14ac:dyDescent="0.15">
      <c r="A37" s="6" t="s">
        <v>192</v>
      </c>
      <c r="B37" s="7">
        <v>1170</v>
      </c>
      <c r="C37" s="7">
        <f>'10'!C37+'10'!D37</f>
        <v>828</v>
      </c>
      <c r="D37" s="7">
        <f>'10'!E37+'10'!F37</f>
        <v>143</v>
      </c>
      <c r="E37" s="7">
        <f>'10'!G37</f>
        <v>148</v>
      </c>
      <c r="F37" s="8">
        <f>B37-C37-D37-E37</f>
        <v>51</v>
      </c>
    </row>
    <row r="38" spans="1:6" s="24" customFormat="1" x14ac:dyDescent="0.15">
      <c r="A38" s="26" t="s">
        <v>22</v>
      </c>
      <c r="B38" s="27"/>
      <c r="C38" s="27">
        <f>C37/B37</f>
        <v>0.70769230769230773</v>
      </c>
      <c r="D38" s="27">
        <f>D37/B37</f>
        <v>0.12222222222222222</v>
      </c>
      <c r="E38" s="27">
        <f>E37/B37</f>
        <v>0.12649572649572649</v>
      </c>
      <c r="F38" s="28">
        <f>F37/B37</f>
        <v>4.3589743589743588E-2</v>
      </c>
    </row>
    <row r="39" spans="1:6" x14ac:dyDescent="0.15">
      <c r="A39" s="6" t="s">
        <v>193</v>
      </c>
      <c r="B39" s="7">
        <v>1170</v>
      </c>
      <c r="C39" s="7">
        <f>'10'!C39+'10'!D39</f>
        <v>741</v>
      </c>
      <c r="D39" s="7">
        <f>'10'!E39+'10'!F39</f>
        <v>180</v>
      </c>
      <c r="E39" s="7">
        <f>'10'!G39</f>
        <v>196</v>
      </c>
      <c r="F39" s="8">
        <f>B39-C39-D39-E39</f>
        <v>53</v>
      </c>
    </row>
    <row r="40" spans="1:6" s="24" customFormat="1" x14ac:dyDescent="0.15">
      <c r="A40" s="26" t="s">
        <v>22</v>
      </c>
      <c r="B40" s="27"/>
      <c r="C40" s="27">
        <f>C39/B39</f>
        <v>0.6333333333333333</v>
      </c>
      <c r="D40" s="27">
        <f>D39/B39</f>
        <v>0.15384615384615385</v>
      </c>
      <c r="E40" s="27">
        <f>E39/B39</f>
        <v>0.16752136752136751</v>
      </c>
      <c r="F40" s="28">
        <f>F39/B39</f>
        <v>4.5299145299145298E-2</v>
      </c>
    </row>
    <row r="41" spans="1:6" x14ac:dyDescent="0.15">
      <c r="A41" s="6" t="s">
        <v>194</v>
      </c>
      <c r="B41" s="7">
        <v>1170</v>
      </c>
      <c r="C41" s="7">
        <f>'10'!C41+'10'!D41</f>
        <v>666</v>
      </c>
      <c r="D41" s="7">
        <f>'10'!E41+'10'!F41</f>
        <v>161</v>
      </c>
      <c r="E41" s="7">
        <f>'10'!G41</f>
        <v>287</v>
      </c>
      <c r="F41" s="8">
        <f>B41-C41-D41-E41</f>
        <v>56</v>
      </c>
    </row>
    <row r="42" spans="1:6" s="24" customFormat="1" x14ac:dyDescent="0.15">
      <c r="A42" s="21" t="s">
        <v>22</v>
      </c>
      <c r="B42" s="22"/>
      <c r="C42" s="22">
        <f>C41/B41</f>
        <v>0.56923076923076921</v>
      </c>
      <c r="D42" s="22">
        <f>D41/B41</f>
        <v>0.13760683760683762</v>
      </c>
      <c r="E42" s="22">
        <f>E41/B41</f>
        <v>0.24529914529914529</v>
      </c>
      <c r="F42" s="23">
        <f>F41/B41</f>
        <v>4.7863247863247867E-2</v>
      </c>
    </row>
    <row r="43" spans="1:6" x14ac:dyDescent="0.15">
      <c r="A43" s="12"/>
      <c r="B43" s="12"/>
      <c r="C43" s="12"/>
      <c r="D43" s="12"/>
      <c r="E43" s="12"/>
      <c r="F43" s="12"/>
    </row>
    <row r="44" spans="1:6" x14ac:dyDescent="0.15">
      <c r="A44" s="12"/>
      <c r="B44" s="12"/>
      <c r="C44" s="12"/>
      <c r="D44" s="12"/>
      <c r="E44" s="12"/>
      <c r="F44" s="12"/>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2"/>
  <sheetViews>
    <sheetView tabSelected="1" view="pageBreakPreview" zoomScale="80" zoomScaleNormal="100" zoomScaleSheetLayoutView="80" workbookViewId="0">
      <pane xSplit="1" ySplit="2" topLeftCell="B25" activePane="bottomRight" state="frozen"/>
      <selection activeCell="AB3" sqref="AB3"/>
      <selection pane="topRight" activeCell="AB3" sqref="AB3"/>
      <selection pane="bottomLeft" activeCell="AB3" sqref="AB3"/>
      <selection pane="bottomRight" activeCell="AB3" sqref="AB3"/>
    </sheetView>
  </sheetViews>
  <sheetFormatPr defaultColWidth="6.125" defaultRowHeight="10.5" x14ac:dyDescent="0.15"/>
  <cols>
    <col min="1" max="1" width="90.125" style="1" customWidth="1"/>
    <col min="2" max="35" width="5" style="1" customWidth="1"/>
    <col min="36" max="16384" width="6.125" style="1"/>
  </cols>
  <sheetData>
    <row r="1" spans="1:6" x14ac:dyDescent="0.15">
      <c r="A1" s="1" t="s">
        <v>214</v>
      </c>
    </row>
    <row r="2" spans="1:6" s="5" customFormat="1" ht="90" customHeight="1" x14ac:dyDescent="0.15">
      <c r="A2" s="2" t="s">
        <v>22</v>
      </c>
      <c r="B2" s="3" t="s">
        <v>4</v>
      </c>
      <c r="C2" s="3" t="s">
        <v>339</v>
      </c>
      <c r="D2" s="3" t="s">
        <v>340</v>
      </c>
      <c r="E2" s="3" t="s">
        <v>35</v>
      </c>
      <c r="F2" s="4" t="s">
        <v>8</v>
      </c>
    </row>
    <row r="3" spans="1:6" x14ac:dyDescent="0.15">
      <c r="A3" s="6" t="s">
        <v>195</v>
      </c>
      <c r="B3" s="7">
        <v>1170</v>
      </c>
      <c r="C3" s="7">
        <f>'11'!C3+'11'!D3</f>
        <v>601</v>
      </c>
      <c r="D3" s="7">
        <f>'11'!E3+'11'!F3</f>
        <v>276</v>
      </c>
      <c r="E3" s="7">
        <f>'11'!G3</f>
        <v>237</v>
      </c>
      <c r="F3" s="8">
        <f>B3-C3-D3-E3</f>
        <v>56</v>
      </c>
    </row>
    <row r="4" spans="1:6" s="24" customFormat="1" x14ac:dyDescent="0.15">
      <c r="A4" s="31" t="s">
        <v>22</v>
      </c>
      <c r="B4" s="27"/>
      <c r="C4" s="27">
        <f>C3/B3</f>
        <v>0.51367521367521363</v>
      </c>
      <c r="D4" s="27">
        <f>D3/B3</f>
        <v>0.23589743589743589</v>
      </c>
      <c r="E4" s="27">
        <f>E3/B3</f>
        <v>0.20256410256410257</v>
      </c>
      <c r="F4" s="28">
        <f>F3/B3</f>
        <v>4.7863247863247867E-2</v>
      </c>
    </row>
    <row r="5" spans="1:6" x14ac:dyDescent="0.15">
      <c r="A5" s="6" t="s">
        <v>241</v>
      </c>
      <c r="B5" s="7">
        <v>1170</v>
      </c>
      <c r="C5" s="7">
        <f>'11'!C5+'11'!D5</f>
        <v>500</v>
      </c>
      <c r="D5" s="7">
        <f>'11'!E5+'11'!F5</f>
        <v>306</v>
      </c>
      <c r="E5" s="7">
        <f>'11'!G5</f>
        <v>300</v>
      </c>
      <c r="F5" s="8">
        <f>B5-C5-D5-E5</f>
        <v>64</v>
      </c>
    </row>
    <row r="6" spans="1:6" s="24" customFormat="1" x14ac:dyDescent="0.15">
      <c r="A6" s="26"/>
      <c r="B6" s="27"/>
      <c r="C6" s="27">
        <f>C5/B5</f>
        <v>0.42735042735042733</v>
      </c>
      <c r="D6" s="27">
        <f>D5/B5</f>
        <v>0.26153846153846155</v>
      </c>
      <c r="E6" s="27">
        <f>E5/B5</f>
        <v>0.25641025641025639</v>
      </c>
      <c r="F6" s="28">
        <f>F5/B5</f>
        <v>5.4700854700854701E-2</v>
      </c>
    </row>
    <row r="7" spans="1:6" x14ac:dyDescent="0.15">
      <c r="A7" s="6" t="s">
        <v>196</v>
      </c>
      <c r="B7" s="7">
        <v>1170</v>
      </c>
      <c r="C7" s="7">
        <f>'11'!C7+'11'!D7</f>
        <v>460</v>
      </c>
      <c r="D7" s="7">
        <f>'11'!E7+'11'!F7</f>
        <v>292</v>
      </c>
      <c r="E7" s="7">
        <f>'11'!G7</f>
        <v>362</v>
      </c>
      <c r="F7" s="8">
        <f>B7-C7-D7-E7</f>
        <v>56</v>
      </c>
    </row>
    <row r="8" spans="1:6" s="24" customFormat="1" x14ac:dyDescent="0.15">
      <c r="A8" s="26"/>
      <c r="B8" s="27"/>
      <c r="C8" s="27">
        <f>C7/B7</f>
        <v>0.39316239316239315</v>
      </c>
      <c r="D8" s="27">
        <f>D7/B7</f>
        <v>0.24957264957264957</v>
      </c>
      <c r="E8" s="27">
        <f>E7/B7</f>
        <v>0.30940170940170941</v>
      </c>
      <c r="F8" s="28">
        <f>F7/B7</f>
        <v>4.7863247863247867E-2</v>
      </c>
    </row>
    <row r="9" spans="1:6" x14ac:dyDescent="0.15">
      <c r="A9" s="6" t="s">
        <v>197</v>
      </c>
      <c r="B9" s="7">
        <v>1170</v>
      </c>
      <c r="C9" s="7">
        <f>'11'!C9+'11'!D9</f>
        <v>826</v>
      </c>
      <c r="D9" s="7">
        <f>'11'!E9+'11'!F9</f>
        <v>121</v>
      </c>
      <c r="E9" s="7">
        <f>'11'!G9</f>
        <v>166</v>
      </c>
      <c r="F9" s="8">
        <f>B9-C9-D9-E9</f>
        <v>57</v>
      </c>
    </row>
    <row r="10" spans="1:6" s="24" customFormat="1" x14ac:dyDescent="0.15">
      <c r="A10" s="26"/>
      <c r="B10" s="27"/>
      <c r="C10" s="27">
        <f>C9/B9</f>
        <v>0.70598290598290603</v>
      </c>
      <c r="D10" s="27">
        <f>D9/B9</f>
        <v>0.10341880341880341</v>
      </c>
      <c r="E10" s="27">
        <f>E9/B9</f>
        <v>0.14188034188034188</v>
      </c>
      <c r="F10" s="28">
        <f>F9/B9</f>
        <v>4.8717948717948718E-2</v>
      </c>
    </row>
    <row r="11" spans="1:6" x14ac:dyDescent="0.15">
      <c r="A11" s="6" t="s">
        <v>198</v>
      </c>
      <c r="B11" s="7">
        <v>1170</v>
      </c>
      <c r="C11" s="7">
        <f>'11'!C11+'11'!D11</f>
        <v>818</v>
      </c>
      <c r="D11" s="7">
        <f>'11'!E11+'11'!F11</f>
        <v>110</v>
      </c>
      <c r="E11" s="7">
        <f>'11'!G11</f>
        <v>188</v>
      </c>
      <c r="F11" s="8">
        <f>B11-C11-D11-E11</f>
        <v>54</v>
      </c>
    </row>
    <row r="12" spans="1:6" s="24" customFormat="1" x14ac:dyDescent="0.15">
      <c r="A12" s="33" t="s">
        <v>22</v>
      </c>
      <c r="B12" s="27"/>
      <c r="C12" s="27">
        <f>C11/B11</f>
        <v>0.6991452991452991</v>
      </c>
      <c r="D12" s="27">
        <f>D11/B11</f>
        <v>9.4017094017094016E-2</v>
      </c>
      <c r="E12" s="27">
        <f>E11/B11</f>
        <v>0.1606837606837607</v>
      </c>
      <c r="F12" s="28">
        <f>F11/B11</f>
        <v>4.6153846153846156E-2</v>
      </c>
    </row>
    <row r="13" spans="1:6" x14ac:dyDescent="0.15">
      <c r="A13" s="6" t="s">
        <v>200</v>
      </c>
      <c r="B13" s="7">
        <v>1170</v>
      </c>
      <c r="C13" s="7">
        <f>'11'!C13+'11'!D13</f>
        <v>907</v>
      </c>
      <c r="D13" s="7">
        <f>'11'!E13+'11'!F13</f>
        <v>82</v>
      </c>
      <c r="E13" s="7">
        <f>'11'!G13</f>
        <v>121</v>
      </c>
      <c r="F13" s="8">
        <f>B13-C13-D13-E13</f>
        <v>60</v>
      </c>
    </row>
    <row r="14" spans="1:6" s="24" customFormat="1" x14ac:dyDescent="0.15">
      <c r="A14" s="26" t="s">
        <v>22</v>
      </c>
      <c r="B14" s="27"/>
      <c r="C14" s="27">
        <f>C13/B13</f>
        <v>0.77521367521367524</v>
      </c>
      <c r="D14" s="27">
        <f>D13/B13</f>
        <v>7.0085470085470086E-2</v>
      </c>
      <c r="E14" s="27">
        <f>E13/B13</f>
        <v>0.10341880341880341</v>
      </c>
      <c r="F14" s="28">
        <f>F13/B13</f>
        <v>5.128205128205128E-2</v>
      </c>
    </row>
    <row r="15" spans="1:6" x14ac:dyDescent="0.15">
      <c r="A15" s="6" t="s">
        <v>201</v>
      </c>
      <c r="B15" s="7">
        <v>1170</v>
      </c>
      <c r="C15" s="7">
        <f>'11'!C15+'11'!D15</f>
        <v>891</v>
      </c>
      <c r="D15" s="7">
        <f>'11'!E15+'11'!F15</f>
        <v>123</v>
      </c>
      <c r="E15" s="7">
        <f>'11'!G15</f>
        <v>93</v>
      </c>
      <c r="F15" s="8">
        <f>B15-C15-D15-E15</f>
        <v>63</v>
      </c>
    </row>
    <row r="16" spans="1:6" s="24" customFormat="1" x14ac:dyDescent="0.15">
      <c r="A16" s="26" t="s">
        <v>22</v>
      </c>
      <c r="B16" s="27"/>
      <c r="C16" s="27">
        <f>C15/B15</f>
        <v>0.7615384615384615</v>
      </c>
      <c r="D16" s="27">
        <f>D15/B15</f>
        <v>0.10512820512820513</v>
      </c>
      <c r="E16" s="27">
        <f>E15/B15</f>
        <v>7.9487179487179482E-2</v>
      </c>
      <c r="F16" s="28">
        <f>F15/B15</f>
        <v>5.3846153846153849E-2</v>
      </c>
    </row>
    <row r="17" spans="1:6" x14ac:dyDescent="0.15">
      <c r="A17" s="6" t="s">
        <v>202</v>
      </c>
      <c r="B17" s="7">
        <v>1170</v>
      </c>
      <c r="C17" s="7">
        <f>'11'!C17+'11'!D17</f>
        <v>649</v>
      </c>
      <c r="D17" s="7">
        <f>'11'!E17+'11'!F17</f>
        <v>321</v>
      </c>
      <c r="E17" s="7">
        <f>'11'!G17</f>
        <v>134</v>
      </c>
      <c r="F17" s="8">
        <f>B17-C17-D17-E17</f>
        <v>66</v>
      </c>
    </row>
    <row r="18" spans="1:6" s="24" customFormat="1" x14ac:dyDescent="0.15">
      <c r="A18" s="26" t="s">
        <v>22</v>
      </c>
      <c r="B18" s="27"/>
      <c r="C18" s="27">
        <f>C17/B17</f>
        <v>0.55470085470085473</v>
      </c>
      <c r="D18" s="27">
        <f>D17/B17</f>
        <v>0.27435897435897438</v>
      </c>
      <c r="E18" s="27">
        <f>E17/B17</f>
        <v>0.11452991452991453</v>
      </c>
      <c r="F18" s="28">
        <f>F17/B17</f>
        <v>5.6410256410256411E-2</v>
      </c>
    </row>
    <row r="19" spans="1:6" x14ac:dyDescent="0.15">
      <c r="A19" s="6" t="s">
        <v>203</v>
      </c>
      <c r="B19" s="7">
        <v>1170</v>
      </c>
      <c r="C19" s="7">
        <f>'11'!C19+'11'!D19</f>
        <v>587</v>
      </c>
      <c r="D19" s="7">
        <f>'11'!E19+'11'!F19</f>
        <v>292</v>
      </c>
      <c r="E19" s="7">
        <f>'11'!G19</f>
        <v>222</v>
      </c>
      <c r="F19" s="8">
        <f>B19-C19-D19-E19</f>
        <v>69</v>
      </c>
    </row>
    <row r="20" spans="1:6" s="24" customFormat="1" x14ac:dyDescent="0.15">
      <c r="A20" s="26" t="s">
        <v>22</v>
      </c>
      <c r="B20" s="27"/>
      <c r="C20" s="27">
        <f>C19/B19</f>
        <v>0.5017094017094017</v>
      </c>
      <c r="D20" s="27">
        <f>D19/B19</f>
        <v>0.24957264957264957</v>
      </c>
      <c r="E20" s="27">
        <f>E19/B19</f>
        <v>0.18974358974358974</v>
      </c>
      <c r="F20" s="28">
        <f>F19/B19</f>
        <v>5.8974358974358973E-2</v>
      </c>
    </row>
    <row r="21" spans="1:6" x14ac:dyDescent="0.15">
      <c r="A21" s="6" t="s">
        <v>204</v>
      </c>
      <c r="B21" s="7">
        <v>1170</v>
      </c>
      <c r="C21" s="7">
        <f>'11'!C21+'11'!D21</f>
        <v>850</v>
      </c>
      <c r="D21" s="7">
        <f>'11'!E21+'11'!F21</f>
        <v>121</v>
      </c>
      <c r="E21" s="7">
        <f>'11'!G21</f>
        <v>140</v>
      </c>
      <c r="F21" s="8">
        <f>B21-C21-D21-E21</f>
        <v>59</v>
      </c>
    </row>
    <row r="22" spans="1:6" s="24" customFormat="1" x14ac:dyDescent="0.15">
      <c r="A22" s="26" t="s">
        <v>22</v>
      </c>
      <c r="B22" s="27"/>
      <c r="C22" s="27">
        <f>C21/B21</f>
        <v>0.72649572649572647</v>
      </c>
      <c r="D22" s="27">
        <f>D21/B21</f>
        <v>0.10341880341880341</v>
      </c>
      <c r="E22" s="27">
        <f>E21/B21</f>
        <v>0.11965811965811966</v>
      </c>
      <c r="F22" s="28">
        <f>F21/B21</f>
        <v>5.0427350427350429E-2</v>
      </c>
    </row>
    <row r="23" spans="1:6" x14ac:dyDescent="0.15">
      <c r="A23" s="6" t="s">
        <v>205</v>
      </c>
      <c r="B23" s="7">
        <v>1170</v>
      </c>
      <c r="C23" s="7">
        <f>'11'!C23+'11'!D23</f>
        <v>573</v>
      </c>
      <c r="D23" s="7">
        <f>'11'!E23+'11'!F23</f>
        <v>266</v>
      </c>
      <c r="E23" s="7">
        <f>'11'!G23</f>
        <v>272</v>
      </c>
      <c r="F23" s="8">
        <f>B23-C23-D23-E23</f>
        <v>59</v>
      </c>
    </row>
    <row r="24" spans="1:6" s="24" customFormat="1" x14ac:dyDescent="0.15">
      <c r="A24" s="26" t="s">
        <v>22</v>
      </c>
      <c r="B24" s="27"/>
      <c r="C24" s="27">
        <f>C23/B23</f>
        <v>0.48974358974358972</v>
      </c>
      <c r="D24" s="27">
        <f>D23/B23</f>
        <v>0.22735042735042735</v>
      </c>
      <c r="E24" s="27">
        <f>E23/B23</f>
        <v>0.23247863247863249</v>
      </c>
      <c r="F24" s="28">
        <f>F23/B23</f>
        <v>5.0427350427350429E-2</v>
      </c>
    </row>
    <row r="25" spans="1:6" x14ac:dyDescent="0.15">
      <c r="A25" s="6" t="s">
        <v>206</v>
      </c>
      <c r="B25" s="7">
        <v>1170</v>
      </c>
      <c r="C25" s="7">
        <f>'11'!C25+'11'!D25</f>
        <v>454</v>
      </c>
      <c r="D25" s="7">
        <f>'11'!E25+'11'!F25</f>
        <v>247</v>
      </c>
      <c r="E25" s="7">
        <f>'11'!G25</f>
        <v>407</v>
      </c>
      <c r="F25" s="8">
        <f>B25-C25-D25-E25</f>
        <v>62</v>
      </c>
    </row>
    <row r="26" spans="1:6" s="24" customFormat="1" x14ac:dyDescent="0.15">
      <c r="A26" s="26" t="s">
        <v>22</v>
      </c>
      <c r="B26" s="27"/>
      <c r="C26" s="27">
        <f>C25/B25</f>
        <v>0.38803418803418804</v>
      </c>
      <c r="D26" s="27">
        <f>D25/B25</f>
        <v>0.21111111111111111</v>
      </c>
      <c r="E26" s="27">
        <f>E25/B25</f>
        <v>0.34786324786324785</v>
      </c>
      <c r="F26" s="28">
        <f>F25/B25</f>
        <v>5.2991452991452991E-2</v>
      </c>
    </row>
    <row r="27" spans="1:6" x14ac:dyDescent="0.15">
      <c r="A27" s="6" t="s">
        <v>207</v>
      </c>
      <c r="B27" s="7">
        <v>1170</v>
      </c>
      <c r="C27" s="7">
        <f>'11'!C27+'11'!D27</f>
        <v>715</v>
      </c>
      <c r="D27" s="7">
        <f>'11'!E27+'11'!F27</f>
        <v>262</v>
      </c>
      <c r="E27" s="7">
        <f>'11'!G27</f>
        <v>129</v>
      </c>
      <c r="F27" s="8">
        <f>B27-C27-D27-E27</f>
        <v>64</v>
      </c>
    </row>
    <row r="28" spans="1:6" s="24" customFormat="1" x14ac:dyDescent="0.15">
      <c r="A28" s="26" t="s">
        <v>22</v>
      </c>
      <c r="B28" s="27"/>
      <c r="C28" s="27">
        <f>C27/B27</f>
        <v>0.61111111111111116</v>
      </c>
      <c r="D28" s="27">
        <f>D27/B27</f>
        <v>0.22393162393162394</v>
      </c>
      <c r="E28" s="27">
        <f>E27/B27</f>
        <v>0.11025641025641025</v>
      </c>
      <c r="F28" s="28">
        <f>F27/B27</f>
        <v>5.4700854700854701E-2</v>
      </c>
    </row>
    <row r="29" spans="1:6" x14ac:dyDescent="0.15">
      <c r="A29" s="6" t="s">
        <v>208</v>
      </c>
      <c r="B29" s="7">
        <v>1170</v>
      </c>
      <c r="C29" s="7">
        <f>'11'!C29+'11'!D29</f>
        <v>879</v>
      </c>
      <c r="D29" s="7">
        <f>'11'!E29+'11'!F29</f>
        <v>165</v>
      </c>
      <c r="E29" s="7">
        <f>'11'!G29</f>
        <v>68</v>
      </c>
      <c r="F29" s="8">
        <f>B29-C29-D29-E29</f>
        <v>58</v>
      </c>
    </row>
    <row r="30" spans="1:6" s="24" customFormat="1" x14ac:dyDescent="0.15">
      <c r="A30" s="26" t="s">
        <v>22</v>
      </c>
      <c r="B30" s="27"/>
      <c r="C30" s="27">
        <f>C29/B29</f>
        <v>0.75128205128205128</v>
      </c>
      <c r="D30" s="27">
        <f>D29/B29</f>
        <v>0.14102564102564102</v>
      </c>
      <c r="E30" s="27">
        <f>E29/B29</f>
        <v>5.8119658119658121E-2</v>
      </c>
      <c r="F30" s="28">
        <f>F29/B29</f>
        <v>4.957264957264957E-2</v>
      </c>
    </row>
    <row r="31" spans="1:6" x14ac:dyDescent="0.15">
      <c r="A31" s="6" t="s">
        <v>209</v>
      </c>
      <c r="B31" s="7">
        <v>1170</v>
      </c>
      <c r="C31" s="7">
        <f>'11'!C31+'11'!D31</f>
        <v>763</v>
      </c>
      <c r="D31" s="7">
        <f>'11'!E31+'11'!F31</f>
        <v>175</v>
      </c>
      <c r="E31" s="7">
        <f>'11'!G31</f>
        <v>171</v>
      </c>
      <c r="F31" s="8">
        <f>B31-C31-D31-E31</f>
        <v>61</v>
      </c>
    </row>
    <row r="32" spans="1:6" s="24" customFormat="1" x14ac:dyDescent="0.15">
      <c r="A32" s="26" t="s">
        <v>22</v>
      </c>
      <c r="B32" s="27"/>
      <c r="C32" s="27">
        <f>C31/B31</f>
        <v>0.65213675213675215</v>
      </c>
      <c r="D32" s="27">
        <f>D31/B31</f>
        <v>0.14957264957264957</v>
      </c>
      <c r="E32" s="27">
        <f>E31/B31</f>
        <v>0.14615384615384616</v>
      </c>
      <c r="F32" s="28">
        <f>F31/B31</f>
        <v>5.2136752136752139E-2</v>
      </c>
    </row>
    <row r="33" spans="1:6" x14ac:dyDescent="0.15">
      <c r="A33" s="6" t="s">
        <v>210</v>
      </c>
      <c r="B33" s="7">
        <v>1170</v>
      </c>
      <c r="C33" s="7">
        <f>'11'!C33+'11'!D33</f>
        <v>418</v>
      </c>
      <c r="D33" s="7">
        <f>'11'!E33+'11'!F33</f>
        <v>330</v>
      </c>
      <c r="E33" s="7">
        <f>'11'!G33</f>
        <v>361</v>
      </c>
      <c r="F33" s="8">
        <f>B33-C33-D33-E33</f>
        <v>61</v>
      </c>
    </row>
    <row r="34" spans="1:6" s="24" customFormat="1" x14ac:dyDescent="0.15">
      <c r="A34" s="26" t="s">
        <v>22</v>
      </c>
      <c r="B34" s="27"/>
      <c r="C34" s="27">
        <f>C33/B33</f>
        <v>0.35726495726495727</v>
      </c>
      <c r="D34" s="27">
        <f>D33/B33</f>
        <v>0.28205128205128205</v>
      </c>
      <c r="E34" s="27">
        <f>E33/B33</f>
        <v>0.30854700854700856</v>
      </c>
      <c r="F34" s="28">
        <f>F33/B33</f>
        <v>5.2136752136752139E-2</v>
      </c>
    </row>
    <row r="35" spans="1:6" x14ac:dyDescent="0.15">
      <c r="A35" s="6" t="s">
        <v>212</v>
      </c>
      <c r="B35" s="7">
        <v>1170</v>
      </c>
      <c r="C35" s="7">
        <f>'11'!C35+'11'!D35</f>
        <v>445</v>
      </c>
      <c r="D35" s="7">
        <f>'11'!E35+'11'!F35</f>
        <v>266</v>
      </c>
      <c r="E35" s="7">
        <f>'11'!G35</f>
        <v>395</v>
      </c>
      <c r="F35" s="8">
        <f>B35-C35-D35-E35</f>
        <v>64</v>
      </c>
    </row>
    <row r="36" spans="1:6" s="24" customFormat="1" x14ac:dyDescent="0.15">
      <c r="A36" s="26"/>
      <c r="B36" s="27"/>
      <c r="C36" s="27">
        <f>C35/B35</f>
        <v>0.38034188034188032</v>
      </c>
      <c r="D36" s="27">
        <f>D35/B35</f>
        <v>0.22735042735042735</v>
      </c>
      <c r="E36" s="27">
        <f>E35/B35</f>
        <v>0.33760683760683763</v>
      </c>
      <c r="F36" s="28">
        <f>F35/B35</f>
        <v>5.4700854700854701E-2</v>
      </c>
    </row>
    <row r="37" spans="1:6" x14ac:dyDescent="0.15">
      <c r="A37" s="6" t="s">
        <v>211</v>
      </c>
      <c r="B37" s="7">
        <v>1170</v>
      </c>
      <c r="C37" s="7">
        <f>'11'!C37+'11'!D37</f>
        <v>491</v>
      </c>
      <c r="D37" s="7">
        <f>'11'!E37+'11'!F37</f>
        <v>269</v>
      </c>
      <c r="E37" s="7">
        <f>'11'!G37</f>
        <v>341</v>
      </c>
      <c r="F37" s="8">
        <f>B37-C37-D37-E37</f>
        <v>69</v>
      </c>
    </row>
    <row r="38" spans="1:6" s="24" customFormat="1" x14ac:dyDescent="0.15">
      <c r="A38" s="26" t="s">
        <v>22</v>
      </c>
      <c r="B38" s="27"/>
      <c r="C38" s="27">
        <f>C37/B37</f>
        <v>0.41965811965811967</v>
      </c>
      <c r="D38" s="27">
        <f>D37/B37</f>
        <v>0.2299145299145299</v>
      </c>
      <c r="E38" s="27">
        <f>E37/B37</f>
        <v>0.29145299145299147</v>
      </c>
      <c r="F38" s="28">
        <f>F37/B37</f>
        <v>5.8974358974358973E-2</v>
      </c>
    </row>
    <row r="39" spans="1:6" x14ac:dyDescent="0.15">
      <c r="A39" s="6" t="s">
        <v>138</v>
      </c>
      <c r="B39" s="7">
        <v>1170</v>
      </c>
      <c r="C39" s="7">
        <f>'11'!C39+'11'!D39</f>
        <v>718</v>
      </c>
      <c r="D39" s="7">
        <f>'11'!E39+'11'!F39</f>
        <v>112</v>
      </c>
      <c r="E39" s="7">
        <f>'11'!G39</f>
        <v>278</v>
      </c>
      <c r="F39" s="8">
        <f>B39-C39-D39-E39</f>
        <v>62</v>
      </c>
    </row>
    <row r="40" spans="1:6" s="24" customFormat="1" x14ac:dyDescent="0.15">
      <c r="A40" s="26" t="s">
        <v>22</v>
      </c>
      <c r="B40" s="27"/>
      <c r="C40" s="27">
        <f>C39/B39</f>
        <v>0.61367521367521372</v>
      </c>
      <c r="D40" s="27">
        <f>D39/B39</f>
        <v>9.5726495726495733E-2</v>
      </c>
      <c r="E40" s="27">
        <f>E39/B39</f>
        <v>0.2376068376068376</v>
      </c>
      <c r="F40" s="28">
        <f>F39/B39</f>
        <v>5.2991452991452991E-2</v>
      </c>
    </row>
    <row r="41" spans="1:6" x14ac:dyDescent="0.15">
      <c r="A41" s="6" t="s">
        <v>213</v>
      </c>
      <c r="B41" s="7">
        <v>1170</v>
      </c>
      <c r="C41" s="7">
        <f>'11'!C41+'11'!D41</f>
        <v>645</v>
      </c>
      <c r="D41" s="7">
        <f>'11'!E41+'11'!F41</f>
        <v>210</v>
      </c>
      <c r="E41" s="7">
        <f>'11'!G41</f>
        <v>254</v>
      </c>
      <c r="F41" s="8">
        <f>B41-C41-D41-E41</f>
        <v>61</v>
      </c>
    </row>
    <row r="42" spans="1:6" s="24" customFormat="1" x14ac:dyDescent="0.15">
      <c r="A42" s="21"/>
      <c r="B42" s="22"/>
      <c r="C42" s="22">
        <f>C41/B41</f>
        <v>0.55128205128205132</v>
      </c>
      <c r="D42" s="22">
        <f>D41/B41</f>
        <v>0.17948717948717949</v>
      </c>
      <c r="E42" s="22">
        <f>E41/B41</f>
        <v>0.2170940170940171</v>
      </c>
      <c r="F42" s="23">
        <f>F41/B41</f>
        <v>5.2136752136752139E-2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7" width="5" style="1" customWidth="1"/>
    <col min="8" max="8" width="5" style="1"/>
    <col min="9" max="25" width="5" style="1" customWidth="1"/>
    <col min="26" max="16384" width="5" style="1"/>
  </cols>
  <sheetData>
    <row r="1" spans="1:25" x14ac:dyDescent="0.15">
      <c r="A1" s="1" t="s">
        <v>220</v>
      </c>
    </row>
    <row r="2" spans="1:25" x14ac:dyDescent="0.15">
      <c r="A2" s="1" t="s">
        <v>251</v>
      </c>
      <c r="G2" s="19"/>
      <c r="H2" s="1" t="s">
        <v>252</v>
      </c>
      <c r="M2" s="1" t="s">
        <v>254</v>
      </c>
      <c r="T2" s="1" t="s">
        <v>255</v>
      </c>
    </row>
    <row r="3" spans="1:25" x14ac:dyDescent="0.15">
      <c r="A3" s="1" t="s">
        <v>250</v>
      </c>
      <c r="G3" s="19"/>
      <c r="H3" s="1" t="s">
        <v>250</v>
      </c>
      <c r="M3" s="1" t="s">
        <v>253</v>
      </c>
      <c r="O3" s="14"/>
      <c r="T3" s="1" t="s">
        <v>253</v>
      </c>
    </row>
    <row r="4" spans="1:25" s="5" customFormat="1" ht="127.5" customHeight="1" x14ac:dyDescent="0.15">
      <c r="A4" s="2" t="s">
        <v>4</v>
      </c>
      <c r="B4" s="3" t="s">
        <v>143</v>
      </c>
      <c r="C4" s="3" t="s">
        <v>144</v>
      </c>
      <c r="D4" s="3" t="s">
        <v>145</v>
      </c>
      <c r="E4" s="3" t="s">
        <v>146</v>
      </c>
      <c r="F4" s="4" t="s">
        <v>8</v>
      </c>
      <c r="H4" s="2" t="s">
        <v>4</v>
      </c>
      <c r="I4" s="3" t="s">
        <v>324</v>
      </c>
      <c r="J4" s="3" t="s">
        <v>146</v>
      </c>
      <c r="K4" s="4" t="s">
        <v>8</v>
      </c>
      <c r="M4" s="2" t="s">
        <v>4</v>
      </c>
      <c r="N4" s="3" t="s">
        <v>143</v>
      </c>
      <c r="O4" s="3" t="s">
        <v>147</v>
      </c>
      <c r="P4" s="3" t="s">
        <v>148</v>
      </c>
      <c r="Q4" s="3" t="s">
        <v>146</v>
      </c>
      <c r="R4" s="4" t="s">
        <v>8</v>
      </c>
      <c r="T4" s="2" t="s">
        <v>4</v>
      </c>
      <c r="U4" s="3" t="s">
        <v>324</v>
      </c>
      <c r="V4" s="3" t="s">
        <v>146</v>
      </c>
      <c r="W4" s="4" t="s">
        <v>8</v>
      </c>
    </row>
    <row r="5" spans="1:25" x14ac:dyDescent="0.15">
      <c r="A5" s="6">
        <v>1170</v>
      </c>
      <c r="B5" s="7">
        <v>116</v>
      </c>
      <c r="C5" s="7">
        <v>290</v>
      </c>
      <c r="D5" s="7">
        <v>87</v>
      </c>
      <c r="E5" s="7">
        <v>663</v>
      </c>
      <c r="F5" s="8">
        <f>A5-B5-C5-D5-E5</f>
        <v>14</v>
      </c>
      <c r="H5" s="6">
        <v>1170</v>
      </c>
      <c r="I5" s="7">
        <f>B5+C5+D5</f>
        <v>493</v>
      </c>
      <c r="J5" s="7">
        <f>E5</f>
        <v>663</v>
      </c>
      <c r="K5" s="8">
        <f>H5-I5-J5</f>
        <v>14</v>
      </c>
      <c r="M5" s="6">
        <v>1170</v>
      </c>
      <c r="N5" s="7">
        <v>42</v>
      </c>
      <c r="O5" s="7">
        <v>83</v>
      </c>
      <c r="P5" s="7">
        <v>210</v>
      </c>
      <c r="Q5" s="7">
        <v>822</v>
      </c>
      <c r="R5" s="8">
        <f>M5-N5-O5-P5-Q5</f>
        <v>13</v>
      </c>
      <c r="T5" s="6">
        <v>1170</v>
      </c>
      <c r="U5" s="7">
        <f>N5+O5+P5</f>
        <v>335</v>
      </c>
      <c r="V5" s="7">
        <f>Q5</f>
        <v>822</v>
      </c>
      <c r="W5" s="8">
        <f>T5-U5-V5</f>
        <v>13</v>
      </c>
    </row>
    <row r="6" spans="1:25" s="24" customFormat="1" x14ac:dyDescent="0.15">
      <c r="A6" s="21"/>
      <c r="B6" s="22">
        <f>B5/$A$5</f>
        <v>9.914529914529914E-2</v>
      </c>
      <c r="C6" s="22">
        <f t="shared" ref="C6:F6" si="0">C5/$A$5</f>
        <v>0.24786324786324787</v>
      </c>
      <c r="D6" s="22">
        <f t="shared" si="0"/>
        <v>7.4358974358974358E-2</v>
      </c>
      <c r="E6" s="22">
        <f t="shared" si="0"/>
        <v>0.56666666666666665</v>
      </c>
      <c r="F6" s="23">
        <f t="shared" si="0"/>
        <v>1.1965811965811967E-2</v>
      </c>
      <c r="H6" s="21"/>
      <c r="I6" s="22">
        <f>I5/$H$5</f>
        <v>0.42136752136752137</v>
      </c>
      <c r="J6" s="22">
        <f t="shared" ref="J6:K6" si="1">J5/$H$5</f>
        <v>0.56666666666666665</v>
      </c>
      <c r="K6" s="23">
        <f t="shared" si="1"/>
        <v>1.1965811965811967E-2</v>
      </c>
      <c r="M6" s="21"/>
      <c r="N6" s="22">
        <f>N5/$M$5</f>
        <v>3.5897435897435895E-2</v>
      </c>
      <c r="O6" s="22">
        <f t="shared" ref="O6:R6" si="2">O5/$M$5</f>
        <v>7.0940170940170938E-2</v>
      </c>
      <c r="P6" s="22">
        <f t="shared" si="2"/>
        <v>0.17948717948717949</v>
      </c>
      <c r="Q6" s="22">
        <f t="shared" si="2"/>
        <v>0.70256410256410251</v>
      </c>
      <c r="R6" s="23">
        <f t="shared" si="2"/>
        <v>1.1111111111111112E-2</v>
      </c>
      <c r="T6" s="21"/>
      <c r="U6" s="22">
        <f>U5/$T$5</f>
        <v>0.28632478632478631</v>
      </c>
      <c r="V6" s="22">
        <f t="shared" ref="V6:W6" si="3">V5/$T$5</f>
        <v>0.70256410256410251</v>
      </c>
      <c r="W6" s="23">
        <f t="shared" si="3"/>
        <v>1.1111111111111112E-2</v>
      </c>
    </row>
    <row r="8" spans="1:25" x14ac:dyDescent="0.15">
      <c r="A8" s="1" t="s">
        <v>149</v>
      </c>
      <c r="H8" s="9"/>
      <c r="I8" s="1" t="s">
        <v>257</v>
      </c>
      <c r="O8" s="1" t="s">
        <v>150</v>
      </c>
      <c r="V8" s="1" t="s">
        <v>259</v>
      </c>
    </row>
    <row r="9" spans="1:25" x14ac:dyDescent="0.15">
      <c r="A9" s="14"/>
      <c r="H9" s="9"/>
      <c r="I9" s="1" t="s">
        <v>256</v>
      </c>
      <c r="V9" s="1" t="s">
        <v>258</v>
      </c>
    </row>
    <row r="10" spans="1:25" s="5" customFormat="1" ht="127.5" customHeight="1" x14ac:dyDescent="0.15">
      <c r="A10" s="2" t="s">
        <v>4</v>
      </c>
      <c r="B10" s="3" t="s">
        <v>151</v>
      </c>
      <c r="C10" s="3" t="s">
        <v>152</v>
      </c>
      <c r="D10" s="3" t="s">
        <v>153</v>
      </c>
      <c r="E10" s="3" t="s">
        <v>154</v>
      </c>
      <c r="F10" s="3" t="s">
        <v>35</v>
      </c>
      <c r="G10" s="4" t="s">
        <v>8</v>
      </c>
      <c r="I10" s="2" t="s">
        <v>4</v>
      </c>
      <c r="J10" s="3" t="s">
        <v>325</v>
      </c>
      <c r="K10" s="3" t="s">
        <v>326</v>
      </c>
      <c r="L10" s="3" t="s">
        <v>35</v>
      </c>
      <c r="M10" s="4" t="s">
        <v>8</v>
      </c>
      <c r="O10" s="2" t="s">
        <v>4</v>
      </c>
      <c r="P10" s="3" t="s">
        <v>155</v>
      </c>
      <c r="Q10" s="3" t="s">
        <v>156</v>
      </c>
      <c r="R10" s="3" t="s">
        <v>157</v>
      </c>
      <c r="S10" s="3" t="s">
        <v>158</v>
      </c>
      <c r="T10" s="4" t="s">
        <v>8</v>
      </c>
      <c r="V10" s="2" t="s">
        <v>4</v>
      </c>
      <c r="W10" s="3" t="s">
        <v>327</v>
      </c>
      <c r="X10" s="3" t="s">
        <v>328</v>
      </c>
      <c r="Y10" s="4" t="s">
        <v>8</v>
      </c>
    </row>
    <row r="11" spans="1:25" x14ac:dyDescent="0.15">
      <c r="A11" s="6">
        <v>1170</v>
      </c>
      <c r="B11" s="7">
        <v>103</v>
      </c>
      <c r="C11" s="7">
        <v>375</v>
      </c>
      <c r="D11" s="7">
        <v>326</v>
      </c>
      <c r="E11" s="7">
        <v>213</v>
      </c>
      <c r="F11" s="7">
        <v>131</v>
      </c>
      <c r="G11" s="8">
        <f>A11-B11-C11-D11-E11-F11</f>
        <v>22</v>
      </c>
      <c r="I11" s="6">
        <v>1170</v>
      </c>
      <c r="J11" s="7">
        <f>B11+C11</f>
        <v>478</v>
      </c>
      <c r="K11" s="7">
        <f>D11+E11</f>
        <v>539</v>
      </c>
      <c r="L11" s="7">
        <f>F11</f>
        <v>131</v>
      </c>
      <c r="M11" s="8">
        <f>I11-J11-K11-L11</f>
        <v>22</v>
      </c>
      <c r="O11" s="6">
        <v>1170</v>
      </c>
      <c r="P11" s="7">
        <v>129</v>
      </c>
      <c r="Q11" s="7">
        <v>233</v>
      </c>
      <c r="R11" s="7">
        <v>252</v>
      </c>
      <c r="S11" s="7">
        <v>540</v>
      </c>
      <c r="T11" s="8">
        <f>O11-P11-Q11-R11-S11</f>
        <v>16</v>
      </c>
      <c r="V11" s="6">
        <v>1170</v>
      </c>
      <c r="W11" s="7">
        <f>P11+Q11</f>
        <v>362</v>
      </c>
      <c r="X11" s="7">
        <f>R11+S11</f>
        <v>792</v>
      </c>
      <c r="Y11" s="8">
        <f>V11-W11-X11</f>
        <v>16</v>
      </c>
    </row>
    <row r="12" spans="1:25" s="24" customFormat="1" x14ac:dyDescent="0.15">
      <c r="A12" s="21"/>
      <c r="B12" s="22">
        <f>B11/$A$11</f>
        <v>8.8034188034188041E-2</v>
      </c>
      <c r="C12" s="22">
        <f t="shared" ref="C12:G12" si="4">C11/$A$11</f>
        <v>0.32051282051282054</v>
      </c>
      <c r="D12" s="22">
        <f t="shared" si="4"/>
        <v>0.27863247863247864</v>
      </c>
      <c r="E12" s="22">
        <f t="shared" si="4"/>
        <v>0.18205128205128204</v>
      </c>
      <c r="F12" s="22">
        <f t="shared" si="4"/>
        <v>0.11196581196581197</v>
      </c>
      <c r="G12" s="23">
        <f t="shared" si="4"/>
        <v>1.8803418803418803E-2</v>
      </c>
      <c r="I12" s="21"/>
      <c r="J12" s="22">
        <f>J11/$I$11</f>
        <v>0.40854700854700854</v>
      </c>
      <c r="K12" s="22">
        <f t="shared" ref="K12:M12" si="5">K11/$I$11</f>
        <v>0.46068376068376066</v>
      </c>
      <c r="L12" s="22">
        <f t="shared" si="5"/>
        <v>0.11196581196581197</v>
      </c>
      <c r="M12" s="23">
        <f t="shared" si="5"/>
        <v>1.8803418803418803E-2</v>
      </c>
      <c r="O12" s="21"/>
      <c r="P12" s="22">
        <f>P11/$O$11</f>
        <v>0.11025641025641025</v>
      </c>
      <c r="Q12" s="22">
        <f t="shared" ref="Q12:T12" si="6">Q11/$O$11</f>
        <v>0.19914529914529913</v>
      </c>
      <c r="R12" s="22">
        <f t="shared" si="6"/>
        <v>0.2153846153846154</v>
      </c>
      <c r="S12" s="22">
        <f t="shared" si="6"/>
        <v>0.46153846153846156</v>
      </c>
      <c r="T12" s="23">
        <f t="shared" si="6"/>
        <v>1.3675213675213675E-2</v>
      </c>
      <c r="V12" s="21"/>
      <c r="W12" s="22">
        <f>W11/$V$11</f>
        <v>0.30940170940170941</v>
      </c>
      <c r="X12" s="22">
        <f t="shared" ref="X12:Y12" si="7">X11/$V$11</f>
        <v>0.67692307692307696</v>
      </c>
      <c r="Y12" s="23">
        <f t="shared" si="7"/>
        <v>1.3675213675213675E-2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7" width="5" style="1" customWidth="1"/>
    <col min="8" max="8" width="5" style="1"/>
    <col min="9" max="20" width="5" style="1" customWidth="1"/>
    <col min="21" max="21" width="5" style="1"/>
    <col min="22" max="25" width="5" style="1" customWidth="1"/>
    <col min="26" max="16384" width="5" style="1"/>
  </cols>
  <sheetData>
    <row r="1" spans="1:25" x14ac:dyDescent="0.15">
      <c r="A1" s="1" t="s">
        <v>221</v>
      </c>
    </row>
    <row r="2" spans="1:25" x14ac:dyDescent="0.15">
      <c r="A2" s="1" t="s">
        <v>159</v>
      </c>
      <c r="G2" s="19"/>
      <c r="H2" s="14"/>
      <c r="I2" s="1" t="s">
        <v>160</v>
      </c>
      <c r="O2" s="1" t="s">
        <v>161</v>
      </c>
      <c r="V2" s="1" t="s">
        <v>162</v>
      </c>
    </row>
    <row r="3" spans="1:25" x14ac:dyDescent="0.15">
      <c r="A3" s="14"/>
      <c r="G3" s="19"/>
      <c r="H3" s="14"/>
      <c r="I3" s="14"/>
      <c r="O3" s="14"/>
    </row>
    <row r="4" spans="1:25" s="5" customFormat="1" ht="127.5" customHeight="1" x14ac:dyDescent="0.15">
      <c r="A4" s="2" t="s">
        <v>4</v>
      </c>
      <c r="B4" s="3" t="s">
        <v>151</v>
      </c>
      <c r="C4" s="3" t="s">
        <v>152</v>
      </c>
      <c r="D4" s="3" t="s">
        <v>153</v>
      </c>
      <c r="E4" s="3" t="s">
        <v>154</v>
      </c>
      <c r="F4" s="3" t="s">
        <v>35</v>
      </c>
      <c r="G4" s="4" t="s">
        <v>8</v>
      </c>
      <c r="I4" s="2" t="s">
        <v>4</v>
      </c>
      <c r="J4" s="3" t="s">
        <v>325</v>
      </c>
      <c r="K4" s="3" t="s">
        <v>326</v>
      </c>
      <c r="L4" s="3" t="s">
        <v>35</v>
      </c>
      <c r="M4" s="4" t="s">
        <v>8</v>
      </c>
      <c r="O4" s="36" t="s">
        <v>4</v>
      </c>
      <c r="P4" s="37" t="s">
        <v>155</v>
      </c>
      <c r="Q4" s="37" t="s">
        <v>163</v>
      </c>
      <c r="R4" s="37" t="s">
        <v>164</v>
      </c>
      <c r="S4" s="37" t="s">
        <v>158</v>
      </c>
      <c r="T4" s="38" t="s">
        <v>8</v>
      </c>
      <c r="V4" s="2" t="s">
        <v>4</v>
      </c>
      <c r="W4" s="3" t="s">
        <v>327</v>
      </c>
      <c r="X4" s="3" t="s">
        <v>328</v>
      </c>
      <c r="Y4" s="4" t="s">
        <v>8</v>
      </c>
    </row>
    <row r="5" spans="1:25" x14ac:dyDescent="0.15">
      <c r="A5" s="6">
        <v>1170</v>
      </c>
      <c r="B5" s="7">
        <v>117</v>
      </c>
      <c r="C5" s="7">
        <v>548</v>
      </c>
      <c r="D5" s="7">
        <v>274</v>
      </c>
      <c r="E5" s="7">
        <v>113</v>
      </c>
      <c r="F5" s="7">
        <v>103</v>
      </c>
      <c r="G5" s="8">
        <f>A5-SUM(B5:F5)</f>
        <v>15</v>
      </c>
      <c r="I5" s="6">
        <v>1170</v>
      </c>
      <c r="J5" s="7">
        <f>B5+C5</f>
        <v>665</v>
      </c>
      <c r="K5" s="7">
        <f>D5+E5</f>
        <v>387</v>
      </c>
      <c r="L5" s="7">
        <f>F5</f>
        <v>103</v>
      </c>
      <c r="M5" s="8">
        <f>I5-J5-K5-L5</f>
        <v>15</v>
      </c>
      <c r="O5" s="39">
        <v>1170</v>
      </c>
      <c r="P5" s="40">
        <v>26</v>
      </c>
      <c r="Q5" s="40">
        <v>161</v>
      </c>
      <c r="R5" s="40">
        <v>298</v>
      </c>
      <c r="S5" s="40">
        <v>664</v>
      </c>
      <c r="T5" s="41">
        <f>O5-P5-Q5-R5-S5</f>
        <v>21</v>
      </c>
      <c r="V5" s="6">
        <v>1170</v>
      </c>
      <c r="W5" s="7">
        <f>P5+Q5</f>
        <v>187</v>
      </c>
      <c r="X5" s="7">
        <f>R5+S5</f>
        <v>962</v>
      </c>
      <c r="Y5" s="8">
        <f>V5-W5-X5</f>
        <v>21</v>
      </c>
    </row>
    <row r="6" spans="1:25" s="24" customFormat="1" x14ac:dyDescent="0.15">
      <c r="A6" s="21"/>
      <c r="B6" s="22">
        <f>B5/$A$5</f>
        <v>0.1</v>
      </c>
      <c r="C6" s="22">
        <f t="shared" ref="C6:G6" si="0">C5/$A$5</f>
        <v>0.46837606837606838</v>
      </c>
      <c r="D6" s="22">
        <f t="shared" si="0"/>
        <v>0.23418803418803419</v>
      </c>
      <c r="E6" s="22">
        <f t="shared" si="0"/>
        <v>9.6581196581196585E-2</v>
      </c>
      <c r="F6" s="22">
        <f t="shared" si="0"/>
        <v>8.8034188034188041E-2</v>
      </c>
      <c r="G6" s="23">
        <f t="shared" si="0"/>
        <v>1.282051282051282E-2</v>
      </c>
      <c r="I6" s="21"/>
      <c r="J6" s="22">
        <f>J5/$I$5</f>
        <v>0.56837606837606836</v>
      </c>
      <c r="K6" s="22">
        <f t="shared" ref="K6:M6" si="1">K5/$I$5</f>
        <v>0.33076923076923076</v>
      </c>
      <c r="L6" s="22">
        <f t="shared" si="1"/>
        <v>8.8034188034188041E-2</v>
      </c>
      <c r="M6" s="23">
        <f t="shared" si="1"/>
        <v>1.282051282051282E-2</v>
      </c>
      <c r="O6" s="42"/>
      <c r="P6" s="43">
        <f>P5/$O$5</f>
        <v>2.2222222222222223E-2</v>
      </c>
      <c r="Q6" s="43">
        <f t="shared" ref="Q6:T6" si="2">Q5/$O$5</f>
        <v>0.13760683760683762</v>
      </c>
      <c r="R6" s="43">
        <f t="shared" si="2"/>
        <v>0.25470085470085468</v>
      </c>
      <c r="S6" s="43">
        <f t="shared" si="2"/>
        <v>0.5675213675213675</v>
      </c>
      <c r="T6" s="44">
        <f t="shared" si="2"/>
        <v>1.7948717948717947E-2</v>
      </c>
      <c r="V6" s="21"/>
      <c r="W6" s="22">
        <f>W5/$V$5</f>
        <v>0.15982905982905982</v>
      </c>
      <c r="X6" s="22">
        <f t="shared" ref="X6:Y6" si="3">X5/$V$5</f>
        <v>0.82222222222222219</v>
      </c>
      <c r="Y6" s="23">
        <f t="shared" si="3"/>
        <v>1.7948717948717947E-2</v>
      </c>
    </row>
    <row r="8" spans="1:25" x14ac:dyDescent="0.15">
      <c r="A8" s="1" t="s">
        <v>165</v>
      </c>
      <c r="H8" s="1" t="s">
        <v>260</v>
      </c>
      <c r="I8" s="14"/>
      <c r="M8" s="1" t="s">
        <v>166</v>
      </c>
      <c r="U8" s="1" t="s">
        <v>263</v>
      </c>
    </row>
    <row r="9" spans="1:25" x14ac:dyDescent="0.15">
      <c r="A9" s="14"/>
      <c r="H9" s="1" t="s">
        <v>261</v>
      </c>
      <c r="U9" s="1" t="s">
        <v>262</v>
      </c>
    </row>
    <row r="10" spans="1:25" s="5" customFormat="1" ht="127.5" customHeight="1" x14ac:dyDescent="0.15">
      <c r="A10" s="2" t="s">
        <v>4</v>
      </c>
      <c r="B10" s="3" t="s">
        <v>167</v>
      </c>
      <c r="C10" s="3" t="s">
        <v>168</v>
      </c>
      <c r="D10" s="3" t="s">
        <v>169</v>
      </c>
      <c r="E10" s="3" t="s">
        <v>170</v>
      </c>
      <c r="F10" s="4" t="s">
        <v>8</v>
      </c>
      <c r="H10" s="2" t="s">
        <v>4</v>
      </c>
      <c r="I10" s="3" t="s">
        <v>329</v>
      </c>
      <c r="J10" s="3" t="s">
        <v>330</v>
      </c>
      <c r="K10" s="4" t="s">
        <v>8</v>
      </c>
      <c r="M10" s="2" t="s">
        <v>4</v>
      </c>
      <c r="N10" s="3" t="s">
        <v>151</v>
      </c>
      <c r="O10" s="3" t="s">
        <v>152</v>
      </c>
      <c r="P10" s="3" t="s">
        <v>153</v>
      </c>
      <c r="Q10" s="3" t="s">
        <v>154</v>
      </c>
      <c r="R10" s="3" t="s">
        <v>35</v>
      </c>
      <c r="S10" s="4" t="s">
        <v>8</v>
      </c>
      <c r="U10" s="2" t="s">
        <v>4</v>
      </c>
      <c r="V10" s="3" t="s">
        <v>325</v>
      </c>
      <c r="W10" s="3" t="s">
        <v>326</v>
      </c>
      <c r="X10" s="3" t="s">
        <v>35</v>
      </c>
      <c r="Y10" s="4" t="s">
        <v>8</v>
      </c>
    </row>
    <row r="11" spans="1:25" x14ac:dyDescent="0.15">
      <c r="A11" s="6">
        <v>1170</v>
      </c>
      <c r="B11" s="7">
        <v>49</v>
      </c>
      <c r="C11" s="7">
        <v>120</v>
      </c>
      <c r="D11" s="7">
        <v>271</v>
      </c>
      <c r="E11" s="7">
        <v>712</v>
      </c>
      <c r="F11" s="8">
        <f>A11-B11-C11-D11-E11</f>
        <v>18</v>
      </c>
      <c r="H11" s="6">
        <v>1170</v>
      </c>
      <c r="I11" s="7">
        <f>B11+C11</f>
        <v>169</v>
      </c>
      <c r="J11" s="7">
        <f>D11+E11</f>
        <v>983</v>
      </c>
      <c r="K11" s="8">
        <f>H11-I11-J11</f>
        <v>18</v>
      </c>
      <c r="M11" s="6">
        <v>1170</v>
      </c>
      <c r="N11" s="7">
        <v>359</v>
      </c>
      <c r="O11" s="7">
        <v>239</v>
      </c>
      <c r="P11" s="7">
        <v>175</v>
      </c>
      <c r="Q11" s="7">
        <v>150</v>
      </c>
      <c r="R11" s="7">
        <v>227</v>
      </c>
      <c r="S11" s="8">
        <f>M11-N11-O11-P11-Q11-R11</f>
        <v>20</v>
      </c>
      <c r="U11" s="6">
        <v>1170</v>
      </c>
      <c r="V11" s="7">
        <f>N11+O11</f>
        <v>598</v>
      </c>
      <c r="W11" s="7">
        <f>P11+Q11</f>
        <v>325</v>
      </c>
      <c r="X11" s="7">
        <f>R11</f>
        <v>227</v>
      </c>
      <c r="Y11" s="8">
        <f>U11-V11-W11-X11</f>
        <v>20</v>
      </c>
    </row>
    <row r="12" spans="1:25" s="24" customFormat="1" x14ac:dyDescent="0.15">
      <c r="A12" s="21"/>
      <c r="B12" s="22">
        <f>B11/$A$11</f>
        <v>4.1880341880341877E-2</v>
      </c>
      <c r="C12" s="22">
        <f t="shared" ref="C12:F12" si="4">C11/$A$11</f>
        <v>0.10256410256410256</v>
      </c>
      <c r="D12" s="22">
        <f t="shared" si="4"/>
        <v>0.23162393162393163</v>
      </c>
      <c r="E12" s="22">
        <f t="shared" si="4"/>
        <v>0.60854700854700849</v>
      </c>
      <c r="F12" s="23">
        <f t="shared" si="4"/>
        <v>1.5384615384615385E-2</v>
      </c>
      <c r="H12" s="21"/>
      <c r="I12" s="22">
        <f>I11/$H$11</f>
        <v>0.14444444444444443</v>
      </c>
      <c r="J12" s="22">
        <f t="shared" ref="J12:K12" si="5">J11/$H$11</f>
        <v>0.84017094017094018</v>
      </c>
      <c r="K12" s="23">
        <f t="shared" si="5"/>
        <v>1.5384615384615385E-2</v>
      </c>
      <c r="M12" s="21"/>
      <c r="N12" s="22">
        <f>N11/$M$11</f>
        <v>0.30683760683760686</v>
      </c>
      <c r="O12" s="22">
        <f t="shared" ref="O12:S12" si="6">O11/$M$11</f>
        <v>0.20427350427350427</v>
      </c>
      <c r="P12" s="22">
        <f t="shared" si="6"/>
        <v>0.14957264957264957</v>
      </c>
      <c r="Q12" s="22">
        <f t="shared" si="6"/>
        <v>0.12820512820512819</v>
      </c>
      <c r="R12" s="22">
        <f t="shared" si="6"/>
        <v>0.19401709401709402</v>
      </c>
      <c r="S12" s="23">
        <f t="shared" si="6"/>
        <v>1.7094017094017096E-2</v>
      </c>
      <c r="U12" s="21"/>
      <c r="V12" s="22">
        <f>V11/$U$11</f>
        <v>0.51111111111111107</v>
      </c>
      <c r="W12" s="22">
        <f t="shared" ref="W12:Y12" si="7">W11/$U$11</f>
        <v>0.27777777777777779</v>
      </c>
      <c r="X12" s="22">
        <f t="shared" si="7"/>
        <v>0.19401709401709402</v>
      </c>
      <c r="Y12" s="23">
        <f t="shared" si="7"/>
        <v>1.7094017094017096E-2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13" width="5" style="1" customWidth="1"/>
    <col min="14" max="15" width="5" style="1"/>
    <col min="16" max="19" width="5" style="1" customWidth="1"/>
    <col min="20" max="20" width="5" style="1"/>
    <col min="21" max="27" width="5" style="1" customWidth="1"/>
    <col min="28" max="16384" width="5" style="1"/>
  </cols>
  <sheetData>
    <row r="1" spans="1:30" x14ac:dyDescent="0.15">
      <c r="A1" s="1" t="s">
        <v>220</v>
      </c>
    </row>
    <row r="2" spans="1:30" x14ac:dyDescent="0.15">
      <c r="A2" s="1" t="s">
        <v>264</v>
      </c>
      <c r="G2" s="19"/>
      <c r="H2" s="14"/>
      <c r="I2" s="1" t="s">
        <v>266</v>
      </c>
      <c r="O2" s="1" t="s">
        <v>269</v>
      </c>
      <c r="T2" s="1" t="s">
        <v>171</v>
      </c>
    </row>
    <row r="3" spans="1:30" x14ac:dyDescent="0.15">
      <c r="A3" s="1" t="s">
        <v>265</v>
      </c>
      <c r="G3" s="19"/>
      <c r="H3" s="14"/>
      <c r="I3" s="1" t="s">
        <v>267</v>
      </c>
      <c r="O3" s="1" t="s">
        <v>268</v>
      </c>
    </row>
    <row r="4" spans="1:30" s="5" customFormat="1" ht="127.5" customHeight="1" x14ac:dyDescent="0.15">
      <c r="A4" s="2" t="s">
        <v>4</v>
      </c>
      <c r="B4" s="3" t="s">
        <v>151</v>
      </c>
      <c r="C4" s="3" t="s">
        <v>152</v>
      </c>
      <c r="D4" s="3" t="s">
        <v>153</v>
      </c>
      <c r="E4" s="3" t="s">
        <v>154</v>
      </c>
      <c r="F4" s="3" t="s">
        <v>35</v>
      </c>
      <c r="G4" s="4" t="s">
        <v>8</v>
      </c>
      <c r="I4" s="2" t="s">
        <v>4</v>
      </c>
      <c r="J4" s="3" t="s">
        <v>325</v>
      </c>
      <c r="K4" s="3" t="s">
        <v>326</v>
      </c>
      <c r="L4" s="3" t="s">
        <v>35</v>
      </c>
      <c r="M4" s="4" t="s">
        <v>8</v>
      </c>
      <c r="O4" s="2" t="s">
        <v>4</v>
      </c>
      <c r="P4" s="3" t="s">
        <v>155</v>
      </c>
      <c r="Q4" s="3" t="s">
        <v>158</v>
      </c>
      <c r="R4" s="4" t="s">
        <v>8</v>
      </c>
      <c r="T4" s="2" t="s">
        <v>4</v>
      </c>
      <c r="U4" s="3" t="s">
        <v>151</v>
      </c>
      <c r="V4" s="3" t="s">
        <v>152</v>
      </c>
      <c r="W4" s="3" t="s">
        <v>153</v>
      </c>
      <c r="X4" s="3" t="s">
        <v>154</v>
      </c>
      <c r="Y4" s="3" t="s">
        <v>35</v>
      </c>
      <c r="Z4" s="4" t="s">
        <v>8</v>
      </c>
      <c r="AD4" s="1"/>
    </row>
    <row r="5" spans="1:30" x14ac:dyDescent="0.15">
      <c r="A5" s="6">
        <v>1170</v>
      </c>
      <c r="B5" s="7">
        <v>14</v>
      </c>
      <c r="C5" s="7">
        <v>47</v>
      </c>
      <c r="D5" s="7">
        <v>227</v>
      </c>
      <c r="E5" s="7">
        <v>449</v>
      </c>
      <c r="F5" s="7">
        <v>415</v>
      </c>
      <c r="G5" s="8">
        <f>A5-SUM(B5:F5)</f>
        <v>18</v>
      </c>
      <c r="I5" s="6">
        <v>1170</v>
      </c>
      <c r="J5" s="7">
        <f>B5+C5</f>
        <v>61</v>
      </c>
      <c r="K5" s="7">
        <f>D5+E5</f>
        <v>676</v>
      </c>
      <c r="L5" s="7">
        <f>F5</f>
        <v>415</v>
      </c>
      <c r="M5" s="8">
        <f>I5-J5-K5-L5</f>
        <v>18</v>
      </c>
      <c r="O5" s="6">
        <v>1170</v>
      </c>
      <c r="P5" s="7">
        <v>334</v>
      </c>
      <c r="Q5" s="7">
        <v>822</v>
      </c>
      <c r="R5" s="8">
        <f>O5-P5-Q5</f>
        <v>14</v>
      </c>
      <c r="T5" s="6">
        <v>1170</v>
      </c>
      <c r="U5" s="7">
        <v>266</v>
      </c>
      <c r="V5" s="7">
        <v>555</v>
      </c>
      <c r="W5" s="7">
        <v>216</v>
      </c>
      <c r="X5" s="7">
        <v>99</v>
      </c>
      <c r="Y5" s="7">
        <v>22</v>
      </c>
      <c r="Z5" s="8">
        <f>T5-SUM(U5:Y5)</f>
        <v>12</v>
      </c>
    </row>
    <row r="6" spans="1:30" s="24" customFormat="1" x14ac:dyDescent="0.15">
      <c r="A6" s="21"/>
      <c r="B6" s="22">
        <f>B5/$A$5</f>
        <v>1.1965811965811967E-2</v>
      </c>
      <c r="C6" s="22">
        <f t="shared" ref="C6:G6" si="0">C5/$A$5</f>
        <v>4.0170940170940174E-2</v>
      </c>
      <c r="D6" s="22">
        <f t="shared" si="0"/>
        <v>0.19401709401709402</v>
      </c>
      <c r="E6" s="22">
        <f t="shared" si="0"/>
        <v>0.38376068376068379</v>
      </c>
      <c r="F6" s="22">
        <f t="shared" si="0"/>
        <v>0.35470085470085472</v>
      </c>
      <c r="G6" s="23">
        <f t="shared" si="0"/>
        <v>1.5384615384615385E-2</v>
      </c>
      <c r="I6" s="21"/>
      <c r="J6" s="22">
        <f>J5/$I$5</f>
        <v>5.2136752136752139E-2</v>
      </c>
      <c r="K6" s="22">
        <f t="shared" ref="K6:M6" si="1">K5/$I$5</f>
        <v>0.57777777777777772</v>
      </c>
      <c r="L6" s="22">
        <f t="shared" si="1"/>
        <v>0.35470085470085472</v>
      </c>
      <c r="M6" s="23">
        <f t="shared" si="1"/>
        <v>1.5384615384615385E-2</v>
      </c>
      <c r="O6" s="21"/>
      <c r="P6" s="22">
        <f>P5/$O$5</f>
        <v>0.28547008547008546</v>
      </c>
      <c r="Q6" s="22">
        <f t="shared" ref="Q6:R6" si="2">Q5/$O$5</f>
        <v>0.70256410256410251</v>
      </c>
      <c r="R6" s="23">
        <f t="shared" si="2"/>
        <v>1.1965811965811967E-2</v>
      </c>
      <c r="T6" s="21"/>
      <c r="U6" s="22">
        <f>U5/$T$5</f>
        <v>0.22735042735042735</v>
      </c>
      <c r="V6" s="22">
        <f t="shared" ref="V6:Z6" si="3">V5/$T$5</f>
        <v>0.47435897435897434</v>
      </c>
      <c r="W6" s="22">
        <f t="shared" si="3"/>
        <v>0.18461538461538463</v>
      </c>
      <c r="X6" s="22">
        <f t="shared" si="3"/>
        <v>8.461538461538462E-2</v>
      </c>
      <c r="Y6" s="22">
        <f t="shared" si="3"/>
        <v>1.8803418803418803E-2</v>
      </c>
      <c r="Z6" s="23">
        <f t="shared" si="3"/>
        <v>1.0256410256410256E-2</v>
      </c>
    </row>
    <row r="8" spans="1:30" x14ac:dyDescent="0.15">
      <c r="A8" s="1" t="s">
        <v>317</v>
      </c>
      <c r="G8" s="1" t="s">
        <v>172</v>
      </c>
      <c r="H8" s="9"/>
      <c r="I8" s="14"/>
      <c r="O8" s="1" t="s">
        <v>271</v>
      </c>
      <c r="U8" s="1" t="s">
        <v>272</v>
      </c>
    </row>
    <row r="9" spans="1:30" x14ac:dyDescent="0.15">
      <c r="A9" s="1" t="s">
        <v>316</v>
      </c>
      <c r="H9" s="9"/>
      <c r="I9" s="14"/>
      <c r="O9" s="1" t="s">
        <v>270</v>
      </c>
      <c r="U9" s="1" t="s">
        <v>321</v>
      </c>
    </row>
    <row r="10" spans="1:30" s="5" customFormat="1" ht="127.5" customHeight="1" x14ac:dyDescent="0.15">
      <c r="A10" s="2" t="s">
        <v>4</v>
      </c>
      <c r="B10" s="3" t="s">
        <v>325</v>
      </c>
      <c r="C10" s="3" t="s">
        <v>326</v>
      </c>
      <c r="D10" s="3" t="s">
        <v>35</v>
      </c>
      <c r="E10" s="4" t="s">
        <v>8</v>
      </c>
      <c r="G10" s="2" t="s">
        <v>4</v>
      </c>
      <c r="H10" s="3" t="s">
        <v>151</v>
      </c>
      <c r="I10" s="3" t="s">
        <v>152</v>
      </c>
      <c r="J10" s="3" t="s">
        <v>153</v>
      </c>
      <c r="K10" s="3" t="s">
        <v>154</v>
      </c>
      <c r="L10" s="3" t="s">
        <v>35</v>
      </c>
      <c r="M10" s="4" t="s">
        <v>8</v>
      </c>
      <c r="O10" s="2" t="s">
        <v>4</v>
      </c>
      <c r="P10" s="3" t="s">
        <v>325</v>
      </c>
      <c r="Q10" s="3" t="s">
        <v>326</v>
      </c>
      <c r="R10" s="3" t="s">
        <v>35</v>
      </c>
      <c r="S10" s="4" t="s">
        <v>8</v>
      </c>
      <c r="U10" s="2" t="s">
        <v>4</v>
      </c>
      <c r="V10" s="3" t="s">
        <v>151</v>
      </c>
      <c r="W10" s="3" t="s">
        <v>152</v>
      </c>
      <c r="X10" s="3" t="s">
        <v>153</v>
      </c>
      <c r="Y10" s="3" t="s">
        <v>154</v>
      </c>
      <c r="Z10" s="3" t="s">
        <v>35</v>
      </c>
      <c r="AA10" s="4" t="s">
        <v>8</v>
      </c>
    </row>
    <row r="11" spans="1:30" x14ac:dyDescent="0.15">
      <c r="A11" s="6">
        <v>1170</v>
      </c>
      <c r="B11" s="7">
        <f>U5+V5</f>
        <v>821</v>
      </c>
      <c r="C11" s="7">
        <f>W5+X5</f>
        <v>315</v>
      </c>
      <c r="D11" s="7">
        <f>Z5</f>
        <v>12</v>
      </c>
      <c r="E11" s="8">
        <f>A11-B11-C11-D11</f>
        <v>22</v>
      </c>
      <c r="G11" s="6">
        <v>1170</v>
      </c>
      <c r="H11" s="7">
        <v>173</v>
      </c>
      <c r="I11" s="7">
        <v>551</v>
      </c>
      <c r="J11" s="7">
        <v>268</v>
      </c>
      <c r="K11" s="7">
        <v>128</v>
      </c>
      <c r="L11" s="7">
        <v>39</v>
      </c>
      <c r="M11" s="8">
        <f>G11-SUM(H11:L11)</f>
        <v>11</v>
      </c>
      <c r="O11" s="6">
        <v>1170</v>
      </c>
      <c r="P11" s="7">
        <f>H11+I11</f>
        <v>724</v>
      </c>
      <c r="Q11" s="7">
        <f>J11+K11</f>
        <v>396</v>
      </c>
      <c r="R11" s="7">
        <f>L11</f>
        <v>39</v>
      </c>
      <c r="S11" s="8">
        <f>O11-P11-Q11-R11</f>
        <v>11</v>
      </c>
      <c r="U11" s="6">
        <v>1170</v>
      </c>
      <c r="V11" s="7">
        <v>69</v>
      </c>
      <c r="W11" s="7">
        <v>605</v>
      </c>
      <c r="X11" s="7">
        <v>199</v>
      </c>
      <c r="Y11" s="7">
        <v>65</v>
      </c>
      <c r="Z11" s="7">
        <v>191</v>
      </c>
      <c r="AA11" s="8">
        <f>U11-SUM(V11:Z11)</f>
        <v>41</v>
      </c>
    </row>
    <row r="12" spans="1:30" s="24" customFormat="1" x14ac:dyDescent="0.15">
      <c r="A12" s="21"/>
      <c r="B12" s="22">
        <f>B11/$A$11</f>
        <v>0.70170940170940166</v>
      </c>
      <c r="C12" s="22">
        <f t="shared" ref="C12:E12" si="4">C11/$A$11</f>
        <v>0.26923076923076922</v>
      </c>
      <c r="D12" s="22">
        <f t="shared" si="4"/>
        <v>1.0256410256410256E-2</v>
      </c>
      <c r="E12" s="23">
        <f t="shared" si="4"/>
        <v>1.8803418803418803E-2</v>
      </c>
      <c r="G12" s="21"/>
      <c r="H12" s="22">
        <f>H11/$G$11</f>
        <v>0.14786324786324787</v>
      </c>
      <c r="I12" s="22">
        <f t="shared" ref="I12:M12" si="5">I11/$G$11</f>
        <v>0.47094017094017093</v>
      </c>
      <c r="J12" s="22">
        <f t="shared" si="5"/>
        <v>0.22905982905982905</v>
      </c>
      <c r="K12" s="22">
        <f t="shared" si="5"/>
        <v>0.1094017094017094</v>
      </c>
      <c r="L12" s="22">
        <f t="shared" si="5"/>
        <v>3.3333333333333333E-2</v>
      </c>
      <c r="M12" s="23">
        <f t="shared" si="5"/>
        <v>9.4017094017094013E-3</v>
      </c>
      <c r="O12" s="21"/>
      <c r="P12" s="22">
        <f>P11/$O$11</f>
        <v>0.61880341880341883</v>
      </c>
      <c r="Q12" s="22">
        <f t="shared" ref="Q12:S12" si="6">Q11/$O$11</f>
        <v>0.33846153846153848</v>
      </c>
      <c r="R12" s="22">
        <f t="shared" si="6"/>
        <v>3.3333333333333333E-2</v>
      </c>
      <c r="S12" s="23">
        <f t="shared" si="6"/>
        <v>9.4017094017094013E-3</v>
      </c>
      <c r="U12" s="21"/>
      <c r="V12" s="22">
        <f>V11/$U$11</f>
        <v>5.8974358974358973E-2</v>
      </c>
      <c r="W12" s="22">
        <f t="shared" ref="W12:AA12" si="7">W11/$U$11</f>
        <v>0.51709401709401714</v>
      </c>
      <c r="X12" s="22">
        <f t="shared" si="7"/>
        <v>0.17008547008547009</v>
      </c>
      <c r="Y12" s="22">
        <f t="shared" si="7"/>
        <v>5.5555555555555552E-2</v>
      </c>
      <c r="Z12" s="22">
        <f t="shared" si="7"/>
        <v>0.16324786324786325</v>
      </c>
      <c r="AA12" s="23">
        <f t="shared" si="7"/>
        <v>3.5042735042735043E-2</v>
      </c>
    </row>
  </sheetData>
  <phoneticPr fontId="1"/>
  <pageMargins left="0.78740157480314965" right="0.78740157480314965" top="0.78740157480314965" bottom="0.78740157480314965" header="0.31496062992125984" footer="0.31496062992125984"/>
  <pageSetup paperSize="9" scale="97" orientation="landscape" r:id="rId1"/>
  <colBreaks count="1" manualBreakCount="1">
    <brk id="27"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U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13" width="5" style="1" customWidth="1"/>
    <col min="14" max="15" width="5" style="1"/>
    <col min="16" max="21" width="5" style="1" customWidth="1"/>
    <col min="22" max="16384" width="5" style="1"/>
  </cols>
  <sheetData>
    <row r="1" spans="1:21" x14ac:dyDescent="0.15">
      <c r="A1" s="1" t="s">
        <v>221</v>
      </c>
    </row>
    <row r="2" spans="1:21" x14ac:dyDescent="0.15">
      <c r="A2" s="1" t="s">
        <v>323</v>
      </c>
      <c r="G2" s="19" t="s">
        <v>222</v>
      </c>
      <c r="H2" s="14"/>
      <c r="O2" s="1" t="s">
        <v>276</v>
      </c>
    </row>
    <row r="3" spans="1:21" x14ac:dyDescent="0.15">
      <c r="A3" s="1" t="s">
        <v>322</v>
      </c>
      <c r="G3" s="19"/>
      <c r="H3" s="14"/>
      <c r="I3" s="14"/>
      <c r="O3" s="1" t="s">
        <v>275</v>
      </c>
    </row>
    <row r="4" spans="1:21" s="5" customFormat="1" ht="127.5" customHeight="1" x14ac:dyDescent="0.15">
      <c r="A4" s="2" t="s">
        <v>4</v>
      </c>
      <c r="B4" s="3" t="s">
        <v>325</v>
      </c>
      <c r="C4" s="3" t="s">
        <v>326</v>
      </c>
      <c r="D4" s="3" t="s">
        <v>35</v>
      </c>
      <c r="E4" s="4" t="s">
        <v>8</v>
      </c>
      <c r="G4" s="2" t="s">
        <v>4</v>
      </c>
      <c r="H4" s="3" t="s">
        <v>151</v>
      </c>
      <c r="I4" s="3" t="s">
        <v>152</v>
      </c>
      <c r="J4" s="3" t="s">
        <v>153</v>
      </c>
      <c r="K4" s="3" t="s">
        <v>154</v>
      </c>
      <c r="L4" s="3" t="s">
        <v>35</v>
      </c>
      <c r="M4" s="4" t="s">
        <v>8</v>
      </c>
      <c r="O4" s="2" t="s">
        <v>4</v>
      </c>
      <c r="P4" s="3" t="s">
        <v>325</v>
      </c>
      <c r="Q4" s="3" t="s">
        <v>326</v>
      </c>
      <c r="R4" s="3" t="s">
        <v>35</v>
      </c>
      <c r="S4" s="4" t="s">
        <v>8</v>
      </c>
    </row>
    <row r="5" spans="1:21" x14ac:dyDescent="0.15">
      <c r="A5" s="6">
        <v>1170</v>
      </c>
      <c r="B5" s="7">
        <f>'16'!V11+'16'!W11</f>
        <v>674</v>
      </c>
      <c r="C5" s="7">
        <f>'16'!X11+'16'!Y11</f>
        <v>264</v>
      </c>
      <c r="D5" s="7">
        <f>'16'!Z11</f>
        <v>191</v>
      </c>
      <c r="E5" s="8">
        <f>A5-B5-C5-D5</f>
        <v>41</v>
      </c>
      <c r="G5" s="6">
        <v>1170</v>
      </c>
      <c r="H5" s="7">
        <v>35</v>
      </c>
      <c r="I5" s="7">
        <v>407</v>
      </c>
      <c r="J5" s="7">
        <v>310</v>
      </c>
      <c r="K5" s="7">
        <v>110</v>
      </c>
      <c r="L5" s="7">
        <v>267</v>
      </c>
      <c r="M5" s="8">
        <f>G5-SUM(H5:L5)</f>
        <v>41</v>
      </c>
      <c r="O5" s="6">
        <v>1170</v>
      </c>
      <c r="P5" s="7">
        <f>H5+I5</f>
        <v>442</v>
      </c>
      <c r="Q5" s="7">
        <f>J5+K5</f>
        <v>420</v>
      </c>
      <c r="R5" s="7">
        <f>L5</f>
        <v>267</v>
      </c>
      <c r="S5" s="8">
        <f>O5-P5-Q5-R5</f>
        <v>41</v>
      </c>
    </row>
    <row r="6" spans="1:21" s="24" customFormat="1" x14ac:dyDescent="0.15">
      <c r="A6" s="21"/>
      <c r="B6" s="22">
        <f>B5/$A$5</f>
        <v>0.57606837606837602</v>
      </c>
      <c r="C6" s="22">
        <f t="shared" ref="C6:E6" si="0">C5/$A$5</f>
        <v>0.22564102564102564</v>
      </c>
      <c r="D6" s="22">
        <f t="shared" si="0"/>
        <v>0.16324786324786325</v>
      </c>
      <c r="E6" s="23">
        <f t="shared" si="0"/>
        <v>3.5042735042735043E-2</v>
      </c>
      <c r="G6" s="21"/>
      <c r="H6" s="22">
        <f>H5/$G$5</f>
        <v>2.9914529914529916E-2</v>
      </c>
      <c r="I6" s="22">
        <f t="shared" ref="I6:M6" si="1">I5/$G$5</f>
        <v>0.34786324786324785</v>
      </c>
      <c r="J6" s="22">
        <f t="shared" si="1"/>
        <v>0.26495726495726496</v>
      </c>
      <c r="K6" s="22">
        <f t="shared" si="1"/>
        <v>9.4017094017094016E-2</v>
      </c>
      <c r="L6" s="22">
        <f t="shared" si="1"/>
        <v>0.2282051282051282</v>
      </c>
      <c r="M6" s="23">
        <f t="shared" si="1"/>
        <v>3.5042735042735043E-2</v>
      </c>
      <c r="O6" s="21"/>
      <c r="P6" s="22">
        <f>P5/$O$5</f>
        <v>0.37777777777777777</v>
      </c>
      <c r="Q6" s="22">
        <f t="shared" ref="Q6:S6" si="2">Q5/$O$5</f>
        <v>0.35897435897435898</v>
      </c>
      <c r="R6" s="22">
        <f t="shared" si="2"/>
        <v>0.2282051282051282</v>
      </c>
      <c r="S6" s="23">
        <f t="shared" si="2"/>
        <v>3.5042735042735043E-2</v>
      </c>
    </row>
    <row r="8" spans="1:21" x14ac:dyDescent="0.15">
      <c r="A8" s="1" t="s">
        <v>274</v>
      </c>
      <c r="I8" s="1" t="s">
        <v>315</v>
      </c>
      <c r="O8" s="1" t="s">
        <v>277</v>
      </c>
      <c r="P8" s="9"/>
      <c r="Q8" s="14"/>
    </row>
    <row r="9" spans="1:21" x14ac:dyDescent="0.15">
      <c r="A9" s="1" t="s">
        <v>273</v>
      </c>
      <c r="I9" s="1" t="s">
        <v>314</v>
      </c>
      <c r="O9" s="1" t="s">
        <v>320</v>
      </c>
      <c r="P9" s="9"/>
      <c r="Q9" s="14"/>
    </row>
    <row r="10" spans="1:21" s="5" customFormat="1" ht="127.5" customHeight="1" x14ac:dyDescent="0.15">
      <c r="A10" s="2" t="s">
        <v>4</v>
      </c>
      <c r="B10" s="3" t="s">
        <v>151</v>
      </c>
      <c r="C10" s="3" t="s">
        <v>152</v>
      </c>
      <c r="D10" s="3" t="s">
        <v>153</v>
      </c>
      <c r="E10" s="3" t="s">
        <v>154</v>
      </c>
      <c r="F10" s="3" t="s">
        <v>35</v>
      </c>
      <c r="G10" s="4" t="s">
        <v>8</v>
      </c>
      <c r="H10" s="1"/>
      <c r="I10" s="2" t="s">
        <v>4</v>
      </c>
      <c r="J10" s="3" t="s">
        <v>325</v>
      </c>
      <c r="K10" s="3" t="s">
        <v>326</v>
      </c>
      <c r="L10" s="3" t="s">
        <v>35</v>
      </c>
      <c r="M10" s="4" t="s">
        <v>8</v>
      </c>
      <c r="O10" s="2" t="s">
        <v>4</v>
      </c>
      <c r="P10" s="3" t="s">
        <v>151</v>
      </c>
      <c r="Q10" s="3" t="s">
        <v>152</v>
      </c>
      <c r="R10" s="3" t="s">
        <v>153</v>
      </c>
      <c r="S10" s="3" t="s">
        <v>154</v>
      </c>
      <c r="T10" s="3" t="s">
        <v>35</v>
      </c>
      <c r="U10" s="4" t="s">
        <v>8</v>
      </c>
    </row>
    <row r="11" spans="1:21" x14ac:dyDescent="0.15">
      <c r="A11" s="6">
        <v>1170</v>
      </c>
      <c r="B11" s="7">
        <v>20</v>
      </c>
      <c r="C11" s="7">
        <v>198</v>
      </c>
      <c r="D11" s="7">
        <v>346</v>
      </c>
      <c r="E11" s="7">
        <v>156</v>
      </c>
      <c r="F11" s="7">
        <v>407</v>
      </c>
      <c r="G11" s="8">
        <f>A11-SUM(B11:F11)</f>
        <v>43</v>
      </c>
      <c r="I11" s="6">
        <v>1170</v>
      </c>
      <c r="J11" s="7">
        <f>B11+C11</f>
        <v>218</v>
      </c>
      <c r="K11" s="7">
        <f>D11+E11</f>
        <v>502</v>
      </c>
      <c r="L11" s="7">
        <f>F11</f>
        <v>407</v>
      </c>
      <c r="M11" s="8">
        <f>I11-J11-K11-L11</f>
        <v>43</v>
      </c>
      <c r="O11" s="6">
        <v>1170</v>
      </c>
      <c r="P11" s="7">
        <v>71</v>
      </c>
      <c r="Q11" s="7">
        <v>636</v>
      </c>
      <c r="R11" s="7">
        <v>143</v>
      </c>
      <c r="S11" s="7">
        <v>49</v>
      </c>
      <c r="T11" s="7">
        <v>228</v>
      </c>
      <c r="U11" s="8">
        <f>O11-SUM(P11:T11)</f>
        <v>43</v>
      </c>
    </row>
    <row r="12" spans="1:21" s="24" customFormat="1" x14ac:dyDescent="0.15">
      <c r="A12" s="21"/>
      <c r="B12" s="22">
        <f>B11/$A$11</f>
        <v>1.7094017094017096E-2</v>
      </c>
      <c r="C12" s="22">
        <f t="shared" ref="C12:G12" si="3">C11/$A$11</f>
        <v>0.16923076923076924</v>
      </c>
      <c r="D12" s="22">
        <f t="shared" si="3"/>
        <v>0.29572649572649573</v>
      </c>
      <c r="E12" s="22">
        <f t="shared" si="3"/>
        <v>0.13333333333333333</v>
      </c>
      <c r="F12" s="22">
        <f t="shared" si="3"/>
        <v>0.34786324786324785</v>
      </c>
      <c r="G12" s="23">
        <f t="shared" si="3"/>
        <v>3.6752136752136753E-2</v>
      </c>
      <c r="I12" s="21"/>
      <c r="J12" s="22">
        <f>J11/$I$11</f>
        <v>0.18632478632478633</v>
      </c>
      <c r="K12" s="22">
        <f t="shared" ref="K12:M12" si="4">K11/$I$11</f>
        <v>0.42905982905982903</v>
      </c>
      <c r="L12" s="22">
        <f t="shared" si="4"/>
        <v>0.34786324786324785</v>
      </c>
      <c r="M12" s="23">
        <f t="shared" si="4"/>
        <v>3.6752136752136753E-2</v>
      </c>
      <c r="O12" s="21"/>
      <c r="P12" s="22">
        <f>P11/$O$11</f>
        <v>6.0683760683760683E-2</v>
      </c>
      <c r="Q12" s="22">
        <f t="shared" ref="Q12:U12" si="5">Q11/$O$11</f>
        <v>0.54358974358974355</v>
      </c>
      <c r="R12" s="22">
        <f t="shared" si="5"/>
        <v>0.12222222222222222</v>
      </c>
      <c r="S12" s="22">
        <f t="shared" si="5"/>
        <v>4.1880341880341877E-2</v>
      </c>
      <c r="T12" s="22">
        <f t="shared" si="5"/>
        <v>0.19487179487179487</v>
      </c>
      <c r="U12" s="23">
        <f t="shared" si="5"/>
        <v>3.6752136752136753E-2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14"/>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13" width="5" style="1" customWidth="1"/>
    <col min="14" max="15" width="5" style="1"/>
    <col min="16" max="21" width="5" style="1" customWidth="1"/>
    <col min="22" max="16384" width="5" style="1"/>
  </cols>
  <sheetData>
    <row r="1" spans="1:21" x14ac:dyDescent="0.15">
      <c r="A1" s="1" t="s">
        <v>220</v>
      </c>
    </row>
    <row r="2" spans="1:21" x14ac:dyDescent="0.15">
      <c r="A2" s="1" t="s">
        <v>282</v>
      </c>
      <c r="G2" s="1" t="s">
        <v>284</v>
      </c>
      <c r="O2" s="1" t="s">
        <v>285</v>
      </c>
    </row>
    <row r="3" spans="1:21" x14ac:dyDescent="0.15">
      <c r="A3" s="1" t="s">
        <v>319</v>
      </c>
      <c r="G3" s="1" t="s">
        <v>283</v>
      </c>
      <c r="O3" s="1" t="s">
        <v>283</v>
      </c>
    </row>
    <row r="4" spans="1:21" s="5" customFormat="1" ht="127.5" customHeight="1" x14ac:dyDescent="0.15">
      <c r="A4" s="2" t="s">
        <v>4</v>
      </c>
      <c r="B4" s="3" t="s">
        <v>325</v>
      </c>
      <c r="C4" s="3" t="s">
        <v>326</v>
      </c>
      <c r="D4" s="3" t="s">
        <v>35</v>
      </c>
      <c r="E4" s="4" t="s">
        <v>8</v>
      </c>
      <c r="G4" s="2" t="s">
        <v>4</v>
      </c>
      <c r="H4" s="3" t="s">
        <v>151</v>
      </c>
      <c r="I4" s="3" t="s">
        <v>152</v>
      </c>
      <c r="J4" s="3" t="s">
        <v>153</v>
      </c>
      <c r="K4" s="3" t="s">
        <v>154</v>
      </c>
      <c r="L4" s="3" t="s">
        <v>35</v>
      </c>
      <c r="M4" s="4" t="s">
        <v>8</v>
      </c>
      <c r="N4" s="1"/>
      <c r="O4" s="2" t="s">
        <v>4</v>
      </c>
      <c r="P4" s="3" t="s">
        <v>325</v>
      </c>
      <c r="Q4" s="3" t="s">
        <v>326</v>
      </c>
      <c r="R4" s="3" t="s">
        <v>35</v>
      </c>
      <c r="S4" s="4" t="s">
        <v>8</v>
      </c>
    </row>
    <row r="5" spans="1:21" x14ac:dyDescent="0.15">
      <c r="A5" s="6">
        <v>1170</v>
      </c>
      <c r="B5" s="7">
        <f>'17'!P11+'17'!Q11</f>
        <v>707</v>
      </c>
      <c r="C5" s="7">
        <f>'17'!R11+'17'!S11</f>
        <v>192</v>
      </c>
      <c r="D5" s="7">
        <f>'17'!T11</f>
        <v>228</v>
      </c>
      <c r="E5" s="8">
        <f>A5-B5-C5-D5</f>
        <v>43</v>
      </c>
      <c r="G5" s="6">
        <v>1170</v>
      </c>
      <c r="H5" s="7">
        <v>100</v>
      </c>
      <c r="I5" s="7">
        <v>582</v>
      </c>
      <c r="J5" s="7">
        <v>218</v>
      </c>
      <c r="K5" s="7">
        <v>100</v>
      </c>
      <c r="L5" s="7">
        <v>132</v>
      </c>
      <c r="M5" s="8">
        <f>G5-SUM(H5:L5)</f>
        <v>38</v>
      </c>
      <c r="O5" s="6">
        <v>1170</v>
      </c>
      <c r="P5" s="7">
        <f>H5+I5</f>
        <v>682</v>
      </c>
      <c r="Q5" s="7">
        <f>J5+K5</f>
        <v>318</v>
      </c>
      <c r="R5" s="7">
        <f>L5</f>
        <v>132</v>
      </c>
      <c r="S5" s="8">
        <f>O5-P5-Q5-R5</f>
        <v>38</v>
      </c>
    </row>
    <row r="6" spans="1:21" s="24" customFormat="1" x14ac:dyDescent="0.15">
      <c r="A6" s="21"/>
      <c r="B6" s="22">
        <f>B5/$A$5</f>
        <v>0.60427350427350424</v>
      </c>
      <c r="C6" s="22">
        <f t="shared" ref="C6:E6" si="0">C5/$A$5</f>
        <v>0.1641025641025641</v>
      </c>
      <c r="D6" s="22">
        <f t="shared" si="0"/>
        <v>0.19487179487179487</v>
      </c>
      <c r="E6" s="23">
        <f t="shared" si="0"/>
        <v>3.6752136752136753E-2</v>
      </c>
      <c r="F6" s="34"/>
      <c r="G6" s="21"/>
      <c r="H6" s="22">
        <f>H5/$G$5</f>
        <v>8.5470085470085472E-2</v>
      </c>
      <c r="I6" s="22">
        <f t="shared" ref="I6:M6" si="1">I5/$G$5</f>
        <v>0.49743589743589745</v>
      </c>
      <c r="J6" s="22">
        <f t="shared" si="1"/>
        <v>0.18632478632478633</v>
      </c>
      <c r="K6" s="22">
        <f t="shared" si="1"/>
        <v>8.5470085470085472E-2</v>
      </c>
      <c r="L6" s="22">
        <f t="shared" si="1"/>
        <v>0.11282051282051282</v>
      </c>
      <c r="M6" s="23">
        <f t="shared" si="1"/>
        <v>3.2478632478632481E-2</v>
      </c>
      <c r="O6" s="21"/>
      <c r="P6" s="22">
        <f>P5/$O$5</f>
        <v>0.58290598290598294</v>
      </c>
      <c r="Q6" s="22">
        <f t="shared" ref="Q6:S6" si="2">Q5/$O$5</f>
        <v>0.27179487179487177</v>
      </c>
      <c r="R6" s="22">
        <f t="shared" si="2"/>
        <v>0.11282051282051282</v>
      </c>
      <c r="S6" s="23">
        <f t="shared" si="2"/>
        <v>3.2478632478632481E-2</v>
      </c>
    </row>
    <row r="7" spans="1:21" x14ac:dyDescent="0.15">
      <c r="F7" s="5"/>
    </row>
    <row r="8" spans="1:21" x14ac:dyDescent="0.15">
      <c r="A8" s="1" t="s">
        <v>279</v>
      </c>
      <c r="B8" s="14"/>
      <c r="C8" s="14"/>
      <c r="H8" s="5"/>
      <c r="I8" s="1" t="s">
        <v>280</v>
      </c>
      <c r="N8" s="5"/>
      <c r="O8" s="1" t="s">
        <v>287</v>
      </c>
    </row>
    <row r="9" spans="1:21" x14ac:dyDescent="0.15">
      <c r="A9" s="19" t="s">
        <v>278</v>
      </c>
      <c r="B9" s="14"/>
      <c r="C9" s="14"/>
      <c r="H9" s="5"/>
      <c r="I9" s="1" t="s">
        <v>281</v>
      </c>
      <c r="N9" s="5"/>
      <c r="O9" s="1" t="s">
        <v>286</v>
      </c>
    </row>
    <row r="10" spans="1:21" s="5" customFormat="1" ht="127.5" customHeight="1" x14ac:dyDescent="0.15">
      <c r="A10" s="2" t="s">
        <v>4</v>
      </c>
      <c r="B10" s="3" t="s">
        <v>151</v>
      </c>
      <c r="C10" s="3" t="s">
        <v>152</v>
      </c>
      <c r="D10" s="3" t="s">
        <v>153</v>
      </c>
      <c r="E10" s="3" t="s">
        <v>154</v>
      </c>
      <c r="F10" s="3" t="s">
        <v>35</v>
      </c>
      <c r="G10" s="4" t="s">
        <v>8</v>
      </c>
      <c r="I10" s="2" t="s">
        <v>4</v>
      </c>
      <c r="J10" s="3" t="s">
        <v>325</v>
      </c>
      <c r="K10" s="3" t="s">
        <v>326</v>
      </c>
      <c r="L10" s="3" t="s">
        <v>35</v>
      </c>
      <c r="M10" s="4" t="s">
        <v>8</v>
      </c>
      <c r="O10" s="2" t="s">
        <v>4</v>
      </c>
      <c r="P10" s="3" t="s">
        <v>151</v>
      </c>
      <c r="Q10" s="3" t="s">
        <v>152</v>
      </c>
      <c r="R10" s="3" t="s">
        <v>153</v>
      </c>
      <c r="S10" s="3" t="s">
        <v>154</v>
      </c>
      <c r="T10" s="3" t="s">
        <v>35</v>
      </c>
      <c r="U10" s="4" t="s">
        <v>8</v>
      </c>
    </row>
    <row r="11" spans="1:21" x14ac:dyDescent="0.15">
      <c r="A11" s="6">
        <v>1170</v>
      </c>
      <c r="B11" s="7">
        <v>133</v>
      </c>
      <c r="C11" s="7">
        <v>729</v>
      </c>
      <c r="D11" s="7">
        <v>179</v>
      </c>
      <c r="E11" s="7">
        <v>51</v>
      </c>
      <c r="F11" s="7">
        <v>41</v>
      </c>
      <c r="G11" s="8">
        <f>A11-SUM(B11:F11)</f>
        <v>37</v>
      </c>
      <c r="I11" s="6">
        <v>1170</v>
      </c>
      <c r="J11" s="7">
        <f>B11+C11</f>
        <v>862</v>
      </c>
      <c r="K11" s="7">
        <f>D11+E11</f>
        <v>230</v>
      </c>
      <c r="L11" s="7">
        <f>F11</f>
        <v>41</v>
      </c>
      <c r="M11" s="8">
        <f>I11-J11-K11-L11</f>
        <v>37</v>
      </c>
      <c r="O11" s="6">
        <v>1170</v>
      </c>
      <c r="P11" s="7">
        <v>41</v>
      </c>
      <c r="Q11" s="7">
        <v>335</v>
      </c>
      <c r="R11" s="7">
        <v>408</v>
      </c>
      <c r="S11" s="7">
        <v>137</v>
      </c>
      <c r="T11" s="7">
        <v>210</v>
      </c>
      <c r="U11" s="8">
        <f>O11-SUM(P11:T11)</f>
        <v>39</v>
      </c>
    </row>
    <row r="12" spans="1:21" s="24" customFormat="1" x14ac:dyDescent="0.15">
      <c r="A12" s="21"/>
      <c r="B12" s="22">
        <f>B11/$A$11</f>
        <v>0.11367521367521367</v>
      </c>
      <c r="C12" s="22">
        <f t="shared" ref="C12:G12" si="3">C11/$A$11</f>
        <v>0.62307692307692308</v>
      </c>
      <c r="D12" s="22">
        <f t="shared" si="3"/>
        <v>0.152991452991453</v>
      </c>
      <c r="E12" s="22">
        <f t="shared" si="3"/>
        <v>4.3589743589743588E-2</v>
      </c>
      <c r="F12" s="22">
        <f t="shared" si="3"/>
        <v>3.5042735042735043E-2</v>
      </c>
      <c r="G12" s="23">
        <f t="shared" si="3"/>
        <v>3.1623931623931623E-2</v>
      </c>
      <c r="H12" s="34"/>
      <c r="I12" s="21"/>
      <c r="J12" s="22">
        <f>J11/$I$11</f>
        <v>0.7367521367521368</v>
      </c>
      <c r="K12" s="22">
        <f t="shared" ref="K12:M12" si="4">K11/$I$11</f>
        <v>0.19658119658119658</v>
      </c>
      <c r="L12" s="22">
        <f t="shared" si="4"/>
        <v>3.5042735042735043E-2</v>
      </c>
      <c r="M12" s="23">
        <f t="shared" si="4"/>
        <v>3.1623931623931623E-2</v>
      </c>
      <c r="N12" s="34"/>
      <c r="O12" s="21"/>
      <c r="P12" s="22">
        <f>P11/$O$11</f>
        <v>3.5042735042735043E-2</v>
      </c>
      <c r="Q12" s="22">
        <f t="shared" ref="Q12:U12" si="5">Q11/$O$11</f>
        <v>0.28632478632478631</v>
      </c>
      <c r="R12" s="22">
        <f t="shared" si="5"/>
        <v>0.3487179487179487</v>
      </c>
      <c r="S12" s="22">
        <f t="shared" si="5"/>
        <v>0.11709401709401709</v>
      </c>
      <c r="T12" s="22">
        <f t="shared" si="5"/>
        <v>0.17948717948717949</v>
      </c>
      <c r="U12" s="23">
        <f t="shared" si="5"/>
        <v>3.3333333333333333E-2</v>
      </c>
    </row>
    <row r="13" spans="1:21" x14ac:dyDescent="0.15">
      <c r="F13" s="5"/>
    </row>
    <row r="14" spans="1:21" x14ac:dyDescent="0.15">
      <c r="F14" s="5"/>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6" width="5" style="1" customWidth="1"/>
    <col min="7" max="7" width="5" style="1"/>
    <col min="8" max="11" width="5" style="1" customWidth="1"/>
    <col min="12" max="12" width="5" style="1"/>
    <col min="13" max="16" width="5" style="1" customWidth="1"/>
    <col min="17" max="18" width="5" style="1"/>
    <col min="19" max="21" width="5" style="1" customWidth="1"/>
    <col min="22" max="16384" width="5" style="1"/>
  </cols>
  <sheetData>
    <row r="1" spans="1:21" x14ac:dyDescent="0.15">
      <c r="A1" s="1" t="s">
        <v>221</v>
      </c>
    </row>
    <row r="2" spans="1:21" x14ac:dyDescent="0.15">
      <c r="A2" s="1" t="s">
        <v>287</v>
      </c>
      <c r="G2" s="1" t="s">
        <v>289</v>
      </c>
      <c r="L2" s="1" t="s">
        <v>291</v>
      </c>
      <c r="N2" s="9"/>
      <c r="O2" s="14"/>
    </row>
    <row r="3" spans="1:21" x14ac:dyDescent="0.15">
      <c r="A3" s="1" t="s">
        <v>286</v>
      </c>
      <c r="G3" s="1" t="s">
        <v>288</v>
      </c>
      <c r="L3" s="1" t="s">
        <v>290</v>
      </c>
      <c r="N3" s="9"/>
      <c r="O3" s="14"/>
    </row>
    <row r="4" spans="1:21" s="5" customFormat="1" ht="127.5" customHeight="1" x14ac:dyDescent="0.15">
      <c r="A4" s="2" t="s">
        <v>4</v>
      </c>
      <c r="B4" s="3" t="s">
        <v>325</v>
      </c>
      <c r="C4" s="3" t="s">
        <v>326</v>
      </c>
      <c r="D4" s="3" t="s">
        <v>35</v>
      </c>
      <c r="E4" s="4" t="s">
        <v>8</v>
      </c>
      <c r="G4" s="2" t="s">
        <v>4</v>
      </c>
      <c r="H4" s="3" t="s">
        <v>155</v>
      </c>
      <c r="I4" s="3" t="s">
        <v>158</v>
      </c>
      <c r="J4" s="4" t="s">
        <v>8</v>
      </c>
      <c r="L4" s="2" t="s">
        <v>4</v>
      </c>
      <c r="M4" s="3" t="s">
        <v>155</v>
      </c>
      <c r="N4" s="3" t="s">
        <v>158</v>
      </c>
      <c r="O4" s="4" t="s">
        <v>8</v>
      </c>
    </row>
    <row r="5" spans="1:21" x14ac:dyDescent="0.15">
      <c r="A5" s="6">
        <v>1170</v>
      </c>
      <c r="B5" s="7">
        <f>'18'!P11+'18'!Q11</f>
        <v>376</v>
      </c>
      <c r="C5" s="7">
        <f>'18'!R11+'18'!S11</f>
        <v>545</v>
      </c>
      <c r="D5" s="7">
        <f>'18'!T11</f>
        <v>210</v>
      </c>
      <c r="E5" s="8">
        <f>A5-B5-C5-D5</f>
        <v>39</v>
      </c>
      <c r="G5" s="6">
        <v>1170</v>
      </c>
      <c r="H5" s="7">
        <v>492</v>
      </c>
      <c r="I5" s="7">
        <v>635</v>
      </c>
      <c r="J5" s="8">
        <f>G5-H5-I5</f>
        <v>43</v>
      </c>
      <c r="L5" s="6">
        <v>1170</v>
      </c>
      <c r="M5" s="7">
        <v>756</v>
      </c>
      <c r="N5" s="7">
        <v>376</v>
      </c>
      <c r="O5" s="8">
        <f>L5-M5-N5</f>
        <v>38</v>
      </c>
    </row>
    <row r="6" spans="1:21" s="24" customFormat="1" x14ac:dyDescent="0.15">
      <c r="A6" s="21"/>
      <c r="B6" s="22">
        <f>B5/$A$5</f>
        <v>0.32136752136752139</v>
      </c>
      <c r="C6" s="22">
        <f t="shared" ref="C6:E6" si="0">C5/$A$5</f>
        <v>0.46581196581196582</v>
      </c>
      <c r="D6" s="22">
        <f t="shared" si="0"/>
        <v>0.17948717948717949</v>
      </c>
      <c r="E6" s="23">
        <f t="shared" si="0"/>
        <v>3.3333333333333333E-2</v>
      </c>
      <c r="G6" s="21"/>
      <c r="H6" s="22">
        <f>H5/$G$5</f>
        <v>0.42051282051282052</v>
      </c>
      <c r="I6" s="22">
        <f t="shared" ref="I6:J6" si="1">I5/$G$5</f>
        <v>0.54273504273504269</v>
      </c>
      <c r="J6" s="23">
        <f t="shared" si="1"/>
        <v>3.6752136752136753E-2</v>
      </c>
      <c r="L6" s="21"/>
      <c r="M6" s="22">
        <f>M5/$L$5</f>
        <v>0.64615384615384619</v>
      </c>
      <c r="N6" s="22">
        <f t="shared" ref="N6:O6" si="2">N5/$L$5</f>
        <v>0.32136752136752139</v>
      </c>
      <c r="O6" s="23">
        <f t="shared" si="2"/>
        <v>3.2478632478632481E-2</v>
      </c>
    </row>
    <row r="8" spans="1:21" x14ac:dyDescent="0.15">
      <c r="A8" s="1" t="s">
        <v>292</v>
      </c>
      <c r="H8" s="1" t="s">
        <v>294</v>
      </c>
      <c r="I8" s="14"/>
      <c r="M8" s="1" t="s">
        <v>297</v>
      </c>
      <c r="R8" s="1" t="s">
        <v>298</v>
      </c>
    </row>
    <row r="9" spans="1:21" x14ac:dyDescent="0.15">
      <c r="A9" s="1" t="s">
        <v>293</v>
      </c>
      <c r="H9" s="1" t="s">
        <v>295</v>
      </c>
      <c r="M9" s="1" t="s">
        <v>296</v>
      </c>
      <c r="R9" s="1" t="s">
        <v>299</v>
      </c>
    </row>
    <row r="10" spans="1:21" s="5" customFormat="1" ht="127.5" customHeight="1" x14ac:dyDescent="0.15">
      <c r="A10" s="2" t="s">
        <v>4</v>
      </c>
      <c r="B10" s="3" t="s">
        <v>173</v>
      </c>
      <c r="C10" s="3" t="s">
        <v>174</v>
      </c>
      <c r="D10" s="3" t="s">
        <v>175</v>
      </c>
      <c r="E10" s="3" t="s">
        <v>176</v>
      </c>
      <c r="F10" s="4" t="s">
        <v>8</v>
      </c>
      <c r="G10" s="1"/>
      <c r="H10" s="2" t="s">
        <v>4</v>
      </c>
      <c r="I10" s="3" t="s">
        <v>331</v>
      </c>
      <c r="J10" s="3" t="s">
        <v>332</v>
      </c>
      <c r="K10" s="4" t="s">
        <v>8</v>
      </c>
      <c r="M10" s="2" t="s">
        <v>4</v>
      </c>
      <c r="N10" s="3" t="s">
        <v>155</v>
      </c>
      <c r="O10" s="3" t="s">
        <v>158</v>
      </c>
      <c r="P10" s="4" t="s">
        <v>8</v>
      </c>
      <c r="R10" s="2" t="s">
        <v>4</v>
      </c>
      <c r="S10" s="3" t="s">
        <v>173</v>
      </c>
      <c r="T10" s="3" t="s">
        <v>176</v>
      </c>
      <c r="U10" s="4" t="s">
        <v>8</v>
      </c>
    </row>
    <row r="11" spans="1:21" x14ac:dyDescent="0.15">
      <c r="A11" s="6">
        <v>1170</v>
      </c>
      <c r="B11" s="7">
        <v>490</v>
      </c>
      <c r="C11" s="7">
        <v>412</v>
      </c>
      <c r="D11" s="7">
        <v>159</v>
      </c>
      <c r="E11" s="7">
        <v>69</v>
      </c>
      <c r="F11" s="8">
        <f>A11-B11-C11-D11-E11</f>
        <v>40</v>
      </c>
      <c r="H11" s="6">
        <v>1170</v>
      </c>
      <c r="I11" s="7">
        <f>B11+C11</f>
        <v>902</v>
      </c>
      <c r="J11" s="7">
        <f>D11+E11</f>
        <v>228</v>
      </c>
      <c r="K11" s="8">
        <f>H11-I11-J11</f>
        <v>40</v>
      </c>
      <c r="M11" s="6">
        <v>1170</v>
      </c>
      <c r="N11" s="7">
        <v>847</v>
      </c>
      <c r="O11" s="7">
        <v>285</v>
      </c>
      <c r="P11" s="8">
        <f>M11-N11-O11</f>
        <v>38</v>
      </c>
      <c r="R11" s="6">
        <v>1170</v>
      </c>
      <c r="S11" s="7">
        <v>447</v>
      </c>
      <c r="T11" s="7">
        <v>680</v>
      </c>
      <c r="U11" s="8">
        <f>R11-S11-T11</f>
        <v>43</v>
      </c>
    </row>
    <row r="12" spans="1:21" s="24" customFormat="1" x14ac:dyDescent="0.15">
      <c r="A12" s="21"/>
      <c r="B12" s="22">
        <f>B11/$A$11</f>
        <v>0.41880341880341881</v>
      </c>
      <c r="C12" s="22">
        <f t="shared" ref="C12:F12" si="3">C11/$A$11</f>
        <v>0.35213675213675216</v>
      </c>
      <c r="D12" s="22">
        <f t="shared" si="3"/>
        <v>0.13589743589743589</v>
      </c>
      <c r="E12" s="22">
        <f t="shared" si="3"/>
        <v>5.8974358974358973E-2</v>
      </c>
      <c r="F12" s="23">
        <f t="shared" si="3"/>
        <v>3.4188034188034191E-2</v>
      </c>
      <c r="H12" s="21"/>
      <c r="I12" s="22">
        <f>I11/$H$11</f>
        <v>0.77094017094017098</v>
      </c>
      <c r="J12" s="22">
        <f t="shared" ref="J12:K12" si="4">J11/$H$11</f>
        <v>0.19487179487179487</v>
      </c>
      <c r="K12" s="23">
        <f t="shared" si="4"/>
        <v>3.4188034188034191E-2</v>
      </c>
      <c r="M12" s="21"/>
      <c r="N12" s="22">
        <f>N11/$M$11</f>
        <v>0.72393162393162391</v>
      </c>
      <c r="O12" s="22">
        <f t="shared" ref="O12:P12" si="5">O11/$M$11</f>
        <v>0.24358974358974358</v>
      </c>
      <c r="P12" s="23">
        <f t="shared" si="5"/>
        <v>3.2478632478632481E-2</v>
      </c>
      <c r="R12" s="21"/>
      <c r="S12" s="22">
        <f>S11/$R$11</f>
        <v>0.38205128205128203</v>
      </c>
      <c r="T12" s="22">
        <f t="shared" ref="T12:U12" si="6">T11/$R$11</f>
        <v>0.58119658119658124</v>
      </c>
      <c r="U12" s="23">
        <f t="shared" si="6"/>
        <v>3.6752136752136753E-2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1"/>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23" width="5" style="1" customWidth="1"/>
    <col min="24" max="16384" width="5" style="1"/>
  </cols>
  <sheetData>
    <row r="1" spans="1:23" x14ac:dyDescent="0.15">
      <c r="A1" s="1" t="s">
        <v>42</v>
      </c>
      <c r="F1" s="14"/>
      <c r="O1" s="1" t="s">
        <v>179</v>
      </c>
    </row>
    <row r="3" spans="1:23" s="5" customFormat="1" ht="127.5" customHeight="1" x14ac:dyDescent="0.15">
      <c r="A3" s="2" t="s">
        <v>4</v>
      </c>
      <c r="B3" s="3" t="s">
        <v>43</v>
      </c>
      <c r="C3" s="3" t="s">
        <v>44</v>
      </c>
      <c r="D3" s="3" t="s">
        <v>45</v>
      </c>
      <c r="E3" s="17" t="s">
        <v>46</v>
      </c>
      <c r="F3" s="3" t="s">
        <v>47</v>
      </c>
      <c r="G3" s="3" t="s">
        <v>48</v>
      </c>
      <c r="H3" s="3" t="s">
        <v>49</v>
      </c>
      <c r="I3" s="3" t="s">
        <v>50</v>
      </c>
      <c r="J3" s="3" t="s">
        <v>51</v>
      </c>
      <c r="K3" s="3" t="s">
        <v>52</v>
      </c>
      <c r="L3" s="3" t="s">
        <v>7</v>
      </c>
      <c r="M3" s="4" t="s">
        <v>8</v>
      </c>
      <c r="O3" s="2" t="s">
        <v>4</v>
      </c>
      <c r="P3" s="3" t="s">
        <v>9</v>
      </c>
      <c r="Q3" s="3" t="s">
        <v>10</v>
      </c>
      <c r="R3" s="4" t="s">
        <v>11</v>
      </c>
    </row>
    <row r="4" spans="1:23" x14ac:dyDescent="0.15">
      <c r="A4" s="6">
        <f>'1'!Y10</f>
        <v>821</v>
      </c>
      <c r="B4" s="7">
        <v>422</v>
      </c>
      <c r="C4" s="7">
        <v>18</v>
      </c>
      <c r="D4" s="7">
        <v>56</v>
      </c>
      <c r="E4" s="7">
        <v>19</v>
      </c>
      <c r="F4" s="7">
        <v>65</v>
      </c>
      <c r="G4" s="7">
        <v>50</v>
      </c>
      <c r="H4" s="7">
        <v>54</v>
      </c>
      <c r="I4" s="7">
        <v>18</v>
      </c>
      <c r="J4" s="7">
        <v>35</v>
      </c>
      <c r="K4" s="7">
        <v>18</v>
      </c>
      <c r="L4" s="7">
        <v>10</v>
      </c>
      <c r="M4" s="8">
        <f>A4-SUM(B4:L4)</f>
        <v>56</v>
      </c>
      <c r="O4" s="6">
        <v>1170</v>
      </c>
      <c r="P4" s="7">
        <v>3.3</v>
      </c>
      <c r="Q4" s="7">
        <v>1</v>
      </c>
      <c r="R4" s="8">
        <v>10</v>
      </c>
    </row>
    <row r="5" spans="1:23" s="24" customFormat="1" x14ac:dyDescent="0.15">
      <c r="A5" s="21"/>
      <c r="B5" s="22">
        <f>B4/$A$4</f>
        <v>0.51400730816077955</v>
      </c>
      <c r="C5" s="22">
        <f t="shared" ref="C5:M5" si="0">C4/$A$4</f>
        <v>2.192448233861145E-2</v>
      </c>
      <c r="D5" s="22">
        <f t="shared" si="0"/>
        <v>6.8209500609013402E-2</v>
      </c>
      <c r="E5" s="22">
        <f t="shared" si="0"/>
        <v>2.3142509135200974E-2</v>
      </c>
      <c r="F5" s="22">
        <f t="shared" si="0"/>
        <v>7.9171741778319121E-2</v>
      </c>
      <c r="G5" s="22">
        <f t="shared" si="0"/>
        <v>6.090133982947625E-2</v>
      </c>
      <c r="H5" s="22">
        <f t="shared" si="0"/>
        <v>6.5773447015834346E-2</v>
      </c>
      <c r="I5" s="22">
        <f t="shared" si="0"/>
        <v>2.192448233861145E-2</v>
      </c>
      <c r="J5" s="22">
        <f t="shared" si="0"/>
        <v>4.2630937880633372E-2</v>
      </c>
      <c r="K5" s="22">
        <f t="shared" si="0"/>
        <v>2.192448233861145E-2</v>
      </c>
      <c r="L5" s="22">
        <f t="shared" si="0"/>
        <v>1.2180267965895249E-2</v>
      </c>
      <c r="M5" s="23">
        <f t="shared" si="0"/>
        <v>6.8209500609013402E-2</v>
      </c>
      <c r="O5" s="21"/>
      <c r="P5" s="22"/>
      <c r="Q5" s="22"/>
      <c r="R5" s="23"/>
    </row>
    <row r="7" spans="1:23" x14ac:dyDescent="0.15">
      <c r="A7" s="1" t="s">
        <v>180</v>
      </c>
      <c r="J7" s="1" t="s">
        <v>181</v>
      </c>
      <c r="R7" s="1" t="s">
        <v>182</v>
      </c>
    </row>
    <row r="9" spans="1:23" s="5" customFormat="1" ht="127.5" customHeight="1" x14ac:dyDescent="0.15">
      <c r="A9" s="2" t="s">
        <v>4</v>
      </c>
      <c r="B9" s="3" t="s">
        <v>53</v>
      </c>
      <c r="C9" s="3" t="s">
        <v>54</v>
      </c>
      <c r="D9" s="3" t="s">
        <v>55</v>
      </c>
      <c r="E9" s="3" t="s">
        <v>56</v>
      </c>
      <c r="F9" s="3" t="s">
        <v>57</v>
      </c>
      <c r="G9" s="3" t="s">
        <v>58</v>
      </c>
      <c r="H9" s="4" t="s">
        <v>8</v>
      </c>
      <c r="J9" s="2" t="s">
        <v>4</v>
      </c>
      <c r="K9" s="3" t="s">
        <v>59</v>
      </c>
      <c r="L9" s="3" t="s">
        <v>60</v>
      </c>
      <c r="M9" s="3" t="s">
        <v>61</v>
      </c>
      <c r="N9" s="3" t="s">
        <v>62</v>
      </c>
      <c r="O9" s="3" t="s">
        <v>7</v>
      </c>
      <c r="P9" s="4" t="s">
        <v>8</v>
      </c>
      <c r="R9" s="2" t="s">
        <v>4</v>
      </c>
      <c r="S9" s="3" t="s">
        <v>63</v>
      </c>
      <c r="T9" s="3" t="s">
        <v>64</v>
      </c>
      <c r="U9" s="3" t="s">
        <v>65</v>
      </c>
      <c r="V9" s="3" t="s">
        <v>7</v>
      </c>
      <c r="W9" s="4" t="s">
        <v>8</v>
      </c>
    </row>
    <row r="10" spans="1:23" x14ac:dyDescent="0.15">
      <c r="A10" s="6">
        <v>1170</v>
      </c>
      <c r="B10" s="7">
        <v>76</v>
      </c>
      <c r="C10" s="7">
        <v>367</v>
      </c>
      <c r="D10" s="7">
        <v>289</v>
      </c>
      <c r="E10" s="7">
        <v>199</v>
      </c>
      <c r="F10" s="7">
        <v>105</v>
      </c>
      <c r="G10" s="7">
        <v>127</v>
      </c>
      <c r="H10" s="8">
        <f>A10-B10-C10-D10-E10-F10-G10</f>
        <v>7</v>
      </c>
      <c r="J10" s="6">
        <v>1170</v>
      </c>
      <c r="K10" s="7">
        <v>90</v>
      </c>
      <c r="L10" s="7">
        <v>364</v>
      </c>
      <c r="M10" s="7">
        <v>514</v>
      </c>
      <c r="N10" s="7">
        <v>166</v>
      </c>
      <c r="O10" s="7">
        <v>30</v>
      </c>
      <c r="P10" s="8">
        <f>J10-K10-L10-M10-N10-O10</f>
        <v>6</v>
      </c>
      <c r="R10" s="6">
        <v>1170</v>
      </c>
      <c r="S10" s="7">
        <v>882</v>
      </c>
      <c r="T10" s="7">
        <v>206</v>
      </c>
      <c r="U10" s="7">
        <v>76</v>
      </c>
      <c r="V10" s="7">
        <v>0</v>
      </c>
      <c r="W10" s="8">
        <f>R10-S10-T10-U10-V10</f>
        <v>6</v>
      </c>
    </row>
    <row r="11" spans="1:23" s="24" customFormat="1" x14ac:dyDescent="0.15">
      <c r="A11" s="21"/>
      <c r="B11" s="22">
        <f>B10/$A$10</f>
        <v>6.4957264957264962E-2</v>
      </c>
      <c r="C11" s="22">
        <f t="shared" ref="C11:H11" si="1">C10/$A$10</f>
        <v>0.31367521367521367</v>
      </c>
      <c r="D11" s="22">
        <f t="shared" si="1"/>
        <v>0.24700854700854702</v>
      </c>
      <c r="E11" s="22">
        <f t="shared" si="1"/>
        <v>0.17008547008547009</v>
      </c>
      <c r="F11" s="22">
        <f t="shared" si="1"/>
        <v>8.9743589743589744E-2</v>
      </c>
      <c r="G11" s="22">
        <f t="shared" si="1"/>
        <v>0.10854700854700855</v>
      </c>
      <c r="H11" s="23">
        <f t="shared" si="1"/>
        <v>5.9829059829059833E-3</v>
      </c>
      <c r="J11" s="21"/>
      <c r="K11" s="22">
        <f>K10/$J$10</f>
        <v>7.6923076923076927E-2</v>
      </c>
      <c r="L11" s="22">
        <f t="shared" ref="L11:P11" si="2">L10/$J$10</f>
        <v>0.31111111111111112</v>
      </c>
      <c r="M11" s="22">
        <f t="shared" si="2"/>
        <v>0.43931623931623931</v>
      </c>
      <c r="N11" s="22">
        <f t="shared" si="2"/>
        <v>0.14188034188034188</v>
      </c>
      <c r="O11" s="22">
        <f t="shared" si="2"/>
        <v>2.564102564102564E-2</v>
      </c>
      <c r="P11" s="23">
        <f t="shared" si="2"/>
        <v>5.1282051282051282E-3</v>
      </c>
      <c r="R11" s="21"/>
      <c r="S11" s="22">
        <f>S10/$R$10</f>
        <v>0.75384615384615383</v>
      </c>
      <c r="T11" s="22">
        <f t="shared" ref="T11:W11" si="3">T10/$R$10</f>
        <v>0.17606837606837608</v>
      </c>
      <c r="U11" s="22">
        <f t="shared" si="3"/>
        <v>6.4957264957264962E-2</v>
      </c>
      <c r="V11" s="22">
        <f t="shared" si="3"/>
        <v>0</v>
      </c>
      <c r="W11" s="23">
        <f t="shared" si="3"/>
        <v>5.1282051282051282E-3</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7" width="5" style="1" customWidth="1"/>
    <col min="8" max="9" width="5" style="1"/>
    <col min="10" max="13" width="5" style="1" customWidth="1"/>
    <col min="14" max="15" width="5" style="1"/>
    <col min="16" max="21" width="5" style="1" customWidth="1"/>
    <col min="22" max="16384" width="5" style="1"/>
  </cols>
  <sheetData>
    <row r="1" spans="1:21" x14ac:dyDescent="0.15">
      <c r="A1" s="1" t="s">
        <v>220</v>
      </c>
    </row>
    <row r="2" spans="1:21" x14ac:dyDescent="0.15">
      <c r="A2" s="1" t="s">
        <v>301</v>
      </c>
      <c r="G2" s="19"/>
      <c r="H2" s="14"/>
      <c r="I2" s="1" t="s">
        <v>301</v>
      </c>
      <c r="O2" s="1" t="s">
        <v>224</v>
      </c>
    </row>
    <row r="3" spans="1:21" x14ac:dyDescent="0.15">
      <c r="A3" s="1" t="s">
        <v>300</v>
      </c>
      <c r="G3" s="19"/>
      <c r="H3" s="14"/>
      <c r="I3" s="1" t="s">
        <v>300</v>
      </c>
    </row>
    <row r="4" spans="1:21" s="5" customFormat="1" ht="127.5" customHeight="1" x14ac:dyDescent="0.15">
      <c r="A4" s="2" t="s">
        <v>4</v>
      </c>
      <c r="B4" s="3" t="s">
        <v>151</v>
      </c>
      <c r="C4" s="3" t="s">
        <v>152</v>
      </c>
      <c r="D4" s="3" t="s">
        <v>153</v>
      </c>
      <c r="E4" s="3" t="s">
        <v>154</v>
      </c>
      <c r="F4" s="3" t="s">
        <v>35</v>
      </c>
      <c r="G4" s="4" t="s">
        <v>8</v>
      </c>
      <c r="H4" s="1"/>
      <c r="I4" s="2" t="s">
        <v>4</v>
      </c>
      <c r="J4" s="3" t="s">
        <v>325</v>
      </c>
      <c r="K4" s="3" t="s">
        <v>326</v>
      </c>
      <c r="L4" s="3" t="s">
        <v>35</v>
      </c>
      <c r="M4" s="4" t="s">
        <v>8</v>
      </c>
      <c r="O4" s="2" t="s">
        <v>4</v>
      </c>
      <c r="P4" s="3" t="s">
        <v>177</v>
      </c>
      <c r="Q4" s="3" t="s">
        <v>178</v>
      </c>
      <c r="R4" s="4" t="s">
        <v>8</v>
      </c>
    </row>
    <row r="5" spans="1:21" x14ac:dyDescent="0.15">
      <c r="A5" s="6">
        <v>1170</v>
      </c>
      <c r="B5" s="7">
        <v>144</v>
      </c>
      <c r="C5" s="7">
        <v>631</v>
      </c>
      <c r="D5" s="7">
        <v>202</v>
      </c>
      <c r="E5" s="7">
        <v>74</v>
      </c>
      <c r="F5" s="7">
        <v>84</v>
      </c>
      <c r="G5" s="8">
        <f>A5-B5-C5-D5-E5-F5</f>
        <v>35</v>
      </c>
      <c r="I5" s="6">
        <v>1170</v>
      </c>
      <c r="J5" s="7">
        <f>B5+C5</f>
        <v>775</v>
      </c>
      <c r="K5" s="7">
        <f>D5+E5</f>
        <v>276</v>
      </c>
      <c r="L5" s="7">
        <f>F5</f>
        <v>84</v>
      </c>
      <c r="M5" s="8">
        <f>I5-J5-K5-L5</f>
        <v>35</v>
      </c>
      <c r="O5" s="6">
        <v>1170</v>
      </c>
      <c r="P5" s="7">
        <v>933</v>
      </c>
      <c r="Q5" s="7">
        <v>200</v>
      </c>
      <c r="R5" s="8">
        <f>O5-P5-Q5</f>
        <v>37</v>
      </c>
    </row>
    <row r="6" spans="1:21" s="24" customFormat="1" x14ac:dyDescent="0.15">
      <c r="A6" s="21"/>
      <c r="B6" s="22">
        <f>B5/$A$5</f>
        <v>0.12307692307692308</v>
      </c>
      <c r="C6" s="22">
        <f t="shared" ref="C6:G6" si="0">C5/$A$5</f>
        <v>0.53931623931623929</v>
      </c>
      <c r="D6" s="22">
        <f t="shared" si="0"/>
        <v>0.17264957264957265</v>
      </c>
      <c r="E6" s="22">
        <f t="shared" si="0"/>
        <v>6.3247863247863245E-2</v>
      </c>
      <c r="F6" s="22">
        <f t="shared" si="0"/>
        <v>7.179487179487179E-2</v>
      </c>
      <c r="G6" s="23">
        <f t="shared" si="0"/>
        <v>2.9914529914529916E-2</v>
      </c>
      <c r="I6" s="21"/>
      <c r="J6" s="22">
        <f>J5/$I$5</f>
        <v>0.66239316239316237</v>
      </c>
      <c r="K6" s="22">
        <f t="shared" ref="K6:M6" si="1">K5/$I$5</f>
        <v>0.23589743589743589</v>
      </c>
      <c r="L6" s="22">
        <f t="shared" si="1"/>
        <v>7.179487179487179E-2</v>
      </c>
      <c r="M6" s="23">
        <f t="shared" si="1"/>
        <v>2.9914529914529916E-2</v>
      </c>
      <c r="O6" s="21"/>
      <c r="P6" s="22">
        <f>P5/$O$5</f>
        <v>0.79743589743589749</v>
      </c>
      <c r="Q6" s="22">
        <f t="shared" ref="Q6:R6" si="2">Q5/$O$5</f>
        <v>0.17094017094017094</v>
      </c>
      <c r="R6" s="23">
        <f t="shared" si="2"/>
        <v>3.1623931623931623E-2</v>
      </c>
    </row>
    <row r="8" spans="1:21" x14ac:dyDescent="0.15">
      <c r="A8" s="1" t="s">
        <v>302</v>
      </c>
      <c r="H8" s="9"/>
      <c r="I8" s="9" t="s">
        <v>304</v>
      </c>
      <c r="O8" s="1" t="s">
        <v>223</v>
      </c>
    </row>
    <row r="9" spans="1:21" x14ac:dyDescent="0.15">
      <c r="A9" s="1" t="s">
        <v>303</v>
      </c>
      <c r="H9" s="9"/>
      <c r="I9" s="9" t="s">
        <v>303</v>
      </c>
    </row>
    <row r="10" spans="1:21" ht="127.5" customHeight="1" x14ac:dyDescent="0.15">
      <c r="A10" s="2" t="s">
        <v>4</v>
      </c>
      <c r="B10" s="3" t="s">
        <v>151</v>
      </c>
      <c r="C10" s="3" t="s">
        <v>152</v>
      </c>
      <c r="D10" s="3" t="s">
        <v>153</v>
      </c>
      <c r="E10" s="3" t="s">
        <v>154</v>
      </c>
      <c r="F10" s="3" t="s">
        <v>35</v>
      </c>
      <c r="G10" s="4" t="s">
        <v>8</v>
      </c>
      <c r="H10" s="5"/>
      <c r="I10" s="2" t="s">
        <v>4</v>
      </c>
      <c r="J10" s="3" t="s">
        <v>325</v>
      </c>
      <c r="K10" s="3" t="s">
        <v>326</v>
      </c>
      <c r="L10" s="3" t="s">
        <v>35</v>
      </c>
      <c r="M10" s="4" t="s">
        <v>8</v>
      </c>
      <c r="N10" s="5"/>
      <c r="O10" s="2" t="s">
        <v>4</v>
      </c>
      <c r="P10" s="3" t="s">
        <v>151</v>
      </c>
      <c r="Q10" s="3" t="s">
        <v>152</v>
      </c>
      <c r="R10" s="3" t="s">
        <v>153</v>
      </c>
      <c r="S10" s="3" t="s">
        <v>154</v>
      </c>
      <c r="T10" s="3" t="s">
        <v>35</v>
      </c>
      <c r="U10" s="4" t="s">
        <v>8</v>
      </c>
    </row>
    <row r="11" spans="1:21" x14ac:dyDescent="0.15">
      <c r="A11" s="6">
        <v>1170</v>
      </c>
      <c r="B11" s="7">
        <v>41</v>
      </c>
      <c r="C11" s="7">
        <v>404</v>
      </c>
      <c r="D11" s="7">
        <v>353</v>
      </c>
      <c r="E11" s="7">
        <v>114</v>
      </c>
      <c r="F11" s="7">
        <v>221</v>
      </c>
      <c r="G11" s="8">
        <f>A11-B11-C11-D11-E11-F11</f>
        <v>37</v>
      </c>
      <c r="I11" s="6">
        <v>1170</v>
      </c>
      <c r="J11" s="7">
        <f>B11+C11</f>
        <v>445</v>
      </c>
      <c r="K11" s="7">
        <f>D11+E11</f>
        <v>467</v>
      </c>
      <c r="L11" s="7">
        <f>F11</f>
        <v>221</v>
      </c>
      <c r="M11" s="8">
        <f>I11-J11-K11-L11</f>
        <v>37</v>
      </c>
      <c r="O11" s="6">
        <v>1170</v>
      </c>
      <c r="P11" s="7">
        <v>135</v>
      </c>
      <c r="Q11" s="7">
        <v>644</v>
      </c>
      <c r="R11" s="7">
        <v>220</v>
      </c>
      <c r="S11" s="7">
        <v>53</v>
      </c>
      <c r="T11" s="7">
        <v>81</v>
      </c>
      <c r="U11" s="8">
        <f>O11-P11-Q11-R11-S11-T11</f>
        <v>37</v>
      </c>
    </row>
    <row r="12" spans="1:21" s="24" customFormat="1" x14ac:dyDescent="0.15">
      <c r="A12" s="21"/>
      <c r="B12" s="22">
        <f>B11/$A$11</f>
        <v>3.5042735042735043E-2</v>
      </c>
      <c r="C12" s="22">
        <f t="shared" ref="C12:G12" si="3">C11/$A$11</f>
        <v>0.34529914529914529</v>
      </c>
      <c r="D12" s="22">
        <f t="shared" si="3"/>
        <v>0.30170940170940169</v>
      </c>
      <c r="E12" s="22">
        <f t="shared" si="3"/>
        <v>9.7435897435897437E-2</v>
      </c>
      <c r="F12" s="22">
        <f t="shared" si="3"/>
        <v>0.18888888888888888</v>
      </c>
      <c r="G12" s="23">
        <f t="shared" si="3"/>
        <v>3.1623931623931623E-2</v>
      </c>
      <c r="I12" s="21"/>
      <c r="J12" s="22">
        <f>J11/$I$11</f>
        <v>0.38034188034188032</v>
      </c>
      <c r="K12" s="22">
        <f t="shared" ref="K12:M12" si="4">K11/$I$11</f>
        <v>0.39914529914529917</v>
      </c>
      <c r="L12" s="22">
        <f t="shared" si="4"/>
        <v>0.18888888888888888</v>
      </c>
      <c r="M12" s="23">
        <f t="shared" si="4"/>
        <v>3.1623931623931623E-2</v>
      </c>
      <c r="O12" s="21"/>
      <c r="P12" s="22">
        <f>P11/$O$11</f>
        <v>0.11538461538461539</v>
      </c>
      <c r="Q12" s="22">
        <f t="shared" ref="Q12:U12" si="5">Q11/$O$11</f>
        <v>0.55042735042735047</v>
      </c>
      <c r="R12" s="22">
        <f t="shared" si="5"/>
        <v>0.18803418803418803</v>
      </c>
      <c r="S12" s="22">
        <f t="shared" si="5"/>
        <v>4.5299145299145298E-2</v>
      </c>
      <c r="T12" s="22">
        <f t="shared" si="5"/>
        <v>6.9230769230769235E-2</v>
      </c>
      <c r="U12" s="23">
        <f t="shared" si="5"/>
        <v>3.1623931623931623E-2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X12"/>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5" width="5" style="1" customWidth="1"/>
    <col min="6" max="6" width="5" style="1"/>
    <col min="7" max="13" width="5" style="1" customWidth="1"/>
    <col min="14" max="14" width="5" style="1"/>
    <col min="15" max="19" width="5" style="1" customWidth="1"/>
    <col min="20" max="21" width="5" style="1"/>
    <col min="22" max="24" width="5" style="1" customWidth="1"/>
    <col min="25" max="16384" width="5" style="1"/>
  </cols>
  <sheetData>
    <row r="1" spans="1:24" x14ac:dyDescent="0.15">
      <c r="A1" s="1" t="s">
        <v>220</v>
      </c>
    </row>
    <row r="2" spans="1:24" x14ac:dyDescent="0.15">
      <c r="A2" s="1" t="s">
        <v>223</v>
      </c>
      <c r="G2" s="1" t="s">
        <v>244</v>
      </c>
      <c r="M2" s="19"/>
      <c r="N2" s="14"/>
      <c r="O2" s="1" t="s">
        <v>309</v>
      </c>
      <c r="U2" s="1" t="s">
        <v>312</v>
      </c>
    </row>
    <row r="3" spans="1:24" x14ac:dyDescent="0.15">
      <c r="M3" s="19"/>
      <c r="N3" s="14"/>
      <c r="O3" s="1" t="s">
        <v>308</v>
      </c>
      <c r="U3" s="1" t="s">
        <v>313</v>
      </c>
    </row>
    <row r="4" spans="1:24" s="5" customFormat="1" ht="127.5" customHeight="1" x14ac:dyDescent="0.15">
      <c r="A4" s="2" t="s">
        <v>4</v>
      </c>
      <c r="B4" s="3" t="s">
        <v>325</v>
      </c>
      <c r="C4" s="3" t="s">
        <v>326</v>
      </c>
      <c r="D4" s="3" t="s">
        <v>35</v>
      </c>
      <c r="E4" s="4" t="s">
        <v>8</v>
      </c>
      <c r="F4" s="20"/>
      <c r="G4" s="2" t="s">
        <v>4</v>
      </c>
      <c r="H4" s="3" t="s">
        <v>151</v>
      </c>
      <c r="I4" s="3" t="s">
        <v>152</v>
      </c>
      <c r="J4" s="3" t="s">
        <v>153</v>
      </c>
      <c r="K4" s="3" t="s">
        <v>154</v>
      </c>
      <c r="L4" s="3" t="s">
        <v>35</v>
      </c>
      <c r="M4" s="4" t="s">
        <v>8</v>
      </c>
      <c r="O4" s="2" t="s">
        <v>4</v>
      </c>
      <c r="P4" s="3" t="s">
        <v>325</v>
      </c>
      <c r="Q4" s="3" t="s">
        <v>326</v>
      </c>
      <c r="R4" s="3" t="s">
        <v>35</v>
      </c>
      <c r="S4" s="4" t="s">
        <v>8</v>
      </c>
      <c r="U4" s="2" t="s">
        <v>4</v>
      </c>
      <c r="V4" s="3" t="s">
        <v>225</v>
      </c>
      <c r="W4" s="3" t="s">
        <v>226</v>
      </c>
      <c r="X4" s="4" t="s">
        <v>8</v>
      </c>
    </row>
    <row r="5" spans="1:24" x14ac:dyDescent="0.15">
      <c r="A5" s="6">
        <v>1170</v>
      </c>
      <c r="B5" s="7">
        <f>'20'!P11+'20'!Q11</f>
        <v>779</v>
      </c>
      <c r="C5" s="7">
        <f>'20'!R11+'20'!S11</f>
        <v>273</v>
      </c>
      <c r="D5" s="7">
        <f>'20'!T11</f>
        <v>81</v>
      </c>
      <c r="E5" s="8">
        <f>A5-B5-C5-D5</f>
        <v>37</v>
      </c>
      <c r="F5" s="11"/>
      <c r="G5" s="6">
        <v>1170</v>
      </c>
      <c r="H5" s="7">
        <v>891</v>
      </c>
      <c r="I5" s="7">
        <v>229</v>
      </c>
      <c r="J5" s="7">
        <v>8</v>
      </c>
      <c r="K5" s="7">
        <v>3</v>
      </c>
      <c r="L5" s="7">
        <v>6</v>
      </c>
      <c r="M5" s="8">
        <f>G5-H5-I5-J5-K5-L5</f>
        <v>33</v>
      </c>
      <c r="O5" s="6">
        <v>1170</v>
      </c>
      <c r="P5" s="7">
        <f>H5+I5</f>
        <v>1120</v>
      </c>
      <c r="Q5" s="7">
        <f>J5+K5</f>
        <v>11</v>
      </c>
      <c r="R5" s="7">
        <f>L5</f>
        <v>6</v>
      </c>
      <c r="S5" s="8">
        <f>O5-P5-Q5-R5</f>
        <v>33</v>
      </c>
      <c r="U5" s="6">
        <v>1170</v>
      </c>
      <c r="V5" s="7">
        <v>996</v>
      </c>
      <c r="W5" s="7">
        <v>139</v>
      </c>
      <c r="X5" s="8">
        <f>U5-V5-W5</f>
        <v>35</v>
      </c>
    </row>
    <row r="6" spans="1:24" s="24" customFormat="1" x14ac:dyDescent="0.15">
      <c r="A6" s="21"/>
      <c r="B6" s="22">
        <f>B5/$A$5</f>
        <v>0.66581196581196578</v>
      </c>
      <c r="C6" s="22">
        <f t="shared" ref="C6:E6" si="0">C5/$A$5</f>
        <v>0.23333333333333334</v>
      </c>
      <c r="D6" s="22">
        <f t="shared" si="0"/>
        <v>6.9230769230769235E-2</v>
      </c>
      <c r="E6" s="22">
        <f t="shared" si="0"/>
        <v>3.1623931623931623E-2</v>
      </c>
      <c r="F6" s="35"/>
      <c r="G6" s="21"/>
      <c r="H6" s="22">
        <f>H5/$G$5</f>
        <v>0.7615384615384615</v>
      </c>
      <c r="I6" s="22">
        <f t="shared" ref="I6:M6" si="1">I5/$G$5</f>
        <v>0.19572649572649573</v>
      </c>
      <c r="J6" s="22">
        <f t="shared" si="1"/>
        <v>6.8376068376068376E-3</v>
      </c>
      <c r="K6" s="22">
        <f t="shared" si="1"/>
        <v>2.5641025641025641E-3</v>
      </c>
      <c r="L6" s="22">
        <f t="shared" si="1"/>
        <v>5.1282051282051282E-3</v>
      </c>
      <c r="M6" s="23">
        <f t="shared" si="1"/>
        <v>2.8205128205128206E-2</v>
      </c>
      <c r="O6" s="21"/>
      <c r="P6" s="22">
        <f>P5/$O$5</f>
        <v>0.95726495726495731</v>
      </c>
      <c r="Q6" s="22">
        <f t="shared" ref="Q6:S6" si="2">Q5/$O$5</f>
        <v>9.4017094017094013E-3</v>
      </c>
      <c r="R6" s="22">
        <f t="shared" si="2"/>
        <v>5.1282051282051282E-3</v>
      </c>
      <c r="S6" s="23">
        <f t="shared" si="2"/>
        <v>2.8205128205128206E-2</v>
      </c>
      <c r="U6" s="21"/>
      <c r="V6" s="22">
        <f>V5/$U$5</f>
        <v>0.85128205128205126</v>
      </c>
      <c r="W6" s="22">
        <f t="shared" ref="W6:X6" si="3">W5/$U$5</f>
        <v>0.1188034188034188</v>
      </c>
      <c r="X6" s="23">
        <f t="shared" si="3"/>
        <v>2.9914529914529916E-2</v>
      </c>
    </row>
    <row r="8" spans="1:24" x14ac:dyDescent="0.15">
      <c r="A8" s="1" t="s">
        <v>306</v>
      </c>
      <c r="E8" s="15"/>
      <c r="F8" s="1" t="s">
        <v>234</v>
      </c>
      <c r="G8" s="15"/>
      <c r="H8" s="15"/>
      <c r="I8" s="14"/>
      <c r="J8" s="15"/>
      <c r="K8" s="15"/>
      <c r="L8" s="15"/>
      <c r="M8" s="9"/>
      <c r="N8" s="1" t="s">
        <v>307</v>
      </c>
      <c r="O8" s="15"/>
      <c r="P8" s="15"/>
      <c r="Q8" s="15"/>
      <c r="R8" s="15"/>
      <c r="S8" s="15"/>
      <c r="T8" s="15"/>
      <c r="U8" s="1" t="s">
        <v>310</v>
      </c>
    </row>
    <row r="9" spans="1:24" x14ac:dyDescent="0.15">
      <c r="A9" s="1" t="s">
        <v>305</v>
      </c>
      <c r="E9" s="15"/>
      <c r="G9" s="15"/>
      <c r="H9" s="15"/>
      <c r="I9" s="15"/>
      <c r="J9" s="15"/>
      <c r="K9" s="15"/>
      <c r="L9" s="15"/>
      <c r="M9" s="9"/>
      <c r="N9" s="1" t="s">
        <v>318</v>
      </c>
      <c r="O9" s="15"/>
      <c r="P9" s="15"/>
      <c r="Q9" s="15"/>
      <c r="R9" s="15"/>
      <c r="S9" s="15"/>
      <c r="T9" s="15"/>
      <c r="U9" s="1" t="s">
        <v>311</v>
      </c>
    </row>
    <row r="10" spans="1:24" ht="127.5" customHeight="1" x14ac:dyDescent="0.15">
      <c r="A10" s="2" t="s">
        <v>4</v>
      </c>
      <c r="B10" s="3" t="s">
        <v>227</v>
      </c>
      <c r="C10" s="3" t="s">
        <v>228</v>
      </c>
      <c r="D10" s="4" t="s">
        <v>8</v>
      </c>
      <c r="F10" s="2" t="s">
        <v>4</v>
      </c>
      <c r="G10" s="3" t="s">
        <v>229</v>
      </c>
      <c r="H10" s="3" t="s">
        <v>230</v>
      </c>
      <c r="I10" s="3" t="s">
        <v>231</v>
      </c>
      <c r="J10" s="3" t="s">
        <v>232</v>
      </c>
      <c r="K10" s="3" t="s">
        <v>233</v>
      </c>
      <c r="L10" s="4" t="s">
        <v>8</v>
      </c>
      <c r="N10" s="2" t="s">
        <v>4</v>
      </c>
      <c r="O10" s="3" t="s">
        <v>235</v>
      </c>
      <c r="P10" s="3" t="s">
        <v>236</v>
      </c>
      <c r="Q10" s="3" t="s">
        <v>237</v>
      </c>
      <c r="R10" s="3" t="s">
        <v>233</v>
      </c>
      <c r="S10" s="4" t="s">
        <v>8</v>
      </c>
      <c r="U10" s="2" t="s">
        <v>4</v>
      </c>
      <c r="V10" s="3" t="s">
        <v>238</v>
      </c>
      <c r="W10" s="3" t="s">
        <v>239</v>
      </c>
      <c r="X10" s="4" t="s">
        <v>8</v>
      </c>
    </row>
    <row r="11" spans="1:24" x14ac:dyDescent="0.15">
      <c r="A11" s="6">
        <v>1170</v>
      </c>
      <c r="B11" s="7">
        <v>1033</v>
      </c>
      <c r="C11" s="7">
        <v>101</v>
      </c>
      <c r="D11" s="8">
        <f>A11-B11-C11</f>
        <v>36</v>
      </c>
      <c r="F11" s="6">
        <v>1170</v>
      </c>
      <c r="G11" s="7">
        <v>349</v>
      </c>
      <c r="H11" s="7">
        <v>268</v>
      </c>
      <c r="I11" s="7">
        <v>62</v>
      </c>
      <c r="J11" s="7">
        <v>209</v>
      </c>
      <c r="K11" s="7">
        <v>95</v>
      </c>
      <c r="L11" s="8">
        <f>F11-G11-H11-I11-J11-K11</f>
        <v>187</v>
      </c>
      <c r="N11" s="6">
        <v>1170</v>
      </c>
      <c r="O11" s="7">
        <v>130</v>
      </c>
      <c r="P11" s="7">
        <v>378</v>
      </c>
      <c r="Q11" s="7">
        <v>414</v>
      </c>
      <c r="R11" s="7">
        <v>119</v>
      </c>
      <c r="S11" s="8">
        <f>N11-O11-P11-Q11-R11</f>
        <v>129</v>
      </c>
      <c r="U11" s="6">
        <v>1170</v>
      </c>
      <c r="V11" s="7">
        <v>855</v>
      </c>
      <c r="W11" s="7">
        <v>249</v>
      </c>
      <c r="X11" s="8">
        <f>U11-V11-W11</f>
        <v>66</v>
      </c>
    </row>
    <row r="12" spans="1:24" s="24" customFormat="1" x14ac:dyDescent="0.15">
      <c r="A12" s="21"/>
      <c r="B12" s="22">
        <f>B11/$A$11</f>
        <v>0.88290598290598288</v>
      </c>
      <c r="C12" s="22">
        <f t="shared" ref="C12:D12" si="4">C11/$A$11</f>
        <v>8.6324786324786323E-2</v>
      </c>
      <c r="D12" s="23">
        <f t="shared" si="4"/>
        <v>3.0769230769230771E-2</v>
      </c>
      <c r="F12" s="21"/>
      <c r="G12" s="22">
        <f>G11/$F$11</f>
        <v>0.29829059829059829</v>
      </c>
      <c r="H12" s="22">
        <f t="shared" ref="H12:L12" si="5">H11/$F$11</f>
        <v>0.22905982905982905</v>
      </c>
      <c r="I12" s="22">
        <f t="shared" si="5"/>
        <v>5.2991452991452991E-2</v>
      </c>
      <c r="J12" s="22">
        <f t="shared" si="5"/>
        <v>0.17863247863247864</v>
      </c>
      <c r="K12" s="22">
        <f t="shared" si="5"/>
        <v>8.11965811965812E-2</v>
      </c>
      <c r="L12" s="23">
        <f t="shared" si="5"/>
        <v>0.15982905982905982</v>
      </c>
      <c r="N12" s="21"/>
      <c r="O12" s="22">
        <f>O11/$N$11</f>
        <v>0.1111111111111111</v>
      </c>
      <c r="P12" s="22">
        <f t="shared" ref="P12:S12" si="6">P11/$N$11</f>
        <v>0.32307692307692309</v>
      </c>
      <c r="Q12" s="22">
        <f t="shared" si="6"/>
        <v>0.35384615384615387</v>
      </c>
      <c r="R12" s="22">
        <f t="shared" si="6"/>
        <v>0.10170940170940171</v>
      </c>
      <c r="S12" s="23">
        <f t="shared" si="6"/>
        <v>0.11025641025641025</v>
      </c>
      <c r="U12" s="21"/>
      <c r="V12" s="22">
        <f>V11/$U$11</f>
        <v>0.73076923076923073</v>
      </c>
      <c r="W12" s="22">
        <f t="shared" ref="W12:X12" si="7">W11/$U$11</f>
        <v>0.21282051282051281</v>
      </c>
      <c r="X12" s="23">
        <f t="shared" si="7"/>
        <v>5.6410256410256411E-2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1"/>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20" width="5" style="1" customWidth="1"/>
    <col min="21" max="21" width="5" style="1"/>
    <col min="22" max="25" width="5" style="1" customWidth="1"/>
    <col min="26" max="16384" width="5" style="1"/>
  </cols>
  <sheetData>
    <row r="1" spans="1:31" x14ac:dyDescent="0.15">
      <c r="A1" s="1" t="s">
        <v>246</v>
      </c>
      <c r="F1" s="1" t="s">
        <v>248</v>
      </c>
      <c r="K1" s="1" t="s">
        <v>183</v>
      </c>
      <c r="U1" s="1" t="s">
        <v>184</v>
      </c>
    </row>
    <row r="2" spans="1:31" x14ac:dyDescent="0.15">
      <c r="A2" s="1" t="s">
        <v>247</v>
      </c>
      <c r="F2" s="1" t="s">
        <v>249</v>
      </c>
    </row>
    <row r="3" spans="1:31" s="5" customFormat="1" ht="127.5" customHeight="1" x14ac:dyDescent="0.15">
      <c r="A3" s="2" t="s">
        <v>4</v>
      </c>
      <c r="B3" s="3" t="s">
        <v>66</v>
      </c>
      <c r="C3" s="3" t="s">
        <v>67</v>
      </c>
      <c r="D3" s="4" t="s">
        <v>8</v>
      </c>
      <c r="E3" s="18"/>
      <c r="F3" s="2" t="s">
        <v>4</v>
      </c>
      <c r="G3" s="3" t="s">
        <v>66</v>
      </c>
      <c r="H3" s="3" t="s">
        <v>67</v>
      </c>
      <c r="I3" s="4" t="s">
        <v>8</v>
      </c>
      <c r="J3" s="18"/>
      <c r="K3" s="2" t="s">
        <v>4</v>
      </c>
      <c r="L3" s="3" t="s">
        <v>68</v>
      </c>
      <c r="M3" s="3" t="s">
        <v>69</v>
      </c>
      <c r="N3" s="3" t="s">
        <v>70</v>
      </c>
      <c r="O3" s="3" t="s">
        <v>71</v>
      </c>
      <c r="P3" s="3" t="s">
        <v>72</v>
      </c>
      <c r="Q3" s="3" t="s">
        <v>73</v>
      </c>
      <c r="R3" s="3" t="s">
        <v>7</v>
      </c>
      <c r="S3" s="4" t="s">
        <v>8</v>
      </c>
      <c r="U3" s="2" t="s">
        <v>4</v>
      </c>
      <c r="V3" s="3" t="s">
        <v>74</v>
      </c>
      <c r="W3" s="3" t="s">
        <v>75</v>
      </c>
      <c r="X3" s="3" t="s">
        <v>76</v>
      </c>
      <c r="Y3" s="4" t="s">
        <v>8</v>
      </c>
    </row>
    <row r="4" spans="1:31" x14ac:dyDescent="0.15">
      <c r="A4" s="6">
        <v>1170</v>
      </c>
      <c r="B4" s="7">
        <v>361</v>
      </c>
      <c r="C4" s="7">
        <v>795</v>
      </c>
      <c r="D4" s="8">
        <f>A4-B4-C4</f>
        <v>14</v>
      </c>
      <c r="F4" s="6">
        <v>1170</v>
      </c>
      <c r="G4" s="7">
        <v>619</v>
      </c>
      <c r="H4" s="7">
        <v>537</v>
      </c>
      <c r="I4" s="8">
        <f>F4-G4-H4</f>
        <v>14</v>
      </c>
      <c r="K4" s="6">
        <v>1170</v>
      </c>
      <c r="L4" s="7">
        <v>989</v>
      </c>
      <c r="M4" s="7">
        <v>12</v>
      </c>
      <c r="N4" s="7">
        <v>4</v>
      </c>
      <c r="O4" s="7">
        <v>141</v>
      </c>
      <c r="P4" s="7">
        <v>9</v>
      </c>
      <c r="Q4" s="7">
        <v>1</v>
      </c>
      <c r="R4" s="7">
        <v>6</v>
      </c>
      <c r="S4" s="8">
        <f>K4-SUM(L4:R4)</f>
        <v>8</v>
      </c>
      <c r="U4" s="6">
        <v>1170</v>
      </c>
      <c r="V4" s="7">
        <v>411</v>
      </c>
      <c r="W4" s="7">
        <v>196</v>
      </c>
      <c r="X4" s="7">
        <v>556</v>
      </c>
      <c r="Y4" s="8">
        <f>U4-V4-W4-X4</f>
        <v>7</v>
      </c>
    </row>
    <row r="5" spans="1:31" s="24" customFormat="1" x14ac:dyDescent="0.15">
      <c r="A5" s="21"/>
      <c r="B5" s="22">
        <f>B4/$A$4</f>
        <v>0.30854700854700856</v>
      </c>
      <c r="C5" s="22">
        <f t="shared" ref="C5:D5" si="0">C4/$A$4</f>
        <v>0.67948717948717952</v>
      </c>
      <c r="D5" s="23">
        <f t="shared" si="0"/>
        <v>1.1965811965811967E-2</v>
      </c>
      <c r="F5" s="21"/>
      <c r="G5" s="22">
        <f>G4/$F$4</f>
        <v>0.52905982905982907</v>
      </c>
      <c r="H5" s="22">
        <f t="shared" ref="H5:I5" si="1">H4/$F$4</f>
        <v>0.45897435897435895</v>
      </c>
      <c r="I5" s="23">
        <f t="shared" si="1"/>
        <v>1.1965811965811967E-2</v>
      </c>
      <c r="K5" s="21"/>
      <c r="L5" s="22">
        <f>L4/$K$4</f>
        <v>0.84529914529914529</v>
      </c>
      <c r="M5" s="22">
        <f t="shared" ref="M5:S5" si="2">M4/$K$4</f>
        <v>1.0256410256410256E-2</v>
      </c>
      <c r="N5" s="22">
        <f t="shared" si="2"/>
        <v>3.4188034188034188E-3</v>
      </c>
      <c r="O5" s="22">
        <f t="shared" si="2"/>
        <v>0.12051282051282051</v>
      </c>
      <c r="P5" s="22">
        <f t="shared" si="2"/>
        <v>7.6923076923076927E-3</v>
      </c>
      <c r="Q5" s="22">
        <f t="shared" si="2"/>
        <v>8.547008547008547E-4</v>
      </c>
      <c r="R5" s="25">
        <f t="shared" si="2"/>
        <v>5.1282051282051282E-3</v>
      </c>
      <c r="S5" s="23">
        <f t="shared" si="2"/>
        <v>6.8376068376068376E-3</v>
      </c>
      <c r="U5" s="21"/>
      <c r="V5" s="22">
        <f>V4/$U$4</f>
        <v>0.35128205128205126</v>
      </c>
      <c r="W5" s="22">
        <f t="shared" ref="W5:Y5" si="3">W4/$U$4</f>
        <v>0.16752136752136751</v>
      </c>
      <c r="X5" s="22">
        <f t="shared" si="3"/>
        <v>0.47521367521367519</v>
      </c>
      <c r="Y5" s="23">
        <f t="shared" si="3"/>
        <v>5.9829059829059833E-3</v>
      </c>
    </row>
    <row r="7" spans="1:31" x14ac:dyDescent="0.15">
      <c r="A7" s="1" t="s">
        <v>185</v>
      </c>
      <c r="H7" s="1" t="s">
        <v>186</v>
      </c>
      <c r="O7" s="1" t="s">
        <v>187</v>
      </c>
      <c r="V7" s="1" t="s">
        <v>187</v>
      </c>
    </row>
    <row r="9" spans="1:31" s="5" customFormat="1" ht="127.5" customHeight="1" x14ac:dyDescent="0.15">
      <c r="A9" s="2" t="s">
        <v>4</v>
      </c>
      <c r="B9" s="3" t="s">
        <v>77</v>
      </c>
      <c r="C9" s="3" t="s">
        <v>78</v>
      </c>
      <c r="D9" s="3" t="s">
        <v>79</v>
      </c>
      <c r="E9" s="3" t="s">
        <v>80</v>
      </c>
      <c r="F9" s="4" t="s">
        <v>8</v>
      </c>
      <c r="H9" s="2" t="s">
        <v>4</v>
      </c>
      <c r="I9" s="3" t="s">
        <v>81</v>
      </c>
      <c r="J9" s="3" t="s">
        <v>82</v>
      </c>
      <c r="K9" s="3" t="s">
        <v>83</v>
      </c>
      <c r="L9" s="3" t="s">
        <v>35</v>
      </c>
      <c r="M9" s="4" t="s">
        <v>8</v>
      </c>
      <c r="O9" s="2" t="s">
        <v>4</v>
      </c>
      <c r="P9" s="3" t="s">
        <v>84</v>
      </c>
      <c r="Q9" s="3" t="s">
        <v>85</v>
      </c>
      <c r="R9" s="3" t="s">
        <v>86</v>
      </c>
      <c r="S9" s="3" t="s">
        <v>87</v>
      </c>
      <c r="T9" s="4" t="s">
        <v>8</v>
      </c>
      <c r="V9" s="2" t="s">
        <v>4</v>
      </c>
      <c r="W9" s="3" t="s">
        <v>335</v>
      </c>
      <c r="X9" s="3" t="s">
        <v>336</v>
      </c>
      <c r="Y9" s="4" t="s">
        <v>8</v>
      </c>
    </row>
    <row r="10" spans="1:31" x14ac:dyDescent="0.15">
      <c r="A10" s="6">
        <v>1170</v>
      </c>
      <c r="B10" s="7">
        <v>978</v>
      </c>
      <c r="C10" s="7">
        <v>87</v>
      </c>
      <c r="D10" s="7">
        <v>46</v>
      </c>
      <c r="E10" s="7">
        <v>52</v>
      </c>
      <c r="F10" s="8">
        <f>A10-B10-C10-D10-E10</f>
        <v>7</v>
      </c>
      <c r="H10" s="6">
        <v>1170</v>
      </c>
      <c r="I10" s="7">
        <v>400</v>
      </c>
      <c r="J10" s="7">
        <v>98</v>
      </c>
      <c r="K10" s="7">
        <v>625</v>
      </c>
      <c r="L10" s="7">
        <v>32</v>
      </c>
      <c r="M10" s="8">
        <f>H10-I10-J10-K10-L10</f>
        <v>15</v>
      </c>
      <c r="O10" s="6">
        <v>1170</v>
      </c>
      <c r="P10" s="7">
        <v>226</v>
      </c>
      <c r="Q10" s="7">
        <v>675</v>
      </c>
      <c r="R10" s="7">
        <v>204</v>
      </c>
      <c r="S10" s="7">
        <v>23</v>
      </c>
      <c r="T10" s="8">
        <f>O10-P10-Q10-R10-S10</f>
        <v>42</v>
      </c>
      <c r="V10" s="6">
        <v>1170</v>
      </c>
      <c r="W10" s="7">
        <f>P10+Q10</f>
        <v>901</v>
      </c>
      <c r="X10" s="7">
        <f>R10+S10</f>
        <v>227</v>
      </c>
      <c r="Y10" s="8">
        <f>V10-W10-X10</f>
        <v>42</v>
      </c>
    </row>
    <row r="11" spans="1:31" s="24" customFormat="1" x14ac:dyDescent="0.15">
      <c r="A11" s="21"/>
      <c r="B11" s="22">
        <f>B10/$A$10</f>
        <v>0.83589743589743593</v>
      </c>
      <c r="C11" s="22">
        <f t="shared" ref="C11:F11" si="4">C10/$A$10</f>
        <v>7.4358974358974358E-2</v>
      </c>
      <c r="D11" s="22">
        <f t="shared" si="4"/>
        <v>3.9316239316239315E-2</v>
      </c>
      <c r="E11" s="22">
        <f t="shared" si="4"/>
        <v>4.4444444444444446E-2</v>
      </c>
      <c r="F11" s="23">
        <f t="shared" si="4"/>
        <v>5.9829059829059833E-3</v>
      </c>
      <c r="H11" s="21"/>
      <c r="I11" s="22">
        <f>I10/$H$10</f>
        <v>0.34188034188034189</v>
      </c>
      <c r="J11" s="22">
        <f t="shared" ref="J11:M11" si="5">J10/$H$10</f>
        <v>8.3760683760683755E-2</v>
      </c>
      <c r="K11" s="22">
        <f t="shared" si="5"/>
        <v>0.53418803418803418</v>
      </c>
      <c r="L11" s="22">
        <f t="shared" si="5"/>
        <v>2.735042735042735E-2</v>
      </c>
      <c r="M11" s="23">
        <f t="shared" si="5"/>
        <v>1.282051282051282E-2</v>
      </c>
      <c r="O11" s="21"/>
      <c r="P11" s="22">
        <f>P10/$O$10</f>
        <v>0.19316239316239317</v>
      </c>
      <c r="Q11" s="22">
        <f t="shared" ref="Q11:T11" si="6">Q10/$O$10</f>
        <v>0.57692307692307687</v>
      </c>
      <c r="R11" s="22">
        <f t="shared" si="6"/>
        <v>0.17435897435897435</v>
      </c>
      <c r="S11" s="22">
        <f t="shared" si="6"/>
        <v>1.9658119658119658E-2</v>
      </c>
      <c r="T11" s="23">
        <f t="shared" si="6"/>
        <v>3.5897435897435895E-2</v>
      </c>
      <c r="V11" s="21"/>
      <c r="W11" s="22">
        <f>W10/$V$10</f>
        <v>0.77008547008547013</v>
      </c>
      <c r="X11" s="22">
        <f t="shared" ref="X11:Y11" si="7">X10/$V$10</f>
        <v>0.19401709401709402</v>
      </c>
      <c r="Y11" s="23">
        <f t="shared" si="7"/>
        <v>3.5897435897435895E-2</v>
      </c>
      <c r="AC11" s="1"/>
      <c r="AD11" s="1"/>
      <c r="AE11" s="1"/>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1"/>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14" width="5" style="1" customWidth="1"/>
    <col min="15" max="16" width="5" style="1"/>
    <col min="17" max="21" width="5" style="1" customWidth="1"/>
    <col min="22" max="16384" width="5" style="1"/>
  </cols>
  <sheetData>
    <row r="1" spans="1:21" x14ac:dyDescent="0.15">
      <c r="A1" s="1" t="s">
        <v>188</v>
      </c>
      <c r="F1" s="14"/>
    </row>
    <row r="3" spans="1:21" s="5" customFormat="1" ht="127.5" customHeight="1" x14ac:dyDescent="0.15">
      <c r="A3" s="2" t="s">
        <v>4</v>
      </c>
      <c r="B3" s="3" t="s">
        <v>88</v>
      </c>
      <c r="C3" s="3" t="s">
        <v>89</v>
      </c>
      <c r="D3" s="3" t="s">
        <v>90</v>
      </c>
      <c r="E3" s="17" t="s">
        <v>91</v>
      </c>
      <c r="F3" s="3" t="s">
        <v>92</v>
      </c>
      <c r="G3" s="3" t="s">
        <v>93</v>
      </c>
      <c r="H3" s="3" t="s">
        <v>94</v>
      </c>
      <c r="I3" s="3" t="s">
        <v>95</v>
      </c>
      <c r="J3" s="3" t="s">
        <v>96</v>
      </c>
      <c r="K3" s="3" t="s">
        <v>97</v>
      </c>
      <c r="L3" s="3" t="s">
        <v>98</v>
      </c>
      <c r="M3" s="3" t="s">
        <v>7</v>
      </c>
      <c r="N3" s="4" t="s">
        <v>8</v>
      </c>
    </row>
    <row r="4" spans="1:21" x14ac:dyDescent="0.15">
      <c r="A4" s="6">
        <f>'3'!W10</f>
        <v>901</v>
      </c>
      <c r="B4" s="7">
        <v>456</v>
      </c>
      <c r="C4" s="7">
        <v>512</v>
      </c>
      <c r="D4" s="7">
        <v>28</v>
      </c>
      <c r="E4" s="7">
        <v>540</v>
      </c>
      <c r="F4" s="7">
        <v>160</v>
      </c>
      <c r="G4" s="7">
        <v>51</v>
      </c>
      <c r="H4" s="7">
        <v>55</v>
      </c>
      <c r="I4" s="7">
        <v>40</v>
      </c>
      <c r="J4" s="7">
        <v>92</v>
      </c>
      <c r="K4" s="7">
        <v>32</v>
      </c>
      <c r="L4" s="7">
        <v>142</v>
      </c>
      <c r="M4" s="7">
        <v>31</v>
      </c>
      <c r="N4" s="8">
        <v>38</v>
      </c>
    </row>
    <row r="5" spans="1:21" s="24" customFormat="1" x14ac:dyDescent="0.15">
      <c r="A5" s="21"/>
      <c r="B5" s="22">
        <f>B4/$A$4</f>
        <v>0.50610432852386233</v>
      </c>
      <c r="C5" s="22">
        <f t="shared" ref="C5:N5" si="0">C4/$A$4</f>
        <v>0.56825749167591566</v>
      </c>
      <c r="D5" s="22">
        <f t="shared" si="0"/>
        <v>3.1076581576026639E-2</v>
      </c>
      <c r="E5" s="22">
        <f t="shared" si="0"/>
        <v>0.59933407325194232</v>
      </c>
      <c r="F5" s="22">
        <f t="shared" si="0"/>
        <v>0.17758046614872364</v>
      </c>
      <c r="G5" s="22">
        <f t="shared" si="0"/>
        <v>5.6603773584905662E-2</v>
      </c>
      <c r="H5" s="22">
        <f t="shared" si="0"/>
        <v>6.1043285238623748E-2</v>
      </c>
      <c r="I5" s="22">
        <f t="shared" si="0"/>
        <v>4.4395116537180909E-2</v>
      </c>
      <c r="J5" s="22">
        <f t="shared" si="0"/>
        <v>0.10210876803551609</v>
      </c>
      <c r="K5" s="22">
        <f t="shared" si="0"/>
        <v>3.5516093229744729E-2</v>
      </c>
      <c r="L5" s="22">
        <f t="shared" si="0"/>
        <v>0.15760266370699222</v>
      </c>
      <c r="M5" s="22">
        <f t="shared" si="0"/>
        <v>3.4406215316315207E-2</v>
      </c>
      <c r="N5" s="23">
        <f t="shared" si="0"/>
        <v>4.2175360710321866E-2</v>
      </c>
    </row>
    <row r="7" spans="1:21" x14ac:dyDescent="0.15">
      <c r="A7" s="1" t="s">
        <v>189</v>
      </c>
      <c r="P7" s="1" t="s">
        <v>190</v>
      </c>
    </row>
    <row r="9" spans="1:21" s="5" customFormat="1" ht="127.5" customHeight="1" x14ac:dyDescent="0.15">
      <c r="A9" s="2" t="s">
        <v>4</v>
      </c>
      <c r="B9" s="3" t="s">
        <v>99</v>
      </c>
      <c r="C9" s="3" t="s">
        <v>100</v>
      </c>
      <c r="D9" s="3" t="s">
        <v>101</v>
      </c>
      <c r="E9" s="3" t="s">
        <v>102</v>
      </c>
      <c r="F9" s="3" t="s">
        <v>103</v>
      </c>
      <c r="G9" s="3" t="s">
        <v>104</v>
      </c>
      <c r="H9" s="3" t="s">
        <v>105</v>
      </c>
      <c r="I9" s="3" t="s">
        <v>106</v>
      </c>
      <c r="J9" s="3" t="s">
        <v>107</v>
      </c>
      <c r="K9" s="3" t="s">
        <v>108</v>
      </c>
      <c r="L9" s="3" t="s">
        <v>109</v>
      </c>
      <c r="M9" s="3" t="s">
        <v>7</v>
      </c>
      <c r="N9" s="4" t="s">
        <v>8</v>
      </c>
      <c r="P9" s="36" t="s">
        <v>4</v>
      </c>
      <c r="Q9" s="37" t="s">
        <v>110</v>
      </c>
      <c r="R9" s="37" t="s">
        <v>111</v>
      </c>
      <c r="S9" s="37" t="s">
        <v>112</v>
      </c>
      <c r="T9" s="37" t="s">
        <v>113</v>
      </c>
      <c r="U9" s="38" t="s">
        <v>8</v>
      </c>
    </row>
    <row r="10" spans="1:21" x14ac:dyDescent="0.15">
      <c r="A10" s="6">
        <f>'3'!X10</f>
        <v>227</v>
      </c>
      <c r="B10" s="7">
        <v>3</v>
      </c>
      <c r="C10" s="7">
        <v>5</v>
      </c>
      <c r="D10" s="7">
        <v>94</v>
      </c>
      <c r="E10" s="7">
        <v>70</v>
      </c>
      <c r="F10" s="7">
        <v>54</v>
      </c>
      <c r="G10" s="7">
        <v>36</v>
      </c>
      <c r="H10" s="7">
        <v>53</v>
      </c>
      <c r="I10" s="7">
        <v>11</v>
      </c>
      <c r="J10" s="7">
        <v>102</v>
      </c>
      <c r="K10" s="7">
        <v>22</v>
      </c>
      <c r="L10" s="7">
        <v>28</v>
      </c>
      <c r="M10" s="7">
        <v>29</v>
      </c>
      <c r="N10" s="8">
        <v>28</v>
      </c>
      <c r="P10" s="39">
        <v>1170</v>
      </c>
      <c r="Q10" s="40">
        <v>873</v>
      </c>
      <c r="R10" s="40">
        <v>97</v>
      </c>
      <c r="S10" s="40">
        <v>38</v>
      </c>
      <c r="T10" s="40">
        <v>123</v>
      </c>
      <c r="U10" s="41">
        <f>P10-Q10-R10-S10-T10</f>
        <v>39</v>
      </c>
    </row>
    <row r="11" spans="1:21" s="24" customFormat="1" x14ac:dyDescent="0.15">
      <c r="A11" s="21"/>
      <c r="B11" s="22">
        <f>B10/$A$10</f>
        <v>1.3215859030837005E-2</v>
      </c>
      <c r="C11" s="22">
        <f t="shared" ref="C11:N11" si="1">C10/$A$10</f>
        <v>2.2026431718061675E-2</v>
      </c>
      <c r="D11" s="22">
        <f t="shared" si="1"/>
        <v>0.41409691629955947</v>
      </c>
      <c r="E11" s="22">
        <f t="shared" si="1"/>
        <v>0.30837004405286345</v>
      </c>
      <c r="F11" s="22">
        <f t="shared" si="1"/>
        <v>0.23788546255506607</v>
      </c>
      <c r="G11" s="22">
        <f t="shared" si="1"/>
        <v>0.15859030837004406</v>
      </c>
      <c r="H11" s="22">
        <f t="shared" si="1"/>
        <v>0.23348017621145375</v>
      </c>
      <c r="I11" s="22">
        <f t="shared" si="1"/>
        <v>4.8458149779735685E-2</v>
      </c>
      <c r="J11" s="22">
        <f t="shared" si="1"/>
        <v>0.44933920704845814</v>
      </c>
      <c r="K11" s="22">
        <f t="shared" si="1"/>
        <v>9.6916299559471369E-2</v>
      </c>
      <c r="L11" s="22">
        <f t="shared" si="1"/>
        <v>0.12334801762114538</v>
      </c>
      <c r="M11" s="22">
        <f t="shared" si="1"/>
        <v>0.1277533039647577</v>
      </c>
      <c r="N11" s="23">
        <f t="shared" si="1"/>
        <v>0.12334801762114538</v>
      </c>
      <c r="P11" s="42"/>
      <c r="Q11" s="43">
        <f>Q10/$P$10</f>
        <v>0.74615384615384617</v>
      </c>
      <c r="R11" s="43">
        <f t="shared" ref="R11:U11" si="2">R10/$P$10</f>
        <v>8.2905982905982903E-2</v>
      </c>
      <c r="S11" s="43">
        <f t="shared" si="2"/>
        <v>3.2478632478632481E-2</v>
      </c>
      <c r="T11" s="43">
        <f t="shared" si="2"/>
        <v>0.10512820512820513</v>
      </c>
      <c r="U11" s="44">
        <f t="shared" si="2"/>
        <v>3.3333333333333333E-2</v>
      </c>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
  <sheetViews>
    <sheetView tabSelected="1" view="pageBreakPreview" zoomScale="80" zoomScaleNormal="100" zoomScaleSheetLayoutView="80" workbookViewId="0">
      <selection activeCell="AB3" sqref="AB3"/>
    </sheetView>
  </sheetViews>
  <sheetFormatPr defaultColWidth="5" defaultRowHeight="10.5" x14ac:dyDescent="0.15"/>
  <cols>
    <col min="1" max="1" width="5" style="1"/>
    <col min="2" max="7" width="5" style="1" customWidth="1"/>
    <col min="8" max="16384" width="5" style="1"/>
  </cols>
  <sheetData>
    <row r="1" spans="1:7" x14ac:dyDescent="0.15">
      <c r="A1" s="1" t="s">
        <v>191</v>
      </c>
      <c r="F1" s="14"/>
    </row>
    <row r="3" spans="1:7" s="5" customFormat="1" ht="127.5" customHeight="1" x14ac:dyDescent="0.15">
      <c r="A3" s="2" t="s">
        <v>4</v>
      </c>
      <c r="B3" s="3" t="s">
        <v>114</v>
      </c>
      <c r="C3" s="3" t="s">
        <v>115</v>
      </c>
      <c r="D3" s="3" t="s">
        <v>116</v>
      </c>
      <c r="E3" s="17" t="s">
        <v>117</v>
      </c>
      <c r="F3" s="3" t="s">
        <v>35</v>
      </c>
      <c r="G3" s="4" t="s">
        <v>8</v>
      </c>
    </row>
    <row r="4" spans="1:7" x14ac:dyDescent="0.15">
      <c r="A4" s="6">
        <v>1170</v>
      </c>
      <c r="B4" s="7">
        <v>281</v>
      </c>
      <c r="C4" s="7">
        <v>142</v>
      </c>
      <c r="D4" s="7">
        <v>385</v>
      </c>
      <c r="E4" s="7">
        <v>196</v>
      </c>
      <c r="F4" s="7">
        <v>132</v>
      </c>
      <c r="G4" s="8">
        <f>A4-B4-C4-D4-E4-F4</f>
        <v>34</v>
      </c>
    </row>
    <row r="5" spans="1:7" s="24" customFormat="1" x14ac:dyDescent="0.15">
      <c r="A5" s="21"/>
      <c r="B5" s="22">
        <f>B4/$A$4</f>
        <v>0.24017094017094018</v>
      </c>
      <c r="C5" s="22">
        <f t="shared" ref="C5:G5" si="0">C4/$A$4</f>
        <v>0.12136752136752137</v>
      </c>
      <c r="D5" s="22">
        <f t="shared" si="0"/>
        <v>0.32905982905982906</v>
      </c>
      <c r="E5" s="22">
        <f t="shared" si="0"/>
        <v>0.16752136752136751</v>
      </c>
      <c r="F5" s="22">
        <f t="shared" si="0"/>
        <v>0.11282051282051282</v>
      </c>
      <c r="G5" s="23">
        <f t="shared" si="0"/>
        <v>2.9059829059829061E-2</v>
      </c>
    </row>
    <row r="9" spans="1:7" ht="127.5" customHeight="1" x14ac:dyDescent="0.15"/>
  </sheetData>
  <phoneticPr fontId="1"/>
  <pageMargins left="0.78740157480314965" right="0.78740157480314965"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2"/>
  <sheetViews>
    <sheetView tabSelected="1" view="pageBreakPreview" topLeftCell="B5" zoomScale="80" zoomScaleNormal="100" zoomScaleSheetLayoutView="80" workbookViewId="0">
      <selection activeCell="AB3" sqref="AB3"/>
    </sheetView>
  </sheetViews>
  <sheetFormatPr defaultColWidth="6.125" defaultRowHeight="10.5" x14ac:dyDescent="0.15"/>
  <cols>
    <col min="1" max="1" width="90.125" style="1" customWidth="1"/>
    <col min="2" max="35" width="5" style="1" customWidth="1"/>
    <col min="36" max="16384" width="6.125" style="1"/>
  </cols>
  <sheetData>
    <row r="1" spans="1:16" x14ac:dyDescent="0.15">
      <c r="A1" s="1" t="s">
        <v>199</v>
      </c>
    </row>
    <row r="2" spans="1:16" s="5" customFormat="1" ht="90" customHeight="1" x14ac:dyDescent="0.15">
      <c r="A2" s="2" t="s">
        <v>22</v>
      </c>
      <c r="B2" s="3" t="s">
        <v>4</v>
      </c>
      <c r="C2" s="3" t="s">
        <v>118</v>
      </c>
      <c r="D2" s="3" t="s">
        <v>119</v>
      </c>
      <c r="E2" s="3" t="s">
        <v>120</v>
      </c>
      <c r="F2" s="3" t="s">
        <v>121</v>
      </c>
      <c r="G2" s="3" t="s">
        <v>35</v>
      </c>
      <c r="H2" s="4" t="s">
        <v>8</v>
      </c>
      <c r="J2" s="45"/>
      <c r="K2" s="45"/>
      <c r="L2" s="45"/>
      <c r="M2" s="45"/>
      <c r="N2" s="45"/>
      <c r="O2" s="45"/>
    </row>
    <row r="3" spans="1:16" x14ac:dyDescent="0.15">
      <c r="A3" s="6" t="s">
        <v>122</v>
      </c>
      <c r="B3" s="7">
        <v>1170</v>
      </c>
      <c r="C3" s="7">
        <v>6</v>
      </c>
      <c r="D3" s="7">
        <v>391</v>
      </c>
      <c r="E3" s="7">
        <v>210</v>
      </c>
      <c r="F3" s="7">
        <v>86</v>
      </c>
      <c r="G3" s="7">
        <v>438</v>
      </c>
      <c r="H3" s="8">
        <f>B3-C3-D3-E3-F3-G3</f>
        <v>39</v>
      </c>
    </row>
    <row r="4" spans="1:16" s="24" customFormat="1" x14ac:dyDescent="0.15">
      <c r="A4" s="26" t="s">
        <v>22</v>
      </c>
      <c r="B4" s="27"/>
      <c r="C4" s="27">
        <f>C3/$B$3</f>
        <v>5.1282051282051282E-3</v>
      </c>
      <c r="D4" s="27">
        <f t="shared" ref="D4:G4" si="0">D3/$B$3</f>
        <v>0.33418803418803417</v>
      </c>
      <c r="E4" s="27">
        <f t="shared" si="0"/>
        <v>0.17948717948717949</v>
      </c>
      <c r="F4" s="27">
        <f t="shared" si="0"/>
        <v>7.3504273504273507E-2</v>
      </c>
      <c r="G4" s="27">
        <f t="shared" si="0"/>
        <v>0.37435897435897436</v>
      </c>
      <c r="H4" s="28">
        <f>H3/$B3</f>
        <v>3.3333333333333333E-2</v>
      </c>
      <c r="J4" s="1"/>
      <c r="K4" s="1"/>
      <c r="L4" s="1"/>
      <c r="M4" s="1"/>
      <c r="N4" s="1"/>
      <c r="O4" s="1"/>
      <c r="P4" s="1"/>
    </row>
    <row r="5" spans="1:16" x14ac:dyDescent="0.15">
      <c r="A5" s="6" t="s">
        <v>123</v>
      </c>
      <c r="B5" s="7">
        <v>1170</v>
      </c>
      <c r="C5" s="7">
        <v>26</v>
      </c>
      <c r="D5" s="7">
        <v>420</v>
      </c>
      <c r="E5" s="7">
        <v>240</v>
      </c>
      <c r="F5" s="7">
        <v>68</v>
      </c>
      <c r="G5" s="7">
        <v>377</v>
      </c>
      <c r="H5" s="8">
        <f>B5-C5-D5-E5-F5-G5</f>
        <v>39</v>
      </c>
    </row>
    <row r="6" spans="1:16" s="24" customFormat="1" x14ac:dyDescent="0.15">
      <c r="A6" s="26" t="s">
        <v>22</v>
      </c>
      <c r="B6" s="27"/>
      <c r="C6" s="27">
        <f>C5/$B$5</f>
        <v>2.2222222222222223E-2</v>
      </c>
      <c r="D6" s="27">
        <f t="shared" ref="D6:G6" si="1">D5/$B$5</f>
        <v>0.35897435897435898</v>
      </c>
      <c r="E6" s="27">
        <f t="shared" si="1"/>
        <v>0.20512820512820512</v>
      </c>
      <c r="F6" s="27">
        <f t="shared" si="1"/>
        <v>5.8119658119658121E-2</v>
      </c>
      <c r="G6" s="27">
        <f t="shared" si="1"/>
        <v>0.32222222222222224</v>
      </c>
      <c r="H6" s="28">
        <f>H5/$B5</f>
        <v>3.3333333333333333E-2</v>
      </c>
      <c r="J6" s="1"/>
      <c r="K6" s="1"/>
      <c r="L6" s="1"/>
      <c r="M6" s="1"/>
      <c r="N6" s="1"/>
      <c r="O6" s="1"/>
      <c r="P6" s="1"/>
    </row>
    <row r="7" spans="1:16" ht="12" customHeight="1" x14ac:dyDescent="0.15">
      <c r="A7" s="6" t="s">
        <v>124</v>
      </c>
      <c r="B7" s="7">
        <v>1170</v>
      </c>
      <c r="C7" s="7">
        <v>41</v>
      </c>
      <c r="D7" s="7">
        <v>483</v>
      </c>
      <c r="E7" s="7">
        <v>182</v>
      </c>
      <c r="F7" s="7">
        <v>51</v>
      </c>
      <c r="G7" s="7">
        <v>375</v>
      </c>
      <c r="H7" s="8">
        <f>B7-C7-D7-E7-F7-G7</f>
        <v>38</v>
      </c>
    </row>
    <row r="8" spans="1:16" s="24" customFormat="1" x14ac:dyDescent="0.15">
      <c r="A8" s="26" t="s">
        <v>22</v>
      </c>
      <c r="B8" s="27"/>
      <c r="C8" s="27">
        <f>C7/$B$7</f>
        <v>3.5042735042735043E-2</v>
      </c>
      <c r="D8" s="27">
        <f t="shared" ref="D8:G8" si="2">D7/$B$7</f>
        <v>0.4128205128205128</v>
      </c>
      <c r="E8" s="27">
        <f t="shared" si="2"/>
        <v>0.15555555555555556</v>
      </c>
      <c r="F8" s="27">
        <f t="shared" si="2"/>
        <v>4.3589743589743588E-2</v>
      </c>
      <c r="G8" s="27">
        <f t="shared" si="2"/>
        <v>0.32051282051282054</v>
      </c>
      <c r="H8" s="28">
        <f>H7/$B7</f>
        <v>3.2478632478632481E-2</v>
      </c>
      <c r="J8" s="1"/>
      <c r="K8" s="1"/>
      <c r="L8" s="1"/>
      <c r="M8" s="1"/>
      <c r="N8" s="1"/>
      <c r="O8" s="1"/>
      <c r="P8" s="1"/>
    </row>
    <row r="9" spans="1:16" x14ac:dyDescent="0.15">
      <c r="A9" s="6" t="s">
        <v>125</v>
      </c>
      <c r="B9" s="7">
        <v>1170</v>
      </c>
      <c r="C9" s="7">
        <v>41</v>
      </c>
      <c r="D9" s="7">
        <v>449</v>
      </c>
      <c r="E9" s="7">
        <v>290</v>
      </c>
      <c r="F9" s="7">
        <v>139</v>
      </c>
      <c r="G9" s="7">
        <v>220</v>
      </c>
      <c r="H9" s="8">
        <f>B9-C9-D9-E9-F9-G9</f>
        <v>31</v>
      </c>
    </row>
    <row r="10" spans="1:16" s="24" customFormat="1" x14ac:dyDescent="0.15">
      <c r="A10" s="26" t="s">
        <v>22</v>
      </c>
      <c r="B10" s="27"/>
      <c r="C10" s="27">
        <f>C9/$B$9</f>
        <v>3.5042735042735043E-2</v>
      </c>
      <c r="D10" s="27">
        <f t="shared" ref="D10:G10" si="3">D9/$B$9</f>
        <v>0.38376068376068379</v>
      </c>
      <c r="E10" s="27">
        <f t="shared" si="3"/>
        <v>0.24786324786324787</v>
      </c>
      <c r="F10" s="27">
        <f t="shared" si="3"/>
        <v>0.1188034188034188</v>
      </c>
      <c r="G10" s="27">
        <f t="shared" si="3"/>
        <v>0.18803418803418803</v>
      </c>
      <c r="H10" s="28">
        <f>H9/$B9</f>
        <v>2.6495726495726495E-2</v>
      </c>
      <c r="J10" s="1"/>
      <c r="K10" s="1"/>
      <c r="L10" s="1"/>
      <c r="M10" s="1"/>
      <c r="N10" s="1"/>
      <c r="O10" s="1"/>
      <c r="P10" s="1"/>
    </row>
    <row r="11" spans="1:16" x14ac:dyDescent="0.15">
      <c r="A11" s="6" t="s">
        <v>126</v>
      </c>
      <c r="B11" s="7">
        <v>1170</v>
      </c>
      <c r="C11" s="7">
        <v>29</v>
      </c>
      <c r="D11" s="7">
        <v>306</v>
      </c>
      <c r="E11" s="7">
        <v>304</v>
      </c>
      <c r="F11" s="7">
        <v>152</v>
      </c>
      <c r="G11" s="7">
        <v>343</v>
      </c>
      <c r="H11" s="8">
        <f>B11-C11-D11-E11-F11-G11</f>
        <v>36</v>
      </c>
    </row>
    <row r="12" spans="1:16" s="24" customFormat="1" x14ac:dyDescent="0.15">
      <c r="A12" s="26" t="s">
        <v>22</v>
      </c>
      <c r="B12" s="27"/>
      <c r="C12" s="27">
        <f>C11/$B$11</f>
        <v>2.4786324786324785E-2</v>
      </c>
      <c r="D12" s="27">
        <f t="shared" ref="D12:G12" si="4">D11/$B$11</f>
        <v>0.26153846153846155</v>
      </c>
      <c r="E12" s="27">
        <f t="shared" si="4"/>
        <v>0.25982905982905985</v>
      </c>
      <c r="F12" s="27">
        <f t="shared" si="4"/>
        <v>0.12991452991452992</v>
      </c>
      <c r="G12" s="27">
        <f t="shared" si="4"/>
        <v>0.29316239316239318</v>
      </c>
      <c r="H12" s="28">
        <f>H11/$B11</f>
        <v>3.0769230769230771E-2</v>
      </c>
      <c r="J12" s="1"/>
      <c r="K12" s="1"/>
      <c r="L12" s="1"/>
      <c r="M12" s="1"/>
      <c r="N12" s="1"/>
      <c r="O12" s="1"/>
      <c r="P12" s="1"/>
    </row>
    <row r="13" spans="1:16" x14ac:dyDescent="0.15">
      <c r="A13" s="6" t="s">
        <v>127</v>
      </c>
      <c r="B13" s="7">
        <v>1170</v>
      </c>
      <c r="C13" s="7">
        <v>37</v>
      </c>
      <c r="D13" s="7">
        <v>328</v>
      </c>
      <c r="E13" s="7">
        <v>258</v>
      </c>
      <c r="F13" s="7">
        <v>136</v>
      </c>
      <c r="G13" s="7">
        <v>371</v>
      </c>
      <c r="H13" s="8">
        <f>B13-C13-D13-E13-F13-G13</f>
        <v>40</v>
      </c>
    </row>
    <row r="14" spans="1:16" s="24" customFormat="1" x14ac:dyDescent="0.15">
      <c r="A14" s="26" t="s">
        <v>22</v>
      </c>
      <c r="B14" s="27"/>
      <c r="C14" s="27">
        <f>C13/$B$13</f>
        <v>3.1623931623931623E-2</v>
      </c>
      <c r="D14" s="27">
        <f t="shared" ref="D14:G14" si="5">D13/$B$13</f>
        <v>0.28034188034188035</v>
      </c>
      <c r="E14" s="27">
        <f t="shared" si="5"/>
        <v>0.22051282051282051</v>
      </c>
      <c r="F14" s="27">
        <f t="shared" si="5"/>
        <v>0.11623931623931624</v>
      </c>
      <c r="G14" s="27">
        <f t="shared" si="5"/>
        <v>0.31709401709401708</v>
      </c>
      <c r="H14" s="28">
        <f>H13/$B13</f>
        <v>3.4188034188034191E-2</v>
      </c>
      <c r="J14" s="1"/>
      <c r="K14" s="1"/>
      <c r="L14" s="1"/>
      <c r="M14" s="1"/>
      <c r="N14" s="1"/>
      <c r="O14" s="1"/>
      <c r="P14" s="1"/>
    </row>
    <row r="15" spans="1:16" ht="12" customHeight="1" x14ac:dyDescent="0.15">
      <c r="A15" s="6" t="s">
        <v>128</v>
      </c>
      <c r="B15" s="7">
        <v>1170</v>
      </c>
      <c r="C15" s="7">
        <v>21</v>
      </c>
      <c r="D15" s="7">
        <v>411</v>
      </c>
      <c r="E15" s="7">
        <v>280</v>
      </c>
      <c r="F15" s="7">
        <v>79</v>
      </c>
      <c r="G15" s="7">
        <v>337</v>
      </c>
      <c r="H15" s="8">
        <f>B15-C15-D15-E15-F15-G15</f>
        <v>42</v>
      </c>
    </row>
    <row r="16" spans="1:16" s="24" customFormat="1" x14ac:dyDescent="0.15">
      <c r="A16" s="26" t="s">
        <v>22</v>
      </c>
      <c r="B16" s="27"/>
      <c r="C16" s="27">
        <f>C15/$B$15</f>
        <v>1.7948717948717947E-2</v>
      </c>
      <c r="D16" s="27">
        <f t="shared" ref="D16:G16" si="6">D15/$B$15</f>
        <v>0.35128205128205126</v>
      </c>
      <c r="E16" s="27">
        <f t="shared" si="6"/>
        <v>0.23931623931623933</v>
      </c>
      <c r="F16" s="27">
        <f t="shared" si="6"/>
        <v>6.7521367521367517E-2</v>
      </c>
      <c r="G16" s="27">
        <f t="shared" si="6"/>
        <v>0.28803418803418801</v>
      </c>
      <c r="H16" s="28">
        <f>H15/$B15</f>
        <v>3.5897435897435895E-2</v>
      </c>
      <c r="J16" s="1"/>
      <c r="K16" s="1"/>
      <c r="L16" s="1"/>
      <c r="M16" s="1"/>
      <c r="N16" s="1"/>
      <c r="O16" s="1"/>
      <c r="P16" s="1"/>
    </row>
    <row r="17" spans="1:16" x14ac:dyDescent="0.15">
      <c r="A17" s="6" t="s">
        <v>129</v>
      </c>
      <c r="B17" s="7">
        <v>1170</v>
      </c>
      <c r="C17" s="7">
        <v>57</v>
      </c>
      <c r="D17" s="7">
        <v>512</v>
      </c>
      <c r="E17" s="7">
        <v>295</v>
      </c>
      <c r="F17" s="7">
        <v>153</v>
      </c>
      <c r="G17" s="7">
        <v>116</v>
      </c>
      <c r="H17" s="8">
        <f>B17-C17-D17-E17-F17-G17</f>
        <v>37</v>
      </c>
    </row>
    <row r="18" spans="1:16" s="24" customFormat="1" x14ac:dyDescent="0.15">
      <c r="A18" s="26" t="s">
        <v>22</v>
      </c>
      <c r="B18" s="27"/>
      <c r="C18" s="27">
        <f>C17/$B$17</f>
        <v>4.8717948717948718E-2</v>
      </c>
      <c r="D18" s="27">
        <f t="shared" ref="D18:G18" si="7">D17/$B$17</f>
        <v>0.43760683760683761</v>
      </c>
      <c r="E18" s="27">
        <f t="shared" si="7"/>
        <v>0.25213675213675213</v>
      </c>
      <c r="F18" s="27">
        <f t="shared" si="7"/>
        <v>0.13076923076923078</v>
      </c>
      <c r="G18" s="27">
        <f t="shared" si="7"/>
        <v>9.914529914529914E-2</v>
      </c>
      <c r="H18" s="28">
        <f>H17/$B17</f>
        <v>3.1623931623931623E-2</v>
      </c>
      <c r="J18" s="1"/>
      <c r="K18" s="1"/>
      <c r="L18" s="1"/>
      <c r="M18" s="1"/>
      <c r="N18" s="1"/>
      <c r="O18" s="1"/>
      <c r="P18" s="1"/>
    </row>
    <row r="19" spans="1:16" x14ac:dyDescent="0.15">
      <c r="A19" s="6" t="s">
        <v>130</v>
      </c>
      <c r="B19" s="7">
        <v>1170</v>
      </c>
      <c r="C19" s="7">
        <v>38</v>
      </c>
      <c r="D19" s="7">
        <v>362</v>
      </c>
      <c r="E19" s="7">
        <v>253</v>
      </c>
      <c r="F19" s="7">
        <v>136</v>
      </c>
      <c r="G19" s="7">
        <v>351</v>
      </c>
      <c r="H19" s="8">
        <f>B19-C19-D19-E19-F19-G19</f>
        <v>30</v>
      </c>
    </row>
    <row r="20" spans="1:16" s="24" customFormat="1" x14ac:dyDescent="0.15">
      <c r="A20" s="26" t="s">
        <v>22</v>
      </c>
      <c r="B20" s="27"/>
      <c r="C20" s="27">
        <f>C19/$B$19</f>
        <v>3.2478632478632481E-2</v>
      </c>
      <c r="D20" s="27">
        <f t="shared" ref="D20:G20" si="8">D19/$B$19</f>
        <v>0.30940170940170941</v>
      </c>
      <c r="E20" s="27">
        <f t="shared" si="8"/>
        <v>0.21623931623931625</v>
      </c>
      <c r="F20" s="27">
        <f t="shared" si="8"/>
        <v>0.11623931623931624</v>
      </c>
      <c r="G20" s="27">
        <f t="shared" si="8"/>
        <v>0.3</v>
      </c>
      <c r="H20" s="28">
        <f>H19/$B19</f>
        <v>2.564102564102564E-2</v>
      </c>
      <c r="J20" s="1"/>
      <c r="K20" s="1"/>
      <c r="L20" s="1"/>
      <c r="M20" s="1"/>
      <c r="N20" s="1"/>
      <c r="O20" s="1"/>
      <c r="P20" s="1"/>
    </row>
    <row r="21" spans="1:16" x14ac:dyDescent="0.15">
      <c r="A21" s="6" t="s">
        <v>245</v>
      </c>
      <c r="B21" s="7">
        <v>1170</v>
      </c>
      <c r="C21" s="7">
        <v>18</v>
      </c>
      <c r="D21" s="7">
        <v>215</v>
      </c>
      <c r="E21" s="7">
        <v>222</v>
      </c>
      <c r="F21" s="7">
        <v>108</v>
      </c>
      <c r="G21" s="7">
        <v>580</v>
      </c>
      <c r="H21" s="8">
        <f>B21-C21-D21-E21-F21-G21</f>
        <v>27</v>
      </c>
    </row>
    <row r="22" spans="1:16" s="24" customFormat="1" x14ac:dyDescent="0.15">
      <c r="A22" s="26" t="s">
        <v>22</v>
      </c>
      <c r="B22" s="27"/>
      <c r="C22" s="27">
        <f>C21/$B$21</f>
        <v>1.5384615384615385E-2</v>
      </c>
      <c r="D22" s="27">
        <f t="shared" ref="D22:G22" si="9">D21/$B$21</f>
        <v>0.18376068376068377</v>
      </c>
      <c r="E22" s="27">
        <f t="shared" si="9"/>
        <v>0.18974358974358974</v>
      </c>
      <c r="F22" s="27">
        <f t="shared" si="9"/>
        <v>9.2307692307692313E-2</v>
      </c>
      <c r="G22" s="27">
        <f t="shared" si="9"/>
        <v>0.49572649572649574</v>
      </c>
      <c r="H22" s="28">
        <f>H21/$B21</f>
        <v>2.3076923076923078E-2</v>
      </c>
      <c r="J22" s="1"/>
      <c r="K22" s="1"/>
      <c r="L22" s="1"/>
      <c r="M22" s="1"/>
      <c r="N22" s="1"/>
      <c r="O22" s="1"/>
      <c r="P22" s="1"/>
    </row>
    <row r="23" spans="1:16" x14ac:dyDescent="0.15">
      <c r="A23" s="6" t="s">
        <v>131</v>
      </c>
      <c r="B23" s="7">
        <v>1170</v>
      </c>
      <c r="C23" s="7">
        <v>10</v>
      </c>
      <c r="D23" s="7">
        <v>267</v>
      </c>
      <c r="E23" s="7">
        <v>281</v>
      </c>
      <c r="F23" s="7">
        <v>97</v>
      </c>
      <c r="G23" s="7">
        <v>479</v>
      </c>
      <c r="H23" s="8">
        <f>B23-C23-D23-E23-F23-G23</f>
        <v>36</v>
      </c>
    </row>
    <row r="24" spans="1:16" s="24" customFormat="1" x14ac:dyDescent="0.15">
      <c r="A24" s="26" t="s">
        <v>22</v>
      </c>
      <c r="B24" s="27"/>
      <c r="C24" s="27">
        <f>C23/$B$23</f>
        <v>8.5470085470085479E-3</v>
      </c>
      <c r="D24" s="27">
        <f t="shared" ref="D24:G24" si="10">D23/$B$23</f>
        <v>0.2282051282051282</v>
      </c>
      <c r="E24" s="27">
        <f t="shared" si="10"/>
        <v>0.24017094017094018</v>
      </c>
      <c r="F24" s="27">
        <f t="shared" si="10"/>
        <v>8.2905982905982903E-2</v>
      </c>
      <c r="G24" s="27">
        <f t="shared" si="10"/>
        <v>0.40940170940170939</v>
      </c>
      <c r="H24" s="28">
        <f>H23/$B23</f>
        <v>3.0769230769230771E-2</v>
      </c>
      <c r="J24" s="46"/>
      <c r="K24" s="46"/>
      <c r="L24" s="46"/>
      <c r="M24" s="46"/>
      <c r="N24" s="46"/>
      <c r="O24" s="46"/>
    </row>
    <row r="25" spans="1:16" x14ac:dyDescent="0.15">
      <c r="A25" s="6" t="s">
        <v>132</v>
      </c>
      <c r="B25" s="7">
        <v>1170</v>
      </c>
      <c r="C25" s="7">
        <v>20</v>
      </c>
      <c r="D25" s="7">
        <v>304</v>
      </c>
      <c r="E25" s="7">
        <v>290</v>
      </c>
      <c r="F25" s="7">
        <v>114</v>
      </c>
      <c r="G25" s="7">
        <v>400</v>
      </c>
      <c r="H25" s="8">
        <f>B25-C25-D25-E25-F25-G25</f>
        <v>42</v>
      </c>
    </row>
    <row r="26" spans="1:16" s="24" customFormat="1" x14ac:dyDescent="0.15">
      <c r="A26" s="26" t="s">
        <v>22</v>
      </c>
      <c r="B26" s="27"/>
      <c r="C26" s="27">
        <f>C25/$B$25</f>
        <v>1.7094017094017096E-2</v>
      </c>
      <c r="D26" s="27">
        <f t="shared" ref="D26:G26" si="11">D25/$B$25</f>
        <v>0.25982905982905985</v>
      </c>
      <c r="E26" s="27">
        <f t="shared" si="11"/>
        <v>0.24786324786324787</v>
      </c>
      <c r="F26" s="27">
        <f t="shared" si="11"/>
        <v>9.7435897435897437E-2</v>
      </c>
      <c r="G26" s="27">
        <f t="shared" si="11"/>
        <v>0.34188034188034189</v>
      </c>
      <c r="H26" s="28">
        <f>H25/$B25</f>
        <v>3.5897435897435895E-2</v>
      </c>
    </row>
    <row r="27" spans="1:16" x14ac:dyDescent="0.15">
      <c r="A27" s="6" t="s">
        <v>133</v>
      </c>
      <c r="B27" s="7">
        <v>1170</v>
      </c>
      <c r="C27" s="7">
        <v>90</v>
      </c>
      <c r="D27" s="7">
        <v>401</v>
      </c>
      <c r="E27" s="7">
        <v>317</v>
      </c>
      <c r="F27" s="7">
        <v>230</v>
      </c>
      <c r="G27" s="7">
        <v>100</v>
      </c>
      <c r="H27" s="8">
        <f>B27-C27-D27-E27-F27-G27</f>
        <v>32</v>
      </c>
    </row>
    <row r="28" spans="1:16" s="24" customFormat="1" x14ac:dyDescent="0.15">
      <c r="A28" s="26" t="s">
        <v>22</v>
      </c>
      <c r="B28" s="27"/>
      <c r="C28" s="27">
        <f>C27/$B$27</f>
        <v>7.6923076923076927E-2</v>
      </c>
      <c r="D28" s="27">
        <f t="shared" ref="D28:G28" si="12">D27/$B$27</f>
        <v>0.34273504273504274</v>
      </c>
      <c r="E28" s="27">
        <f t="shared" si="12"/>
        <v>0.27094017094017092</v>
      </c>
      <c r="F28" s="27">
        <f t="shared" si="12"/>
        <v>0.19658119658119658</v>
      </c>
      <c r="G28" s="27">
        <f t="shared" si="12"/>
        <v>8.5470085470085472E-2</v>
      </c>
      <c r="H28" s="28">
        <f>H27/$B27</f>
        <v>2.735042735042735E-2</v>
      </c>
    </row>
    <row r="29" spans="1:16" x14ac:dyDescent="0.15">
      <c r="A29" s="6" t="s">
        <v>134</v>
      </c>
      <c r="B29" s="7">
        <v>1170</v>
      </c>
      <c r="C29" s="7">
        <v>31</v>
      </c>
      <c r="D29" s="7">
        <v>324</v>
      </c>
      <c r="E29" s="7">
        <v>289</v>
      </c>
      <c r="F29" s="7">
        <v>123</v>
      </c>
      <c r="G29" s="7">
        <v>362</v>
      </c>
      <c r="H29" s="8">
        <f>B29-C29-D29-E29-F29-G29</f>
        <v>41</v>
      </c>
    </row>
    <row r="30" spans="1:16" s="24" customFormat="1" x14ac:dyDescent="0.15">
      <c r="A30" s="26" t="s">
        <v>22</v>
      </c>
      <c r="B30" s="27"/>
      <c r="C30" s="27">
        <f>C29/$B$29</f>
        <v>2.6495726495726495E-2</v>
      </c>
      <c r="D30" s="27">
        <f t="shared" ref="D30:G30" si="13">D29/$B$29</f>
        <v>0.27692307692307694</v>
      </c>
      <c r="E30" s="27">
        <f t="shared" si="13"/>
        <v>0.24700854700854702</v>
      </c>
      <c r="F30" s="27">
        <f t="shared" si="13"/>
        <v>0.10512820512820513</v>
      </c>
      <c r="G30" s="27">
        <f t="shared" si="13"/>
        <v>0.30940170940170941</v>
      </c>
      <c r="H30" s="28">
        <f>H29/$B29</f>
        <v>3.5042735042735043E-2</v>
      </c>
    </row>
    <row r="31" spans="1:16" x14ac:dyDescent="0.15">
      <c r="A31" s="6" t="s">
        <v>135</v>
      </c>
      <c r="B31" s="7">
        <v>1170</v>
      </c>
      <c r="C31" s="7">
        <v>24</v>
      </c>
      <c r="D31" s="7">
        <v>266</v>
      </c>
      <c r="E31" s="7">
        <v>330</v>
      </c>
      <c r="F31" s="7">
        <v>211</v>
      </c>
      <c r="G31" s="7">
        <v>306</v>
      </c>
      <c r="H31" s="8">
        <f>B31-C31-D31-E31-F31-G31</f>
        <v>33</v>
      </c>
    </row>
    <row r="32" spans="1:16" s="24" customFormat="1" x14ac:dyDescent="0.15">
      <c r="A32" s="26" t="s">
        <v>22</v>
      </c>
      <c r="B32" s="27"/>
      <c r="C32" s="27">
        <f>C31/$B$31</f>
        <v>2.0512820512820513E-2</v>
      </c>
      <c r="D32" s="27">
        <f t="shared" ref="D32:G32" si="14">D31/$B$31</f>
        <v>0.22735042735042735</v>
      </c>
      <c r="E32" s="27">
        <f t="shared" si="14"/>
        <v>0.28205128205128205</v>
      </c>
      <c r="F32" s="27">
        <f t="shared" si="14"/>
        <v>0.18034188034188034</v>
      </c>
      <c r="G32" s="27">
        <f t="shared" si="14"/>
        <v>0.26153846153846155</v>
      </c>
      <c r="H32" s="28">
        <f>H31/$B31</f>
        <v>2.8205128205128206E-2</v>
      </c>
    </row>
    <row r="33" spans="1:8" x14ac:dyDescent="0.15">
      <c r="A33" s="6" t="s">
        <v>136</v>
      </c>
      <c r="B33" s="7">
        <v>1170</v>
      </c>
      <c r="C33" s="7">
        <v>35</v>
      </c>
      <c r="D33" s="7">
        <v>477</v>
      </c>
      <c r="E33" s="7">
        <v>305</v>
      </c>
      <c r="F33" s="7">
        <v>139</v>
      </c>
      <c r="G33" s="7">
        <v>179</v>
      </c>
      <c r="H33" s="8">
        <f>B33-C33-D33-E33-F33-G33</f>
        <v>35</v>
      </c>
    </row>
    <row r="34" spans="1:8" s="24" customFormat="1" x14ac:dyDescent="0.15">
      <c r="A34" s="26" t="s">
        <v>22</v>
      </c>
      <c r="B34" s="27"/>
      <c r="C34" s="27">
        <f>C33/$B$33</f>
        <v>2.9914529914529916E-2</v>
      </c>
      <c r="D34" s="27">
        <f t="shared" ref="D34:G34" si="15">D33/$B$33</f>
        <v>0.40769230769230769</v>
      </c>
      <c r="E34" s="27">
        <f t="shared" si="15"/>
        <v>0.2606837606837607</v>
      </c>
      <c r="F34" s="27">
        <f t="shared" si="15"/>
        <v>0.1188034188034188</v>
      </c>
      <c r="G34" s="27">
        <f t="shared" si="15"/>
        <v>0.152991452991453</v>
      </c>
      <c r="H34" s="28">
        <f>H33/$B33</f>
        <v>2.9914529914529916E-2</v>
      </c>
    </row>
    <row r="35" spans="1:8" x14ac:dyDescent="0.15">
      <c r="A35" s="6" t="s">
        <v>137</v>
      </c>
      <c r="B35" s="7">
        <v>1170</v>
      </c>
      <c r="C35" s="7">
        <v>221</v>
      </c>
      <c r="D35" s="7">
        <v>645</v>
      </c>
      <c r="E35" s="7">
        <v>127</v>
      </c>
      <c r="F35" s="7">
        <v>58</v>
      </c>
      <c r="G35" s="7">
        <v>88</v>
      </c>
      <c r="H35" s="8">
        <f>B35-C35-D35-E35-F35-G35</f>
        <v>31</v>
      </c>
    </row>
    <row r="36" spans="1:8" s="24" customFormat="1" x14ac:dyDescent="0.15">
      <c r="A36" s="26" t="s">
        <v>22</v>
      </c>
      <c r="B36" s="27"/>
      <c r="C36" s="27">
        <f>C35/$B$35</f>
        <v>0.18888888888888888</v>
      </c>
      <c r="D36" s="27">
        <f t="shared" ref="D36:G36" si="16">D35/$B$35</f>
        <v>0.55128205128205132</v>
      </c>
      <c r="E36" s="27">
        <f t="shared" si="16"/>
        <v>0.10854700854700855</v>
      </c>
      <c r="F36" s="27">
        <f t="shared" si="16"/>
        <v>4.957264957264957E-2</v>
      </c>
      <c r="G36" s="27">
        <f t="shared" si="16"/>
        <v>7.521367521367521E-2</v>
      </c>
      <c r="H36" s="28">
        <f>H35/$B35</f>
        <v>2.6495726495726495E-2</v>
      </c>
    </row>
    <row r="37" spans="1:8" x14ac:dyDescent="0.15">
      <c r="A37" s="6" t="s">
        <v>192</v>
      </c>
      <c r="B37" s="7">
        <v>1170</v>
      </c>
      <c r="C37" s="7">
        <v>30</v>
      </c>
      <c r="D37" s="7">
        <v>358</v>
      </c>
      <c r="E37" s="7">
        <v>305</v>
      </c>
      <c r="F37" s="7">
        <v>139</v>
      </c>
      <c r="G37" s="7">
        <v>301</v>
      </c>
      <c r="H37" s="8">
        <f>B37-C37-D37-E37-F37-G37</f>
        <v>37</v>
      </c>
    </row>
    <row r="38" spans="1:8" s="24" customFormat="1" x14ac:dyDescent="0.15">
      <c r="A38" s="26" t="s">
        <v>22</v>
      </c>
      <c r="B38" s="27"/>
      <c r="C38" s="27">
        <f>C37/$B$37</f>
        <v>2.564102564102564E-2</v>
      </c>
      <c r="D38" s="27">
        <f t="shared" ref="D38:G38" si="17">D37/$B$37</f>
        <v>0.30598290598290601</v>
      </c>
      <c r="E38" s="27">
        <f t="shared" si="17"/>
        <v>0.2606837606837607</v>
      </c>
      <c r="F38" s="27">
        <f t="shared" si="17"/>
        <v>0.1188034188034188</v>
      </c>
      <c r="G38" s="27">
        <f t="shared" si="17"/>
        <v>0.25726495726495724</v>
      </c>
      <c r="H38" s="28">
        <f>H37/$B37</f>
        <v>3.1623931623931623E-2</v>
      </c>
    </row>
    <row r="39" spans="1:8" x14ac:dyDescent="0.15">
      <c r="A39" s="6" t="s">
        <v>193</v>
      </c>
      <c r="B39" s="7">
        <v>1170</v>
      </c>
      <c r="C39" s="7">
        <v>18</v>
      </c>
      <c r="D39" s="7">
        <v>271</v>
      </c>
      <c r="E39" s="7">
        <v>306</v>
      </c>
      <c r="F39" s="7">
        <v>164</v>
      </c>
      <c r="G39" s="7">
        <v>377</v>
      </c>
      <c r="H39" s="8">
        <f>B39-C39-D39-E39-F39-G39</f>
        <v>34</v>
      </c>
    </row>
    <row r="40" spans="1:8" s="24" customFormat="1" x14ac:dyDescent="0.15">
      <c r="A40" s="26" t="s">
        <v>22</v>
      </c>
      <c r="B40" s="27"/>
      <c r="C40" s="27">
        <f>C39/$B$39</f>
        <v>1.5384615384615385E-2</v>
      </c>
      <c r="D40" s="27">
        <f t="shared" ref="D40:G40" si="18">D39/$B$39</f>
        <v>0.23162393162393163</v>
      </c>
      <c r="E40" s="27">
        <f t="shared" si="18"/>
        <v>0.26153846153846155</v>
      </c>
      <c r="F40" s="27">
        <f t="shared" si="18"/>
        <v>0.14017094017094017</v>
      </c>
      <c r="G40" s="27">
        <f t="shared" si="18"/>
        <v>0.32222222222222224</v>
      </c>
      <c r="H40" s="28">
        <f>H39/$B39</f>
        <v>2.9059829059829061E-2</v>
      </c>
    </row>
    <row r="41" spans="1:8" x14ac:dyDescent="0.15">
      <c r="A41" s="6" t="s">
        <v>194</v>
      </c>
      <c r="B41" s="7">
        <v>1170</v>
      </c>
      <c r="C41" s="7">
        <v>11</v>
      </c>
      <c r="D41" s="7">
        <v>207</v>
      </c>
      <c r="E41" s="7">
        <v>226</v>
      </c>
      <c r="F41" s="7">
        <v>173</v>
      </c>
      <c r="G41" s="7">
        <v>517</v>
      </c>
      <c r="H41" s="8">
        <f>B41-C41-D41-E41-F41-G41</f>
        <v>36</v>
      </c>
    </row>
    <row r="42" spans="1:8" s="24" customFormat="1" x14ac:dyDescent="0.15">
      <c r="A42" s="21" t="s">
        <v>22</v>
      </c>
      <c r="B42" s="22"/>
      <c r="C42" s="22">
        <f>C41/$B$41</f>
        <v>9.4017094017094013E-3</v>
      </c>
      <c r="D42" s="22">
        <f t="shared" ref="D42:G42" si="19">D41/$B$41</f>
        <v>0.17692307692307693</v>
      </c>
      <c r="E42" s="22">
        <f t="shared" si="19"/>
        <v>0.19316239316239317</v>
      </c>
      <c r="F42" s="22">
        <f t="shared" si="19"/>
        <v>0.14786324786324787</v>
      </c>
      <c r="G42" s="22">
        <f t="shared" si="19"/>
        <v>0.44188034188034186</v>
      </c>
      <c r="H42" s="23">
        <f>H41/$B41</f>
        <v>3.0769230769230771E-2</v>
      </c>
    </row>
    <row r="43" spans="1:8" x14ac:dyDescent="0.15">
      <c r="A43" s="12"/>
      <c r="B43" s="12"/>
      <c r="C43" s="12"/>
      <c r="D43" s="12"/>
      <c r="E43" s="12"/>
      <c r="F43" s="12"/>
      <c r="G43" s="12"/>
      <c r="H43" s="12"/>
    </row>
    <row r="44" spans="1:8" x14ac:dyDescent="0.15">
      <c r="A44" s="13"/>
      <c r="B44" s="12"/>
      <c r="C44" s="12"/>
      <c r="D44" s="12"/>
      <c r="E44" s="12"/>
      <c r="F44" s="12"/>
      <c r="G44" s="12"/>
      <c r="H44" s="12"/>
    </row>
    <row r="45" spans="1:8" x14ac:dyDescent="0.15">
      <c r="A45" s="12"/>
      <c r="B45" s="12"/>
      <c r="C45" s="12"/>
      <c r="D45" s="12"/>
      <c r="E45" s="12"/>
      <c r="F45" s="12"/>
      <c r="G45" s="12"/>
      <c r="H45" s="12"/>
    </row>
    <row r="46" spans="1:8" x14ac:dyDescent="0.15">
      <c r="A46" s="12"/>
      <c r="B46" s="12"/>
      <c r="C46" s="12"/>
      <c r="D46" s="12"/>
      <c r="E46" s="12"/>
      <c r="F46" s="12"/>
      <c r="G46" s="12"/>
      <c r="H46" s="12"/>
    </row>
    <row r="47" spans="1:8" x14ac:dyDescent="0.15">
      <c r="A47" s="12"/>
      <c r="B47" s="12"/>
      <c r="C47" s="12"/>
      <c r="D47" s="12"/>
      <c r="E47" s="12"/>
      <c r="F47" s="12"/>
      <c r="G47" s="12"/>
      <c r="H47" s="12"/>
    </row>
    <row r="48" spans="1:8" x14ac:dyDescent="0.15">
      <c r="A48" s="12"/>
      <c r="B48" s="12"/>
      <c r="C48" s="12"/>
      <c r="D48" s="12"/>
      <c r="E48" s="12"/>
      <c r="F48" s="12"/>
      <c r="G48" s="12"/>
      <c r="H48" s="12"/>
    </row>
    <row r="49" spans="1:8" x14ac:dyDescent="0.15">
      <c r="A49" s="12"/>
      <c r="B49" s="12"/>
      <c r="C49" s="12"/>
      <c r="D49" s="12"/>
      <c r="E49" s="12"/>
      <c r="F49" s="12"/>
      <c r="G49" s="12"/>
      <c r="H49" s="12"/>
    </row>
    <row r="50" spans="1:8" x14ac:dyDescent="0.15">
      <c r="A50" s="12"/>
      <c r="B50" s="12"/>
      <c r="C50" s="12"/>
      <c r="D50" s="12"/>
      <c r="E50" s="12"/>
      <c r="F50" s="12"/>
      <c r="G50" s="12"/>
      <c r="H50" s="12"/>
    </row>
    <row r="51" spans="1:8" x14ac:dyDescent="0.15">
      <c r="A51" s="12"/>
      <c r="B51" s="12"/>
      <c r="C51" s="12"/>
      <c r="D51" s="12"/>
      <c r="E51" s="12"/>
      <c r="F51" s="12"/>
      <c r="G51" s="12"/>
      <c r="H51" s="12"/>
    </row>
    <row r="52" spans="1:8" x14ac:dyDescent="0.15">
      <c r="A52" s="12"/>
      <c r="B52" s="12"/>
      <c r="C52" s="12"/>
      <c r="D52" s="12"/>
      <c r="E52" s="12"/>
      <c r="F52" s="12"/>
      <c r="G52" s="12"/>
      <c r="H52" s="12"/>
    </row>
  </sheetData>
  <autoFilter ref="A2:H42" xr:uid="{00000000-0001-0000-0500-000000000000}"/>
  <phoneticPr fontId="1"/>
  <pageMargins left="0.78740157480314965" right="0.78740157480314965"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2"/>
  <sheetViews>
    <sheetView tabSelected="1" view="pageBreakPreview" topLeftCell="B4" zoomScale="80" zoomScaleNormal="100" zoomScaleSheetLayoutView="80" workbookViewId="0">
      <selection activeCell="AB3" sqref="AB3"/>
    </sheetView>
  </sheetViews>
  <sheetFormatPr defaultColWidth="6.125" defaultRowHeight="10.5" x14ac:dyDescent="0.15"/>
  <cols>
    <col min="1" max="1" width="90.125" style="1" customWidth="1"/>
    <col min="2" max="35" width="5" style="1" customWidth="1"/>
    <col min="36" max="16384" width="6.125" style="1"/>
  </cols>
  <sheetData>
    <row r="1" spans="1:8" x14ac:dyDescent="0.15">
      <c r="A1" s="1" t="s">
        <v>215</v>
      </c>
    </row>
    <row r="2" spans="1:8" s="5" customFormat="1" ht="90" customHeight="1" x14ac:dyDescent="0.15">
      <c r="A2" s="2" t="s">
        <v>22</v>
      </c>
      <c r="B2" s="3" t="s">
        <v>4</v>
      </c>
      <c r="C2" s="3" t="s">
        <v>118</v>
      </c>
      <c r="D2" s="3" t="s">
        <v>119</v>
      </c>
      <c r="E2" s="3" t="s">
        <v>120</v>
      </c>
      <c r="F2" s="3" t="s">
        <v>121</v>
      </c>
      <c r="G2" s="3" t="s">
        <v>35</v>
      </c>
      <c r="H2" s="4" t="s">
        <v>8</v>
      </c>
    </row>
    <row r="3" spans="1:8" x14ac:dyDescent="0.15">
      <c r="A3" s="6" t="s">
        <v>195</v>
      </c>
      <c r="B3" s="7">
        <v>1170</v>
      </c>
      <c r="C3" s="7">
        <v>82</v>
      </c>
      <c r="D3" s="7">
        <v>425</v>
      </c>
      <c r="E3" s="7">
        <v>180</v>
      </c>
      <c r="F3" s="7">
        <v>93</v>
      </c>
      <c r="G3" s="7">
        <v>355</v>
      </c>
      <c r="H3" s="8">
        <f>B3-C3-D3-E3-F3-G3</f>
        <v>35</v>
      </c>
    </row>
    <row r="4" spans="1:8" s="24" customFormat="1" x14ac:dyDescent="0.15">
      <c r="A4" s="31" t="s">
        <v>22</v>
      </c>
      <c r="B4" s="27"/>
      <c r="C4" s="27">
        <f>C3/$B$3</f>
        <v>7.0085470085470086E-2</v>
      </c>
      <c r="D4" s="27">
        <f t="shared" ref="D4:G4" si="0">D3/$B$3</f>
        <v>0.36324786324786323</v>
      </c>
      <c r="E4" s="27">
        <f t="shared" si="0"/>
        <v>0.15384615384615385</v>
      </c>
      <c r="F4" s="27">
        <f t="shared" si="0"/>
        <v>7.9487179487179482E-2</v>
      </c>
      <c r="G4" s="27">
        <f t="shared" si="0"/>
        <v>0.3034188034188034</v>
      </c>
      <c r="H4" s="28">
        <f>H3/$B3</f>
        <v>2.9914529914529916E-2</v>
      </c>
    </row>
    <row r="5" spans="1:8" x14ac:dyDescent="0.15">
      <c r="A5" s="6" t="s">
        <v>241</v>
      </c>
      <c r="B5" s="7">
        <v>1170</v>
      </c>
      <c r="C5" s="7">
        <v>8</v>
      </c>
      <c r="D5" s="7">
        <v>255</v>
      </c>
      <c r="E5" s="7">
        <v>285</v>
      </c>
      <c r="F5" s="7">
        <v>114</v>
      </c>
      <c r="G5" s="7">
        <v>467</v>
      </c>
      <c r="H5" s="8">
        <f>B5-C5-D5-E5-F5-G5</f>
        <v>41</v>
      </c>
    </row>
    <row r="6" spans="1:8" s="24" customFormat="1" x14ac:dyDescent="0.15">
      <c r="A6" s="26"/>
      <c r="B6" s="27"/>
      <c r="C6" s="27">
        <f>C5/$B$5</f>
        <v>6.8376068376068376E-3</v>
      </c>
      <c r="D6" s="27">
        <f t="shared" ref="D6:G6" si="1">D5/$B$5</f>
        <v>0.21794871794871795</v>
      </c>
      <c r="E6" s="27">
        <f t="shared" si="1"/>
        <v>0.24358974358974358</v>
      </c>
      <c r="F6" s="27">
        <f t="shared" si="1"/>
        <v>9.7435897435897437E-2</v>
      </c>
      <c r="G6" s="27">
        <f t="shared" si="1"/>
        <v>0.39914529914529917</v>
      </c>
      <c r="H6" s="28">
        <f>H5/$B5</f>
        <v>3.5042735042735043E-2</v>
      </c>
    </row>
    <row r="7" spans="1:8" x14ac:dyDescent="0.15">
      <c r="A7" s="6" t="s">
        <v>196</v>
      </c>
      <c r="B7" s="7">
        <v>1170</v>
      </c>
      <c r="C7" s="7">
        <v>8</v>
      </c>
      <c r="D7" s="7">
        <v>168</v>
      </c>
      <c r="E7" s="7">
        <v>222</v>
      </c>
      <c r="F7" s="7">
        <v>140</v>
      </c>
      <c r="G7" s="7">
        <v>597</v>
      </c>
      <c r="H7" s="8">
        <f>B7-C7-D7-E7-F7-G7</f>
        <v>35</v>
      </c>
    </row>
    <row r="8" spans="1:8" s="24" customFormat="1" x14ac:dyDescent="0.15">
      <c r="A8" s="26"/>
      <c r="B8" s="27"/>
      <c r="C8" s="27">
        <f>C7/$B$7</f>
        <v>6.8376068376068376E-3</v>
      </c>
      <c r="D8" s="27">
        <f t="shared" ref="D8:G8" si="2">D7/$B$7</f>
        <v>0.14358974358974358</v>
      </c>
      <c r="E8" s="27">
        <f t="shared" si="2"/>
        <v>0.18974358974358974</v>
      </c>
      <c r="F8" s="27">
        <f t="shared" si="2"/>
        <v>0.11965811965811966</v>
      </c>
      <c r="G8" s="27">
        <f t="shared" si="2"/>
        <v>0.51025641025641022</v>
      </c>
      <c r="H8" s="28">
        <f>H7/$B7</f>
        <v>2.9914529914529916E-2</v>
      </c>
    </row>
    <row r="9" spans="1:8" x14ac:dyDescent="0.15">
      <c r="A9" s="6" t="s">
        <v>197</v>
      </c>
      <c r="B9" s="7">
        <v>1170</v>
      </c>
      <c r="C9" s="7">
        <v>33</v>
      </c>
      <c r="D9" s="7">
        <v>420</v>
      </c>
      <c r="E9" s="7">
        <v>240</v>
      </c>
      <c r="F9" s="7">
        <v>97</v>
      </c>
      <c r="G9" s="7">
        <v>337</v>
      </c>
      <c r="H9" s="8">
        <f>B9-C9-D9-E9-F9-G9</f>
        <v>43</v>
      </c>
    </row>
    <row r="10" spans="1:8" s="24" customFormat="1" x14ac:dyDescent="0.15">
      <c r="A10" s="26"/>
      <c r="B10" s="27"/>
      <c r="C10" s="27">
        <f>C9/$B$9</f>
        <v>2.8205128205128206E-2</v>
      </c>
      <c r="D10" s="27">
        <f t="shared" ref="D10:G10" si="3">D9/$B$9</f>
        <v>0.35897435897435898</v>
      </c>
      <c r="E10" s="27">
        <f t="shared" si="3"/>
        <v>0.20512820512820512</v>
      </c>
      <c r="F10" s="27">
        <f t="shared" si="3"/>
        <v>8.2905982905982903E-2</v>
      </c>
      <c r="G10" s="27">
        <f t="shared" si="3"/>
        <v>0.28803418803418801</v>
      </c>
      <c r="H10" s="28">
        <f>H9/$B9</f>
        <v>3.6752136752136753E-2</v>
      </c>
    </row>
    <row r="11" spans="1:8" x14ac:dyDescent="0.15">
      <c r="A11" s="6" t="s">
        <v>198</v>
      </c>
      <c r="B11" s="7">
        <v>1170</v>
      </c>
      <c r="C11" s="7">
        <v>21</v>
      </c>
      <c r="D11" s="7">
        <v>267</v>
      </c>
      <c r="E11" s="7">
        <v>293</v>
      </c>
      <c r="F11" s="7">
        <v>128</v>
      </c>
      <c r="G11" s="7">
        <v>422</v>
      </c>
      <c r="H11" s="8">
        <f>B11-C11-D11-E11-F11-G11</f>
        <v>39</v>
      </c>
    </row>
    <row r="12" spans="1:8" s="24" customFormat="1" x14ac:dyDescent="0.15">
      <c r="A12" s="26" t="s">
        <v>22</v>
      </c>
      <c r="B12" s="27"/>
      <c r="C12" s="27">
        <f>C11/$B$11</f>
        <v>1.7948717948717947E-2</v>
      </c>
      <c r="D12" s="27">
        <f t="shared" ref="D12:G12" si="4">D11/$B$11</f>
        <v>0.2282051282051282</v>
      </c>
      <c r="E12" s="27">
        <f t="shared" si="4"/>
        <v>0.25042735042735043</v>
      </c>
      <c r="F12" s="27">
        <f t="shared" si="4"/>
        <v>0.1094017094017094</v>
      </c>
      <c r="G12" s="27">
        <f t="shared" si="4"/>
        <v>0.36068376068376068</v>
      </c>
      <c r="H12" s="28">
        <f>H11/$B11</f>
        <v>3.3333333333333333E-2</v>
      </c>
    </row>
    <row r="13" spans="1:8" x14ac:dyDescent="0.15">
      <c r="A13" s="6" t="s">
        <v>242</v>
      </c>
      <c r="B13" s="7">
        <v>1170</v>
      </c>
      <c r="C13" s="7">
        <v>110</v>
      </c>
      <c r="D13" s="7">
        <v>563</v>
      </c>
      <c r="E13" s="7">
        <v>130</v>
      </c>
      <c r="F13" s="7">
        <v>39</v>
      </c>
      <c r="G13" s="7">
        <v>302</v>
      </c>
      <c r="H13" s="8">
        <f>B13-C13-D13-E13-F13-G13</f>
        <v>26</v>
      </c>
    </row>
    <row r="14" spans="1:8" s="24" customFormat="1" x14ac:dyDescent="0.15">
      <c r="A14" s="26" t="s">
        <v>22</v>
      </c>
      <c r="B14" s="27"/>
      <c r="C14" s="27">
        <f>C13/$B$13</f>
        <v>9.4017094017094016E-2</v>
      </c>
      <c r="D14" s="27">
        <f t="shared" ref="D14:G14" si="5">D13/$B$13</f>
        <v>0.48119658119658121</v>
      </c>
      <c r="E14" s="27">
        <f t="shared" si="5"/>
        <v>0.1111111111111111</v>
      </c>
      <c r="F14" s="27">
        <f t="shared" si="5"/>
        <v>3.3333333333333333E-2</v>
      </c>
      <c r="G14" s="27">
        <f t="shared" si="5"/>
        <v>0.25811965811965815</v>
      </c>
      <c r="H14" s="28">
        <f>H13/$B13</f>
        <v>2.2222222222222223E-2</v>
      </c>
    </row>
    <row r="15" spans="1:8" x14ac:dyDescent="0.15">
      <c r="A15" s="6" t="s">
        <v>201</v>
      </c>
      <c r="B15" s="7">
        <v>1170</v>
      </c>
      <c r="C15" s="7">
        <v>64</v>
      </c>
      <c r="D15" s="7">
        <v>556</v>
      </c>
      <c r="E15" s="7">
        <v>234</v>
      </c>
      <c r="F15" s="7">
        <v>88</v>
      </c>
      <c r="G15" s="7">
        <v>196</v>
      </c>
      <c r="H15" s="8">
        <f>B15-C15-D15-E15-F15-G15</f>
        <v>32</v>
      </c>
    </row>
    <row r="16" spans="1:8" s="24" customFormat="1" x14ac:dyDescent="0.15">
      <c r="A16" s="26" t="s">
        <v>22</v>
      </c>
      <c r="B16" s="27"/>
      <c r="C16" s="27">
        <f>C15/$B$15</f>
        <v>5.4700854700854701E-2</v>
      </c>
      <c r="D16" s="27">
        <f t="shared" ref="D16:G16" si="6">D15/$B$15</f>
        <v>0.47521367521367519</v>
      </c>
      <c r="E16" s="27">
        <f t="shared" si="6"/>
        <v>0.2</v>
      </c>
      <c r="F16" s="27">
        <f t="shared" si="6"/>
        <v>7.521367521367521E-2</v>
      </c>
      <c r="G16" s="27">
        <f t="shared" si="6"/>
        <v>0.16752136752136751</v>
      </c>
      <c r="H16" s="28">
        <f>H15/$B15</f>
        <v>2.735042735042735E-2</v>
      </c>
    </row>
    <row r="17" spans="1:15" x14ac:dyDescent="0.15">
      <c r="A17" s="6" t="s">
        <v>202</v>
      </c>
      <c r="B17" s="7">
        <v>1170</v>
      </c>
      <c r="C17" s="7">
        <v>15</v>
      </c>
      <c r="D17" s="7">
        <v>194</v>
      </c>
      <c r="E17" s="7">
        <v>347</v>
      </c>
      <c r="F17" s="7">
        <v>376</v>
      </c>
      <c r="G17" s="7">
        <v>204</v>
      </c>
      <c r="H17" s="8">
        <f>B17-C17-D17-E17-F17-G17</f>
        <v>34</v>
      </c>
    </row>
    <row r="18" spans="1:15" s="24" customFormat="1" x14ac:dyDescent="0.15">
      <c r="A18" s="26" t="s">
        <v>22</v>
      </c>
      <c r="B18" s="27"/>
      <c r="C18" s="27">
        <f>C17/$B$17</f>
        <v>1.282051282051282E-2</v>
      </c>
      <c r="D18" s="27">
        <f t="shared" ref="D18:G18" si="7">D17/$B$17</f>
        <v>0.16581196581196581</v>
      </c>
      <c r="E18" s="27">
        <f t="shared" si="7"/>
        <v>0.29658119658119658</v>
      </c>
      <c r="F18" s="27">
        <f t="shared" si="7"/>
        <v>0.32136752136752139</v>
      </c>
      <c r="G18" s="27">
        <f t="shared" si="7"/>
        <v>0.17435897435897435</v>
      </c>
      <c r="H18" s="28">
        <f>H17/$B17</f>
        <v>2.9059829059829061E-2</v>
      </c>
      <c r="J18" s="1"/>
      <c r="K18" s="1"/>
      <c r="L18" s="1"/>
      <c r="M18" s="1"/>
      <c r="N18" s="1"/>
      <c r="O18" s="1"/>
    </row>
    <row r="19" spans="1:15" x14ac:dyDescent="0.15">
      <c r="A19" s="6" t="s">
        <v>203</v>
      </c>
      <c r="B19" s="7">
        <v>1170</v>
      </c>
      <c r="C19" s="7">
        <v>18</v>
      </c>
      <c r="D19" s="7">
        <v>367</v>
      </c>
      <c r="E19" s="7">
        <v>261</v>
      </c>
      <c r="F19" s="7">
        <v>146</v>
      </c>
      <c r="G19" s="7">
        <v>341</v>
      </c>
      <c r="H19" s="8">
        <f>B19-C19-D19-E19-F19-G19</f>
        <v>37</v>
      </c>
    </row>
    <row r="20" spans="1:15" s="24" customFormat="1" x14ac:dyDescent="0.15">
      <c r="A20" s="26" t="s">
        <v>22</v>
      </c>
      <c r="B20" s="27"/>
      <c r="C20" s="27">
        <f>C19/$B$19</f>
        <v>1.5384615384615385E-2</v>
      </c>
      <c r="D20" s="27">
        <f t="shared" ref="D20:G20" si="8">D19/$B$19</f>
        <v>0.31367521367521367</v>
      </c>
      <c r="E20" s="27">
        <f t="shared" si="8"/>
        <v>0.22307692307692309</v>
      </c>
      <c r="F20" s="27">
        <f t="shared" si="8"/>
        <v>0.12478632478632479</v>
      </c>
      <c r="G20" s="27">
        <f t="shared" si="8"/>
        <v>0.29145299145299147</v>
      </c>
      <c r="H20" s="28">
        <f>H19/$B19</f>
        <v>3.1623931623931623E-2</v>
      </c>
      <c r="J20" s="1"/>
      <c r="K20" s="1"/>
      <c r="L20" s="1"/>
      <c r="M20" s="1"/>
      <c r="N20" s="1"/>
      <c r="O20" s="1"/>
    </row>
    <row r="21" spans="1:15" x14ac:dyDescent="0.15">
      <c r="A21" s="6" t="s">
        <v>204</v>
      </c>
      <c r="B21" s="7">
        <v>1170</v>
      </c>
      <c r="C21" s="7">
        <v>17</v>
      </c>
      <c r="D21" s="7">
        <v>160</v>
      </c>
      <c r="E21" s="7">
        <v>304</v>
      </c>
      <c r="F21" s="7">
        <v>420</v>
      </c>
      <c r="G21" s="7">
        <v>241</v>
      </c>
      <c r="H21" s="8">
        <f>B21-C21-D21-E21-F21-G21</f>
        <v>28</v>
      </c>
    </row>
    <row r="22" spans="1:15" s="24" customFormat="1" x14ac:dyDescent="0.15">
      <c r="A22" s="26" t="s">
        <v>22</v>
      </c>
      <c r="B22" s="27"/>
      <c r="C22" s="27">
        <f>C21/$B$21</f>
        <v>1.452991452991453E-2</v>
      </c>
      <c r="D22" s="27">
        <f t="shared" ref="D22:G22" si="9">D21/$B$21</f>
        <v>0.13675213675213677</v>
      </c>
      <c r="E22" s="27">
        <f t="shared" si="9"/>
        <v>0.25982905982905985</v>
      </c>
      <c r="F22" s="27">
        <f t="shared" si="9"/>
        <v>0.35897435897435898</v>
      </c>
      <c r="G22" s="27">
        <f t="shared" si="9"/>
        <v>0.20598290598290597</v>
      </c>
      <c r="H22" s="28">
        <f>H21/$B21</f>
        <v>2.3931623931623933E-2</v>
      </c>
      <c r="J22" s="1"/>
      <c r="K22" s="1"/>
      <c r="L22" s="1"/>
      <c r="M22" s="1"/>
      <c r="N22" s="1"/>
      <c r="O22" s="1"/>
    </row>
    <row r="23" spans="1:15" x14ac:dyDescent="0.15">
      <c r="A23" s="6" t="s">
        <v>205</v>
      </c>
      <c r="B23" s="7">
        <v>1170</v>
      </c>
      <c r="C23" s="7">
        <v>9</v>
      </c>
      <c r="D23" s="7">
        <v>143</v>
      </c>
      <c r="E23" s="7">
        <v>287</v>
      </c>
      <c r="F23" s="7">
        <v>227</v>
      </c>
      <c r="G23" s="7">
        <v>476</v>
      </c>
      <c r="H23" s="8">
        <f>B23-C23-D23-E23-F23-G23</f>
        <v>28</v>
      </c>
    </row>
    <row r="24" spans="1:15" s="24" customFormat="1" x14ac:dyDescent="0.15">
      <c r="A24" s="26" t="s">
        <v>22</v>
      </c>
      <c r="B24" s="27"/>
      <c r="C24" s="27">
        <f>C23/$B$23</f>
        <v>7.6923076923076927E-3</v>
      </c>
      <c r="D24" s="27">
        <f t="shared" ref="D24:G24" si="10">D23/$B$23</f>
        <v>0.12222222222222222</v>
      </c>
      <c r="E24" s="27">
        <f t="shared" si="10"/>
        <v>0.24529914529914529</v>
      </c>
      <c r="F24" s="27">
        <f t="shared" si="10"/>
        <v>0.19401709401709402</v>
      </c>
      <c r="G24" s="27">
        <f t="shared" si="10"/>
        <v>0.40683760683760684</v>
      </c>
      <c r="H24" s="28">
        <f>H23/$B23</f>
        <v>2.3931623931623933E-2</v>
      </c>
      <c r="J24" s="1"/>
      <c r="K24" s="1"/>
      <c r="L24" s="1"/>
      <c r="M24" s="1"/>
      <c r="N24" s="1"/>
      <c r="O24" s="1"/>
    </row>
    <row r="25" spans="1:15" x14ac:dyDescent="0.15">
      <c r="A25" s="6" t="s">
        <v>206</v>
      </c>
      <c r="B25" s="7">
        <v>1170</v>
      </c>
      <c r="C25" s="7">
        <v>7</v>
      </c>
      <c r="D25" s="7">
        <v>164</v>
      </c>
      <c r="E25" s="7">
        <v>202</v>
      </c>
      <c r="F25" s="7">
        <v>125</v>
      </c>
      <c r="G25" s="7">
        <v>642</v>
      </c>
      <c r="H25" s="8">
        <f>B25-C25-D25-E25-F25-G25</f>
        <v>30</v>
      </c>
    </row>
    <row r="26" spans="1:15" s="24" customFormat="1" x14ac:dyDescent="0.15">
      <c r="A26" s="26" t="s">
        <v>22</v>
      </c>
      <c r="B26" s="27"/>
      <c r="C26" s="27">
        <f>C25/$B$25</f>
        <v>5.9829059829059833E-3</v>
      </c>
      <c r="D26" s="27">
        <f t="shared" ref="D26:G26" si="11">D25/$B$25</f>
        <v>0.14017094017094017</v>
      </c>
      <c r="E26" s="27">
        <f t="shared" si="11"/>
        <v>0.17264957264957265</v>
      </c>
      <c r="F26" s="27">
        <f t="shared" si="11"/>
        <v>0.10683760683760683</v>
      </c>
      <c r="G26" s="27">
        <f t="shared" si="11"/>
        <v>0.54871794871794877</v>
      </c>
      <c r="H26" s="28">
        <f>H25/$B25</f>
        <v>2.564102564102564E-2</v>
      </c>
      <c r="J26" s="1"/>
      <c r="K26" s="1"/>
      <c r="L26" s="1"/>
      <c r="M26" s="1"/>
      <c r="N26" s="1"/>
      <c r="O26" s="1"/>
    </row>
    <row r="27" spans="1:15" x14ac:dyDescent="0.15">
      <c r="A27" s="6" t="s">
        <v>207</v>
      </c>
      <c r="B27" s="7">
        <v>1170</v>
      </c>
      <c r="C27" s="7">
        <v>44</v>
      </c>
      <c r="D27" s="7">
        <v>381</v>
      </c>
      <c r="E27" s="7">
        <v>355</v>
      </c>
      <c r="F27" s="7">
        <v>203</v>
      </c>
      <c r="G27" s="7">
        <v>156</v>
      </c>
      <c r="H27" s="8">
        <f>B27-C27-D27-E27-F27-G27</f>
        <v>31</v>
      </c>
    </row>
    <row r="28" spans="1:15" s="24" customFormat="1" x14ac:dyDescent="0.15">
      <c r="A28" s="26" t="s">
        <v>22</v>
      </c>
      <c r="B28" s="27"/>
      <c r="C28" s="27">
        <f>C27/$B$27</f>
        <v>3.7606837606837605E-2</v>
      </c>
      <c r="D28" s="27">
        <f t="shared" ref="D28:G28" si="12">D27/$B$27</f>
        <v>0.32564102564102565</v>
      </c>
      <c r="E28" s="27">
        <f t="shared" si="12"/>
        <v>0.3034188034188034</v>
      </c>
      <c r="F28" s="27">
        <f t="shared" si="12"/>
        <v>0.1735042735042735</v>
      </c>
      <c r="G28" s="27">
        <f t="shared" si="12"/>
        <v>0.13333333333333333</v>
      </c>
      <c r="H28" s="28">
        <f>H27/$B27</f>
        <v>2.6495726495726495E-2</v>
      </c>
      <c r="J28" s="1"/>
      <c r="K28" s="1"/>
      <c r="L28" s="1"/>
      <c r="M28" s="1"/>
      <c r="N28" s="1"/>
      <c r="O28" s="1"/>
    </row>
    <row r="29" spans="1:15" x14ac:dyDescent="0.15">
      <c r="A29" s="6" t="s">
        <v>208</v>
      </c>
      <c r="B29" s="7">
        <v>1170</v>
      </c>
      <c r="C29" s="7">
        <v>26</v>
      </c>
      <c r="D29" s="7">
        <v>365</v>
      </c>
      <c r="E29" s="7">
        <v>414</v>
      </c>
      <c r="F29" s="7">
        <v>240</v>
      </c>
      <c r="G29" s="7">
        <v>98</v>
      </c>
      <c r="H29" s="8">
        <f>B29-C29-D29-E29-F29-G29</f>
        <v>27</v>
      </c>
    </row>
    <row r="30" spans="1:15" s="24" customFormat="1" x14ac:dyDescent="0.15">
      <c r="A30" s="26" t="s">
        <v>22</v>
      </c>
      <c r="B30" s="27"/>
      <c r="C30" s="27">
        <f>C29/$B$29</f>
        <v>2.2222222222222223E-2</v>
      </c>
      <c r="D30" s="27">
        <f t="shared" ref="D30:G30" si="13">D29/$B$29</f>
        <v>0.31196581196581197</v>
      </c>
      <c r="E30" s="27">
        <f t="shared" si="13"/>
        <v>0.35384615384615387</v>
      </c>
      <c r="F30" s="27">
        <f t="shared" si="13"/>
        <v>0.20512820512820512</v>
      </c>
      <c r="G30" s="27">
        <f t="shared" si="13"/>
        <v>8.3760683760683755E-2</v>
      </c>
      <c r="H30" s="28">
        <f>H29/$B29</f>
        <v>2.3076923076923078E-2</v>
      </c>
      <c r="J30" s="1"/>
      <c r="K30" s="1"/>
      <c r="L30" s="1"/>
      <c r="M30" s="1"/>
      <c r="N30" s="1"/>
      <c r="O30" s="1"/>
    </row>
    <row r="31" spans="1:15" x14ac:dyDescent="0.15">
      <c r="A31" s="6" t="s">
        <v>243</v>
      </c>
      <c r="B31" s="7">
        <v>1170</v>
      </c>
      <c r="C31" s="7">
        <v>22</v>
      </c>
      <c r="D31" s="7">
        <v>288</v>
      </c>
      <c r="E31" s="7">
        <v>352</v>
      </c>
      <c r="F31" s="7">
        <v>208</v>
      </c>
      <c r="G31" s="7">
        <v>269</v>
      </c>
      <c r="H31" s="8">
        <f>B31-C31-D31-E31-F31-G31</f>
        <v>31</v>
      </c>
    </row>
    <row r="32" spans="1:15" s="24" customFormat="1" x14ac:dyDescent="0.15">
      <c r="A32" s="26" t="s">
        <v>22</v>
      </c>
      <c r="B32" s="27"/>
      <c r="C32" s="27">
        <f>C31/$B$31</f>
        <v>1.8803418803418803E-2</v>
      </c>
      <c r="D32" s="27">
        <f t="shared" ref="D32:G32" si="14">D31/$B$31</f>
        <v>0.24615384615384617</v>
      </c>
      <c r="E32" s="27">
        <f t="shared" si="14"/>
        <v>0.30085470085470084</v>
      </c>
      <c r="F32" s="27">
        <f t="shared" si="14"/>
        <v>0.17777777777777778</v>
      </c>
      <c r="G32" s="27">
        <f t="shared" si="14"/>
        <v>0.2299145299145299</v>
      </c>
      <c r="H32" s="28">
        <f>H31/$B31</f>
        <v>2.6495726495726495E-2</v>
      </c>
      <c r="J32" s="1"/>
      <c r="K32" s="1"/>
      <c r="L32" s="1"/>
      <c r="M32" s="1"/>
      <c r="N32" s="1"/>
      <c r="O32" s="1"/>
    </row>
    <row r="33" spans="1:15" x14ac:dyDescent="0.15">
      <c r="A33" s="6" t="s">
        <v>210</v>
      </c>
      <c r="B33" s="7">
        <v>1170</v>
      </c>
      <c r="C33" s="7">
        <v>16</v>
      </c>
      <c r="D33" s="7">
        <v>247</v>
      </c>
      <c r="E33" s="7">
        <v>213</v>
      </c>
      <c r="F33" s="7">
        <v>86</v>
      </c>
      <c r="G33" s="7">
        <v>578</v>
      </c>
      <c r="H33" s="8">
        <f>B33-C33-D33-E33-F33-G33</f>
        <v>30</v>
      </c>
    </row>
    <row r="34" spans="1:15" s="24" customFormat="1" x14ac:dyDescent="0.15">
      <c r="A34" s="33" t="s">
        <v>22</v>
      </c>
      <c r="B34" s="27"/>
      <c r="C34" s="32">
        <f>C33/$B$33</f>
        <v>1.3675213675213675E-2</v>
      </c>
      <c r="D34" s="32">
        <f t="shared" ref="D34:G34" si="15">D33/$B$33</f>
        <v>0.21111111111111111</v>
      </c>
      <c r="E34" s="32">
        <f t="shared" si="15"/>
        <v>0.18205128205128204</v>
      </c>
      <c r="F34" s="32">
        <f t="shared" si="15"/>
        <v>7.3504273504273507E-2</v>
      </c>
      <c r="G34" s="32">
        <f t="shared" si="15"/>
        <v>0.49401709401709404</v>
      </c>
      <c r="H34" s="28">
        <f>H33/$B33</f>
        <v>2.564102564102564E-2</v>
      </c>
      <c r="J34" s="1"/>
      <c r="K34" s="1"/>
      <c r="L34" s="1"/>
      <c r="M34" s="1"/>
      <c r="N34" s="1"/>
      <c r="O34" s="1"/>
    </row>
    <row r="35" spans="1:15" x14ac:dyDescent="0.15">
      <c r="A35" s="10" t="s">
        <v>212</v>
      </c>
      <c r="B35" s="7">
        <v>1170</v>
      </c>
      <c r="C35" s="11">
        <v>7</v>
      </c>
      <c r="D35" s="11">
        <v>193</v>
      </c>
      <c r="E35" s="11">
        <v>223</v>
      </c>
      <c r="F35" s="11">
        <v>102</v>
      </c>
      <c r="G35" s="11">
        <v>613</v>
      </c>
      <c r="H35" s="8">
        <f>B35-C35-D35-E35-F35-G35</f>
        <v>32</v>
      </c>
    </row>
    <row r="36" spans="1:15" s="24" customFormat="1" x14ac:dyDescent="0.15">
      <c r="A36" s="26"/>
      <c r="B36" s="27"/>
      <c r="C36" s="27">
        <f>C35/$B$35</f>
        <v>5.9829059829059833E-3</v>
      </c>
      <c r="D36" s="27">
        <f t="shared" ref="D36:G36" si="16">D35/$B$35</f>
        <v>0.16495726495726495</v>
      </c>
      <c r="E36" s="27">
        <f t="shared" si="16"/>
        <v>0.19059829059829059</v>
      </c>
      <c r="F36" s="27">
        <f t="shared" si="16"/>
        <v>8.7179487179487175E-2</v>
      </c>
      <c r="G36" s="27">
        <f t="shared" si="16"/>
        <v>0.52393162393162396</v>
      </c>
      <c r="H36" s="28">
        <f>H35/$B35</f>
        <v>2.735042735042735E-2</v>
      </c>
      <c r="J36" s="1"/>
      <c r="K36" s="1"/>
      <c r="L36" s="1"/>
      <c r="M36" s="1"/>
      <c r="N36" s="1"/>
      <c r="O36" s="1"/>
    </row>
    <row r="37" spans="1:15" x14ac:dyDescent="0.15">
      <c r="A37" s="6" t="s">
        <v>211</v>
      </c>
      <c r="B37" s="7">
        <v>1170</v>
      </c>
      <c r="C37" s="7">
        <v>15</v>
      </c>
      <c r="D37" s="7">
        <v>300</v>
      </c>
      <c r="E37" s="7">
        <v>236</v>
      </c>
      <c r="F37" s="7">
        <v>78</v>
      </c>
      <c r="G37" s="7">
        <v>508</v>
      </c>
      <c r="H37" s="8">
        <f>B37-C37-D37-E37-F37-G37</f>
        <v>33</v>
      </c>
    </row>
    <row r="38" spans="1:15" s="24" customFormat="1" x14ac:dyDescent="0.15">
      <c r="A38" s="26" t="s">
        <v>22</v>
      </c>
      <c r="B38" s="27"/>
      <c r="C38" s="27">
        <f>C37/$B$37</f>
        <v>1.282051282051282E-2</v>
      </c>
      <c r="D38" s="27">
        <f t="shared" ref="D38:G38" si="17">D37/$B$37</f>
        <v>0.25641025641025639</v>
      </c>
      <c r="E38" s="27">
        <f t="shared" si="17"/>
        <v>0.20170940170940171</v>
      </c>
      <c r="F38" s="27">
        <f t="shared" si="17"/>
        <v>6.6666666666666666E-2</v>
      </c>
      <c r="G38" s="27">
        <f t="shared" si="17"/>
        <v>0.4341880341880342</v>
      </c>
      <c r="H38" s="28">
        <f>H37/$B37</f>
        <v>2.8205128205128206E-2</v>
      </c>
      <c r="J38" s="1"/>
      <c r="K38" s="1"/>
      <c r="L38" s="1"/>
      <c r="M38" s="1"/>
      <c r="N38" s="1"/>
      <c r="O38" s="1"/>
    </row>
    <row r="39" spans="1:15" x14ac:dyDescent="0.15">
      <c r="A39" s="6" t="s">
        <v>138</v>
      </c>
      <c r="B39" s="7">
        <v>1170</v>
      </c>
      <c r="C39" s="7">
        <v>12</v>
      </c>
      <c r="D39" s="7">
        <v>170</v>
      </c>
      <c r="E39" s="7">
        <v>268</v>
      </c>
      <c r="F39" s="7">
        <v>177</v>
      </c>
      <c r="G39" s="7">
        <v>512</v>
      </c>
      <c r="H39" s="8">
        <f>B39-C39-D39-E39-F39-G39</f>
        <v>31</v>
      </c>
    </row>
    <row r="40" spans="1:15" s="24" customFormat="1" x14ac:dyDescent="0.15">
      <c r="A40" s="26" t="s">
        <v>22</v>
      </c>
      <c r="B40" s="27"/>
      <c r="C40" s="27">
        <f>C39/$B$39</f>
        <v>1.0256410256410256E-2</v>
      </c>
      <c r="D40" s="27">
        <f t="shared" ref="D40:G40" si="18">D39/$B$39</f>
        <v>0.14529914529914531</v>
      </c>
      <c r="E40" s="27">
        <f t="shared" si="18"/>
        <v>0.22905982905982905</v>
      </c>
      <c r="F40" s="27">
        <f t="shared" si="18"/>
        <v>0.15128205128205127</v>
      </c>
      <c r="G40" s="27">
        <f t="shared" si="18"/>
        <v>0.43760683760683761</v>
      </c>
      <c r="H40" s="28">
        <f>H39/$B39</f>
        <v>2.6495726495726495E-2</v>
      </c>
      <c r="J40" s="1"/>
      <c r="K40" s="1"/>
      <c r="L40" s="1"/>
      <c r="M40" s="1"/>
      <c r="N40" s="1"/>
      <c r="O40" s="1"/>
    </row>
    <row r="41" spans="1:15" x14ac:dyDescent="0.15">
      <c r="A41" s="6" t="s">
        <v>213</v>
      </c>
      <c r="B41" s="7">
        <v>1170</v>
      </c>
      <c r="C41" s="7">
        <v>17</v>
      </c>
      <c r="D41" s="7">
        <v>197</v>
      </c>
      <c r="E41" s="7">
        <v>295</v>
      </c>
      <c r="F41" s="7">
        <v>185</v>
      </c>
      <c r="G41" s="7">
        <v>445</v>
      </c>
      <c r="H41" s="8">
        <f>B41-C41-D41-E41-F41-G41</f>
        <v>31</v>
      </c>
    </row>
    <row r="42" spans="1:15" s="24" customFormat="1" x14ac:dyDescent="0.15">
      <c r="A42" s="21"/>
      <c r="B42" s="22"/>
      <c r="C42" s="22">
        <f>C41/$B$41</f>
        <v>1.452991452991453E-2</v>
      </c>
      <c r="D42" s="22">
        <f t="shared" ref="D42:G42" si="19">D41/$B$41</f>
        <v>0.16837606837606839</v>
      </c>
      <c r="E42" s="22">
        <f t="shared" si="19"/>
        <v>0.25213675213675213</v>
      </c>
      <c r="F42" s="22">
        <f t="shared" si="19"/>
        <v>0.15811965811965811</v>
      </c>
      <c r="G42" s="22">
        <f t="shared" si="19"/>
        <v>0.38034188034188032</v>
      </c>
      <c r="H42" s="23">
        <f>H41/$B41</f>
        <v>2.6495726495726495E-2</v>
      </c>
      <c r="J42" s="1"/>
      <c r="K42" s="1"/>
      <c r="L42" s="1"/>
      <c r="M42" s="1"/>
      <c r="N42" s="1"/>
      <c r="O42" s="1"/>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4"/>
  <sheetViews>
    <sheetView tabSelected="1" view="pageBreakPreview" topLeftCell="B5" zoomScale="80" zoomScaleNormal="100" zoomScaleSheetLayoutView="80" workbookViewId="0">
      <selection activeCell="AB3" sqref="AB3"/>
    </sheetView>
  </sheetViews>
  <sheetFormatPr defaultColWidth="6.125" defaultRowHeight="10.5" x14ac:dyDescent="0.15"/>
  <cols>
    <col min="1" max="1" width="90.125" style="1" customWidth="1"/>
    <col min="2" max="35" width="5" style="1" customWidth="1"/>
    <col min="36" max="16384" width="6.125" style="1"/>
  </cols>
  <sheetData>
    <row r="1" spans="1:6" x14ac:dyDescent="0.15">
      <c r="A1" s="1" t="s">
        <v>216</v>
      </c>
    </row>
    <row r="2" spans="1:6" s="5" customFormat="1" ht="90" customHeight="1" x14ac:dyDescent="0.15">
      <c r="A2" s="2" t="s">
        <v>22</v>
      </c>
      <c r="B2" s="3" t="s">
        <v>4</v>
      </c>
      <c r="C2" s="3" t="s">
        <v>337</v>
      </c>
      <c r="D2" s="3" t="s">
        <v>338</v>
      </c>
      <c r="E2" s="3" t="s">
        <v>35</v>
      </c>
      <c r="F2" s="4" t="s">
        <v>8</v>
      </c>
    </row>
    <row r="3" spans="1:6" x14ac:dyDescent="0.15">
      <c r="A3" s="6" t="s">
        <v>122</v>
      </c>
      <c r="B3" s="7">
        <v>1170</v>
      </c>
      <c r="C3" s="7">
        <f>'6'!C3+'6'!D3</f>
        <v>397</v>
      </c>
      <c r="D3" s="7">
        <f>'6'!E3+'6'!F3</f>
        <v>296</v>
      </c>
      <c r="E3" s="7">
        <f>'6'!G3</f>
        <v>438</v>
      </c>
      <c r="F3" s="8">
        <f>B3-C3-D3-E3</f>
        <v>39</v>
      </c>
    </row>
    <row r="4" spans="1:6" s="24" customFormat="1" x14ac:dyDescent="0.15">
      <c r="A4" s="26" t="s">
        <v>22</v>
      </c>
      <c r="B4" s="27"/>
      <c r="C4" s="27">
        <f>C3/$B3</f>
        <v>0.33931623931623933</v>
      </c>
      <c r="D4" s="27">
        <f>D3/$B3</f>
        <v>0.25299145299145298</v>
      </c>
      <c r="E4" s="27">
        <f>E3/$B3</f>
        <v>0.37435897435897436</v>
      </c>
      <c r="F4" s="28">
        <f>F3/$B3</f>
        <v>3.3333333333333333E-2</v>
      </c>
    </row>
    <row r="5" spans="1:6" x14ac:dyDescent="0.15">
      <c r="A5" s="6" t="s">
        <v>123</v>
      </c>
      <c r="B5" s="7">
        <v>1170</v>
      </c>
      <c r="C5" s="7">
        <f>'6'!C5+'6'!D5</f>
        <v>446</v>
      </c>
      <c r="D5" s="7">
        <f>'6'!E5+'6'!F5</f>
        <v>308</v>
      </c>
      <c r="E5" s="7">
        <f>'6'!G5</f>
        <v>377</v>
      </c>
      <c r="F5" s="8">
        <f>B5-C5-D5-E5</f>
        <v>39</v>
      </c>
    </row>
    <row r="6" spans="1:6" s="24" customFormat="1" x14ac:dyDescent="0.15">
      <c r="A6" s="26" t="s">
        <v>22</v>
      </c>
      <c r="B6" s="27"/>
      <c r="C6" s="27">
        <f>C5/$B5</f>
        <v>0.38119658119658117</v>
      </c>
      <c r="D6" s="27">
        <f>D5/$B5</f>
        <v>0.26324786324786326</v>
      </c>
      <c r="E6" s="27">
        <f>E5/$B5</f>
        <v>0.32222222222222224</v>
      </c>
      <c r="F6" s="28">
        <f>F5/$B5</f>
        <v>3.3333333333333333E-2</v>
      </c>
    </row>
    <row r="7" spans="1:6" x14ac:dyDescent="0.15">
      <c r="A7" s="6" t="s">
        <v>124</v>
      </c>
      <c r="B7" s="7">
        <v>1170</v>
      </c>
      <c r="C7" s="7">
        <f>'6'!C7+'6'!D7</f>
        <v>524</v>
      </c>
      <c r="D7" s="7">
        <f>'6'!E7+'6'!F7</f>
        <v>233</v>
      </c>
      <c r="E7" s="7">
        <f>'6'!G7</f>
        <v>375</v>
      </c>
      <c r="F7" s="8">
        <f>B7-C7-D7-E7</f>
        <v>38</v>
      </c>
    </row>
    <row r="8" spans="1:6" s="24" customFormat="1" x14ac:dyDescent="0.15">
      <c r="A8" s="26" t="s">
        <v>22</v>
      </c>
      <c r="B8" s="27"/>
      <c r="C8" s="27">
        <f>C7/$B7</f>
        <v>0.44786324786324788</v>
      </c>
      <c r="D8" s="27">
        <f>D7/$B7</f>
        <v>0.19914529914529913</v>
      </c>
      <c r="E8" s="27">
        <f>E7/$B7</f>
        <v>0.32051282051282054</v>
      </c>
      <c r="F8" s="28">
        <f>F7/$B7</f>
        <v>3.2478632478632481E-2</v>
      </c>
    </row>
    <row r="9" spans="1:6" x14ac:dyDescent="0.15">
      <c r="A9" s="6" t="s">
        <v>125</v>
      </c>
      <c r="B9" s="7">
        <v>1170</v>
      </c>
      <c r="C9" s="7">
        <f>'6'!C9+'6'!D9</f>
        <v>490</v>
      </c>
      <c r="D9" s="7">
        <f>'6'!E9+'6'!F9</f>
        <v>429</v>
      </c>
      <c r="E9" s="7">
        <f>'6'!G9</f>
        <v>220</v>
      </c>
      <c r="F9" s="8">
        <f>B9-C9-D9-E9</f>
        <v>31</v>
      </c>
    </row>
    <row r="10" spans="1:6" s="24" customFormat="1" x14ac:dyDescent="0.15">
      <c r="A10" s="26" t="s">
        <v>22</v>
      </c>
      <c r="B10" s="27"/>
      <c r="C10" s="27">
        <f>C9/$B9</f>
        <v>0.41880341880341881</v>
      </c>
      <c r="D10" s="27">
        <f>D9/$B9</f>
        <v>0.36666666666666664</v>
      </c>
      <c r="E10" s="27">
        <f>E9/$B9</f>
        <v>0.18803418803418803</v>
      </c>
      <c r="F10" s="28">
        <f>F9/$B9</f>
        <v>2.6495726495726495E-2</v>
      </c>
    </row>
    <row r="11" spans="1:6" x14ac:dyDescent="0.15">
      <c r="A11" s="6" t="s">
        <v>126</v>
      </c>
      <c r="B11" s="7">
        <v>1170</v>
      </c>
      <c r="C11" s="7">
        <f>'6'!C11+'6'!D11</f>
        <v>335</v>
      </c>
      <c r="D11" s="7">
        <f>'6'!E11+'6'!F11</f>
        <v>456</v>
      </c>
      <c r="E11" s="7">
        <f>'6'!G11</f>
        <v>343</v>
      </c>
      <c r="F11" s="8">
        <f>B11-C11-D11-E11</f>
        <v>36</v>
      </c>
    </row>
    <row r="12" spans="1:6" s="24" customFormat="1" x14ac:dyDescent="0.15">
      <c r="A12" s="26" t="s">
        <v>22</v>
      </c>
      <c r="B12" s="27"/>
      <c r="C12" s="27">
        <f>C11/$B11</f>
        <v>0.28632478632478631</v>
      </c>
      <c r="D12" s="27">
        <f>D11/$B11</f>
        <v>0.38974358974358975</v>
      </c>
      <c r="E12" s="27">
        <f>E11/$B11</f>
        <v>0.29316239316239318</v>
      </c>
      <c r="F12" s="28">
        <f>F11/$B11</f>
        <v>3.0769230769230771E-2</v>
      </c>
    </row>
    <row r="13" spans="1:6" x14ac:dyDescent="0.15">
      <c r="A13" s="6" t="s">
        <v>127</v>
      </c>
      <c r="B13" s="7">
        <v>1170</v>
      </c>
      <c r="C13" s="7">
        <f>'6'!C13+'6'!D13</f>
        <v>365</v>
      </c>
      <c r="D13" s="7">
        <f>'6'!E13+'6'!F13</f>
        <v>394</v>
      </c>
      <c r="E13" s="7">
        <f>'6'!G13</f>
        <v>371</v>
      </c>
      <c r="F13" s="8">
        <f>B13-C13-D13-E13</f>
        <v>40</v>
      </c>
    </row>
    <row r="14" spans="1:6" s="24" customFormat="1" x14ac:dyDescent="0.15">
      <c r="A14" s="26" t="s">
        <v>22</v>
      </c>
      <c r="B14" s="27"/>
      <c r="C14" s="27">
        <f>C13/$B13</f>
        <v>0.31196581196581197</v>
      </c>
      <c r="D14" s="27">
        <f>D13/$B13</f>
        <v>0.33675213675213678</v>
      </c>
      <c r="E14" s="27">
        <f>E13/$B13</f>
        <v>0.31709401709401708</v>
      </c>
      <c r="F14" s="28">
        <f>F13/$B13</f>
        <v>3.4188034188034191E-2</v>
      </c>
    </row>
    <row r="15" spans="1:6" x14ac:dyDescent="0.15">
      <c r="A15" s="6" t="s">
        <v>128</v>
      </c>
      <c r="B15" s="7">
        <v>1170</v>
      </c>
      <c r="C15" s="7">
        <f>'6'!C15+'6'!D15</f>
        <v>432</v>
      </c>
      <c r="D15" s="7">
        <f>'6'!E15+'6'!F15</f>
        <v>359</v>
      </c>
      <c r="E15" s="7">
        <f>'6'!G15</f>
        <v>337</v>
      </c>
      <c r="F15" s="8">
        <f>B15-C15-D15-E15</f>
        <v>42</v>
      </c>
    </row>
    <row r="16" spans="1:6" s="24" customFormat="1" x14ac:dyDescent="0.15">
      <c r="A16" s="26" t="s">
        <v>22</v>
      </c>
      <c r="B16" s="27"/>
      <c r="C16" s="27">
        <f>C15/$B15</f>
        <v>0.36923076923076925</v>
      </c>
      <c r="D16" s="27">
        <f>D15/$B15</f>
        <v>0.30683760683760686</v>
      </c>
      <c r="E16" s="27">
        <f>E15/$B15</f>
        <v>0.28803418803418801</v>
      </c>
      <c r="F16" s="28">
        <f>F15/$B15</f>
        <v>3.5897435897435895E-2</v>
      </c>
    </row>
    <row r="17" spans="1:6" x14ac:dyDescent="0.15">
      <c r="A17" s="6" t="s">
        <v>129</v>
      </c>
      <c r="B17" s="7">
        <v>1170</v>
      </c>
      <c r="C17" s="7">
        <f>'6'!C17+'6'!D17</f>
        <v>569</v>
      </c>
      <c r="D17" s="7">
        <f>'6'!E17+'6'!F17</f>
        <v>448</v>
      </c>
      <c r="E17" s="7">
        <f>'6'!G17</f>
        <v>116</v>
      </c>
      <c r="F17" s="8">
        <f>B17-C17-D17-E17</f>
        <v>37</v>
      </c>
    </row>
    <row r="18" spans="1:6" s="24" customFormat="1" x14ac:dyDescent="0.15">
      <c r="A18" s="26" t="s">
        <v>22</v>
      </c>
      <c r="B18" s="27"/>
      <c r="C18" s="27">
        <f>C17/$B17</f>
        <v>0.48632478632478632</v>
      </c>
      <c r="D18" s="27">
        <f>D17/$B17</f>
        <v>0.38290598290598293</v>
      </c>
      <c r="E18" s="27">
        <f>E17/$B17</f>
        <v>9.914529914529914E-2</v>
      </c>
      <c r="F18" s="28">
        <f>F17/$B17</f>
        <v>3.1623931623931623E-2</v>
      </c>
    </row>
    <row r="19" spans="1:6" x14ac:dyDescent="0.15">
      <c r="A19" s="6" t="s">
        <v>130</v>
      </c>
      <c r="B19" s="7">
        <v>1170</v>
      </c>
      <c r="C19" s="7">
        <f>'6'!C19+'6'!D19</f>
        <v>400</v>
      </c>
      <c r="D19" s="7">
        <f>'6'!E19+'6'!F19</f>
        <v>389</v>
      </c>
      <c r="E19" s="7">
        <f>'6'!G19</f>
        <v>351</v>
      </c>
      <c r="F19" s="8">
        <f>B19-C19-D19-E19</f>
        <v>30</v>
      </c>
    </row>
    <row r="20" spans="1:6" s="24" customFormat="1" x14ac:dyDescent="0.15">
      <c r="A20" s="26" t="s">
        <v>22</v>
      </c>
      <c r="B20" s="27"/>
      <c r="C20" s="27">
        <f>C19/$B19</f>
        <v>0.34188034188034189</v>
      </c>
      <c r="D20" s="27">
        <f>D19/$B19</f>
        <v>0.33247863247863246</v>
      </c>
      <c r="E20" s="27">
        <f>E19/$B19</f>
        <v>0.3</v>
      </c>
      <c r="F20" s="28">
        <f>F19/$B19</f>
        <v>2.564102564102564E-2</v>
      </c>
    </row>
    <row r="21" spans="1:6" x14ac:dyDescent="0.15">
      <c r="A21" s="6" t="s">
        <v>245</v>
      </c>
      <c r="B21" s="7">
        <v>1170</v>
      </c>
      <c r="C21" s="7">
        <f>'6'!C21+'6'!D21</f>
        <v>233</v>
      </c>
      <c r="D21" s="7">
        <f>'6'!E21+'6'!F21</f>
        <v>330</v>
      </c>
      <c r="E21" s="7">
        <f>'6'!G21</f>
        <v>580</v>
      </c>
      <c r="F21" s="8">
        <f>B21-C21-D21-E21</f>
        <v>27</v>
      </c>
    </row>
    <row r="22" spans="1:6" s="24" customFormat="1" x14ac:dyDescent="0.15">
      <c r="A22" s="26" t="s">
        <v>22</v>
      </c>
      <c r="B22" s="27"/>
      <c r="C22" s="27">
        <f>C21/$B21</f>
        <v>0.19914529914529913</v>
      </c>
      <c r="D22" s="27">
        <f>D21/$B21</f>
        <v>0.28205128205128205</v>
      </c>
      <c r="E22" s="27">
        <f>E21/$B21</f>
        <v>0.49572649572649574</v>
      </c>
      <c r="F22" s="28">
        <f>F21/$B21</f>
        <v>2.3076923076923078E-2</v>
      </c>
    </row>
    <row r="23" spans="1:6" x14ac:dyDescent="0.15">
      <c r="A23" s="6" t="s">
        <v>131</v>
      </c>
      <c r="B23" s="7">
        <v>1170</v>
      </c>
      <c r="C23" s="7">
        <f>'6'!C23+'6'!D23</f>
        <v>277</v>
      </c>
      <c r="D23" s="7">
        <f>'6'!E23+'6'!F23</f>
        <v>378</v>
      </c>
      <c r="E23" s="7">
        <f>'6'!G23</f>
        <v>479</v>
      </c>
      <c r="F23" s="8">
        <f>B23-C23-D23-E23</f>
        <v>36</v>
      </c>
    </row>
    <row r="24" spans="1:6" s="24" customFormat="1" x14ac:dyDescent="0.15">
      <c r="A24" s="26" t="s">
        <v>22</v>
      </c>
      <c r="B24" s="27"/>
      <c r="C24" s="27">
        <f>C23/$B23</f>
        <v>0.23675213675213674</v>
      </c>
      <c r="D24" s="27">
        <f>D23/$B23</f>
        <v>0.32307692307692309</v>
      </c>
      <c r="E24" s="27">
        <f>E23/$B23</f>
        <v>0.40940170940170939</v>
      </c>
      <c r="F24" s="28">
        <f>F23/$B23</f>
        <v>3.0769230769230771E-2</v>
      </c>
    </row>
    <row r="25" spans="1:6" x14ac:dyDescent="0.15">
      <c r="A25" s="6" t="s">
        <v>132</v>
      </c>
      <c r="B25" s="7">
        <v>1170</v>
      </c>
      <c r="C25" s="7">
        <f>'6'!C25+'6'!D25</f>
        <v>324</v>
      </c>
      <c r="D25" s="7">
        <f>'6'!E25+'6'!F25</f>
        <v>404</v>
      </c>
      <c r="E25" s="7">
        <f>'6'!G25</f>
        <v>400</v>
      </c>
      <c r="F25" s="8">
        <f>B25-C25-D25-E25</f>
        <v>42</v>
      </c>
    </row>
    <row r="26" spans="1:6" s="24" customFormat="1" x14ac:dyDescent="0.15">
      <c r="A26" s="26" t="s">
        <v>22</v>
      </c>
      <c r="B26" s="27"/>
      <c r="C26" s="27">
        <f>C25/$B25</f>
        <v>0.27692307692307694</v>
      </c>
      <c r="D26" s="27">
        <f>D25/$B25</f>
        <v>0.34529914529914529</v>
      </c>
      <c r="E26" s="27">
        <f>E25/$B25</f>
        <v>0.34188034188034189</v>
      </c>
      <c r="F26" s="28">
        <f>F25/$B25</f>
        <v>3.5897435897435895E-2</v>
      </c>
    </row>
    <row r="27" spans="1:6" x14ac:dyDescent="0.15">
      <c r="A27" s="6" t="s">
        <v>133</v>
      </c>
      <c r="B27" s="7">
        <v>1170</v>
      </c>
      <c r="C27" s="7">
        <f>'6'!C27+'6'!D27</f>
        <v>491</v>
      </c>
      <c r="D27" s="7">
        <f>'6'!E27+'6'!F27</f>
        <v>547</v>
      </c>
      <c r="E27" s="7">
        <f>'6'!G27</f>
        <v>100</v>
      </c>
      <c r="F27" s="8">
        <f>B27-C27-D27-E27</f>
        <v>32</v>
      </c>
    </row>
    <row r="28" spans="1:6" s="24" customFormat="1" x14ac:dyDescent="0.15">
      <c r="A28" s="26" t="s">
        <v>22</v>
      </c>
      <c r="B28" s="27"/>
      <c r="C28" s="27">
        <f>C27/$B27</f>
        <v>0.41965811965811967</v>
      </c>
      <c r="D28" s="27">
        <f>D27/$B27</f>
        <v>0.46752136752136753</v>
      </c>
      <c r="E28" s="27">
        <f>E27/$B27</f>
        <v>8.5470085470085472E-2</v>
      </c>
      <c r="F28" s="28">
        <f>F27/$B27</f>
        <v>2.735042735042735E-2</v>
      </c>
    </row>
    <row r="29" spans="1:6" x14ac:dyDescent="0.15">
      <c r="A29" s="6" t="s">
        <v>134</v>
      </c>
      <c r="B29" s="7">
        <v>1170</v>
      </c>
      <c r="C29" s="7">
        <f>'6'!C29+'6'!D29</f>
        <v>355</v>
      </c>
      <c r="D29" s="7">
        <f>'6'!E29+'6'!F29</f>
        <v>412</v>
      </c>
      <c r="E29" s="7">
        <f>'6'!G29</f>
        <v>362</v>
      </c>
      <c r="F29" s="8">
        <f>B29-C29-D29-E29</f>
        <v>41</v>
      </c>
    </row>
    <row r="30" spans="1:6" s="24" customFormat="1" x14ac:dyDescent="0.15">
      <c r="A30" s="26" t="s">
        <v>22</v>
      </c>
      <c r="B30" s="27"/>
      <c r="C30" s="27">
        <f>C29/$B29</f>
        <v>0.3034188034188034</v>
      </c>
      <c r="D30" s="27">
        <f>D29/$B29</f>
        <v>0.35213675213675216</v>
      </c>
      <c r="E30" s="27">
        <f>E29/$B29</f>
        <v>0.30940170940170941</v>
      </c>
      <c r="F30" s="28">
        <f>F29/$B29</f>
        <v>3.5042735042735043E-2</v>
      </c>
    </row>
    <row r="31" spans="1:6" x14ac:dyDescent="0.15">
      <c r="A31" s="6" t="s">
        <v>135</v>
      </c>
      <c r="B31" s="7">
        <v>1170</v>
      </c>
      <c r="C31" s="7">
        <f>'6'!C31+'6'!D31</f>
        <v>290</v>
      </c>
      <c r="D31" s="7">
        <f>'6'!E31+'6'!F31</f>
        <v>541</v>
      </c>
      <c r="E31" s="7">
        <f>'6'!G31</f>
        <v>306</v>
      </c>
      <c r="F31" s="8">
        <f>B31-C31-D31-E31</f>
        <v>33</v>
      </c>
    </row>
    <row r="32" spans="1:6" s="24" customFormat="1" x14ac:dyDescent="0.15">
      <c r="A32" s="26" t="s">
        <v>22</v>
      </c>
      <c r="B32" s="27"/>
      <c r="C32" s="27">
        <f>C31/$B31</f>
        <v>0.24786324786324787</v>
      </c>
      <c r="D32" s="27">
        <f>D31/$B31</f>
        <v>0.46239316239316242</v>
      </c>
      <c r="E32" s="27">
        <f>E31/$B31</f>
        <v>0.26153846153846155</v>
      </c>
      <c r="F32" s="28">
        <f>F31/$B31</f>
        <v>2.8205128205128206E-2</v>
      </c>
    </row>
    <row r="33" spans="1:6" x14ac:dyDescent="0.15">
      <c r="A33" s="6" t="s">
        <v>136</v>
      </c>
      <c r="B33" s="7">
        <v>1170</v>
      </c>
      <c r="C33" s="7">
        <f>'6'!C33+'6'!D33</f>
        <v>512</v>
      </c>
      <c r="D33" s="7">
        <f>'6'!E33+'6'!F33</f>
        <v>444</v>
      </c>
      <c r="E33" s="7">
        <f>'6'!G33</f>
        <v>179</v>
      </c>
      <c r="F33" s="8">
        <f>B33-C33-D33-E33</f>
        <v>35</v>
      </c>
    </row>
    <row r="34" spans="1:6" s="24" customFormat="1" x14ac:dyDescent="0.15">
      <c r="A34" s="26" t="s">
        <v>22</v>
      </c>
      <c r="B34" s="27"/>
      <c r="C34" s="27">
        <f>C33/$B33</f>
        <v>0.43760683760683761</v>
      </c>
      <c r="D34" s="27">
        <f>D33/$B33</f>
        <v>0.37948717948717947</v>
      </c>
      <c r="E34" s="27">
        <f>E33/$B33</f>
        <v>0.152991452991453</v>
      </c>
      <c r="F34" s="28">
        <f>F33/$B33</f>
        <v>2.9914529914529916E-2</v>
      </c>
    </row>
    <row r="35" spans="1:6" x14ac:dyDescent="0.15">
      <c r="A35" s="6" t="s">
        <v>137</v>
      </c>
      <c r="B35" s="7">
        <v>1170</v>
      </c>
      <c r="C35" s="7">
        <f>'6'!C35+'6'!D35</f>
        <v>866</v>
      </c>
      <c r="D35" s="7">
        <f>'6'!E35+'6'!F35</f>
        <v>185</v>
      </c>
      <c r="E35" s="7">
        <f>'6'!G35</f>
        <v>88</v>
      </c>
      <c r="F35" s="8">
        <f>B35-C35-D35-E35</f>
        <v>31</v>
      </c>
    </row>
    <row r="36" spans="1:6" s="24" customFormat="1" x14ac:dyDescent="0.15">
      <c r="A36" s="26" t="s">
        <v>22</v>
      </c>
      <c r="B36" s="27"/>
      <c r="C36" s="27">
        <f>C35/$B35</f>
        <v>0.74017094017094021</v>
      </c>
      <c r="D36" s="27">
        <f>D35/$B35</f>
        <v>0.15811965811965811</v>
      </c>
      <c r="E36" s="27">
        <f>E35/$B35</f>
        <v>7.521367521367521E-2</v>
      </c>
      <c r="F36" s="28">
        <f>F35/$B35</f>
        <v>2.6495726495726495E-2</v>
      </c>
    </row>
    <row r="37" spans="1:6" x14ac:dyDescent="0.15">
      <c r="A37" s="6" t="s">
        <v>192</v>
      </c>
      <c r="B37" s="7">
        <v>1170</v>
      </c>
      <c r="C37" s="7">
        <f>'6'!C37+'6'!D37</f>
        <v>388</v>
      </c>
      <c r="D37" s="7">
        <f>'6'!E37+'6'!F37</f>
        <v>444</v>
      </c>
      <c r="E37" s="7">
        <f>'6'!G37</f>
        <v>301</v>
      </c>
      <c r="F37" s="8">
        <f>B37-C37-D37-E37</f>
        <v>37</v>
      </c>
    </row>
    <row r="38" spans="1:6" s="24" customFormat="1" x14ac:dyDescent="0.15">
      <c r="A38" s="26" t="s">
        <v>22</v>
      </c>
      <c r="B38" s="27"/>
      <c r="C38" s="27">
        <f>C37/$B37</f>
        <v>0.33162393162393161</v>
      </c>
      <c r="D38" s="27">
        <f>D37/$B37</f>
        <v>0.37948717948717947</v>
      </c>
      <c r="E38" s="27">
        <f>E37/$B37</f>
        <v>0.25726495726495724</v>
      </c>
      <c r="F38" s="28">
        <f>F37/$B37</f>
        <v>3.1623931623931623E-2</v>
      </c>
    </row>
    <row r="39" spans="1:6" x14ac:dyDescent="0.15">
      <c r="A39" s="6" t="s">
        <v>193</v>
      </c>
      <c r="B39" s="7">
        <v>1170</v>
      </c>
      <c r="C39" s="7">
        <f>'6'!C39+'6'!D39</f>
        <v>289</v>
      </c>
      <c r="D39" s="7">
        <f>'6'!E39+'6'!F39</f>
        <v>470</v>
      </c>
      <c r="E39" s="7">
        <f>'6'!G39</f>
        <v>377</v>
      </c>
      <c r="F39" s="8">
        <f>B39-C39-D39-E39</f>
        <v>34</v>
      </c>
    </row>
    <row r="40" spans="1:6" s="24" customFormat="1" x14ac:dyDescent="0.15">
      <c r="A40" s="26" t="s">
        <v>22</v>
      </c>
      <c r="B40" s="27"/>
      <c r="C40" s="27">
        <f>C39/$B39</f>
        <v>0.24700854700854702</v>
      </c>
      <c r="D40" s="27">
        <f>D39/$B39</f>
        <v>0.40170940170940173</v>
      </c>
      <c r="E40" s="27">
        <f>E39/$B39</f>
        <v>0.32222222222222224</v>
      </c>
      <c r="F40" s="28">
        <f>F39/$B39</f>
        <v>2.9059829059829061E-2</v>
      </c>
    </row>
    <row r="41" spans="1:6" x14ac:dyDescent="0.15">
      <c r="A41" s="6" t="s">
        <v>194</v>
      </c>
      <c r="B41" s="7">
        <v>1170</v>
      </c>
      <c r="C41" s="7">
        <f>'6'!C41+'6'!D41</f>
        <v>218</v>
      </c>
      <c r="D41" s="7">
        <f>'6'!E41+'6'!F41</f>
        <v>399</v>
      </c>
      <c r="E41" s="7">
        <f>'6'!G41</f>
        <v>517</v>
      </c>
      <c r="F41" s="8">
        <f>B41-C41-D41-E41</f>
        <v>36</v>
      </c>
    </row>
    <row r="42" spans="1:6" s="24" customFormat="1" x14ac:dyDescent="0.15">
      <c r="A42" s="26" t="s">
        <v>22</v>
      </c>
      <c r="B42" s="22"/>
      <c r="C42" s="27">
        <f>C41/$B41</f>
        <v>0.18632478632478633</v>
      </c>
      <c r="D42" s="27">
        <f>D41/$B41</f>
        <v>0.34102564102564104</v>
      </c>
      <c r="E42" s="27">
        <f>E41/$B41</f>
        <v>0.44188034188034186</v>
      </c>
      <c r="F42" s="28">
        <f>F41/$B41</f>
        <v>3.0769230769230771E-2</v>
      </c>
    </row>
    <row r="43" spans="1:6" x14ac:dyDescent="0.15">
      <c r="A43" s="16"/>
      <c r="B43" s="16"/>
      <c r="C43" s="16"/>
      <c r="D43" s="16"/>
      <c r="E43" s="16"/>
      <c r="F43" s="16"/>
    </row>
    <row r="44" spans="1:6" x14ac:dyDescent="0.15">
      <c r="A44" s="12"/>
      <c r="B44" s="12"/>
      <c r="C44" s="12"/>
      <c r="D44" s="12"/>
      <c r="E44" s="12"/>
      <c r="F44" s="12"/>
    </row>
  </sheetData>
  <phoneticPr fontId="1"/>
  <pageMargins left="0.78740157480314965" right="0.78740157480314965" top="0.78740157480314965" bottom="0.78740157480314965"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2"/>
  <sheetViews>
    <sheetView tabSelected="1" view="pageBreakPreview" topLeftCell="B4" zoomScale="80" zoomScaleNormal="100" zoomScaleSheetLayoutView="80" workbookViewId="0">
      <selection activeCell="AB3" sqref="AB3"/>
    </sheetView>
  </sheetViews>
  <sheetFormatPr defaultColWidth="6.125" defaultRowHeight="10.5" x14ac:dyDescent="0.15"/>
  <cols>
    <col min="1" max="1" width="90.125" style="1" customWidth="1"/>
    <col min="2" max="35" width="5" style="1" customWidth="1"/>
    <col min="36" max="16384" width="6.125" style="1"/>
  </cols>
  <sheetData>
    <row r="1" spans="1:6" x14ac:dyDescent="0.15">
      <c r="A1" s="1" t="s">
        <v>217</v>
      </c>
    </row>
    <row r="2" spans="1:6" s="5" customFormat="1" ht="90" customHeight="1" x14ac:dyDescent="0.15">
      <c r="A2" s="2" t="s">
        <v>22</v>
      </c>
      <c r="B2" s="3" t="s">
        <v>4</v>
      </c>
      <c r="C2" s="3" t="s">
        <v>337</v>
      </c>
      <c r="D2" s="3" t="s">
        <v>338</v>
      </c>
      <c r="E2" s="3" t="s">
        <v>35</v>
      </c>
      <c r="F2" s="4" t="s">
        <v>8</v>
      </c>
    </row>
    <row r="3" spans="1:6" x14ac:dyDescent="0.15">
      <c r="A3" s="6" t="s">
        <v>195</v>
      </c>
      <c r="B3" s="7">
        <v>1170</v>
      </c>
      <c r="C3" s="7">
        <f>'7'!C3+'7'!D3</f>
        <v>507</v>
      </c>
      <c r="D3" s="7">
        <f>'7'!E3+'7'!F3</f>
        <v>273</v>
      </c>
      <c r="E3" s="7">
        <f>'7'!G3</f>
        <v>355</v>
      </c>
      <c r="F3" s="8">
        <f>B3-C3-D3-E3</f>
        <v>35</v>
      </c>
    </row>
    <row r="4" spans="1:6" s="24" customFormat="1" x14ac:dyDescent="0.15">
      <c r="A4" s="31" t="s">
        <v>22</v>
      </c>
      <c r="B4" s="27"/>
      <c r="C4" s="27">
        <f>C3/$B3</f>
        <v>0.43333333333333335</v>
      </c>
      <c r="D4" s="27">
        <f>D3/$B3</f>
        <v>0.23333333333333334</v>
      </c>
      <c r="E4" s="27">
        <f>E3/$B3</f>
        <v>0.3034188034188034</v>
      </c>
      <c r="F4" s="28">
        <f>F3/$B3</f>
        <v>2.9914529914529916E-2</v>
      </c>
    </row>
    <row r="5" spans="1:6" x14ac:dyDescent="0.15">
      <c r="A5" s="6" t="s">
        <v>241</v>
      </c>
      <c r="B5" s="7">
        <v>1170</v>
      </c>
      <c r="C5" s="7">
        <f>'7'!C5+'7'!D5</f>
        <v>263</v>
      </c>
      <c r="D5" s="7">
        <f>'7'!E5+'7'!F5</f>
        <v>399</v>
      </c>
      <c r="E5" s="7">
        <f>'7'!G5</f>
        <v>467</v>
      </c>
      <c r="F5" s="8">
        <f>B5-C5-D5-E5</f>
        <v>41</v>
      </c>
    </row>
    <row r="6" spans="1:6" s="24" customFormat="1" x14ac:dyDescent="0.15">
      <c r="A6" s="26"/>
      <c r="B6" s="27"/>
      <c r="C6" s="27">
        <f>C5/$B5</f>
        <v>0.22478632478632479</v>
      </c>
      <c r="D6" s="27">
        <f>D5/$B5</f>
        <v>0.34102564102564104</v>
      </c>
      <c r="E6" s="27">
        <f>E5/$B5</f>
        <v>0.39914529914529917</v>
      </c>
      <c r="F6" s="28">
        <f>F5/$B5</f>
        <v>3.5042735042735043E-2</v>
      </c>
    </row>
    <row r="7" spans="1:6" x14ac:dyDescent="0.15">
      <c r="A7" s="6" t="s">
        <v>196</v>
      </c>
      <c r="B7" s="7">
        <v>1170</v>
      </c>
      <c r="C7" s="7">
        <f>'7'!C7+'7'!D7</f>
        <v>176</v>
      </c>
      <c r="D7" s="7">
        <f>'7'!E7+'7'!F7</f>
        <v>362</v>
      </c>
      <c r="E7" s="7">
        <f>'7'!G7</f>
        <v>597</v>
      </c>
      <c r="F7" s="8">
        <f>B7-C7-D7-E7</f>
        <v>35</v>
      </c>
    </row>
    <row r="8" spans="1:6" s="24" customFormat="1" x14ac:dyDescent="0.15">
      <c r="A8" s="26"/>
      <c r="B8" s="27"/>
      <c r="C8" s="27">
        <f>C7/$B7</f>
        <v>0.15042735042735042</v>
      </c>
      <c r="D8" s="27">
        <f>D7/$B7</f>
        <v>0.30940170940170941</v>
      </c>
      <c r="E8" s="27">
        <f>E7/$B7</f>
        <v>0.51025641025641022</v>
      </c>
      <c r="F8" s="28">
        <f>F7/$B7</f>
        <v>2.9914529914529916E-2</v>
      </c>
    </row>
    <row r="9" spans="1:6" x14ac:dyDescent="0.15">
      <c r="A9" s="6" t="s">
        <v>197</v>
      </c>
      <c r="B9" s="7">
        <v>1170</v>
      </c>
      <c r="C9" s="7">
        <f>'7'!C9+'7'!D9</f>
        <v>453</v>
      </c>
      <c r="D9" s="7">
        <f>'7'!E9+'7'!F9</f>
        <v>337</v>
      </c>
      <c r="E9" s="7">
        <f>'7'!G9</f>
        <v>337</v>
      </c>
      <c r="F9" s="8">
        <f>B9-C9-D9-E9</f>
        <v>43</v>
      </c>
    </row>
    <row r="10" spans="1:6" s="24" customFormat="1" x14ac:dyDescent="0.15">
      <c r="A10" s="26"/>
      <c r="B10" s="27"/>
      <c r="C10" s="27">
        <f>C9/$B9</f>
        <v>0.38717948717948719</v>
      </c>
      <c r="D10" s="27">
        <f>D9/$B9</f>
        <v>0.28803418803418801</v>
      </c>
      <c r="E10" s="27">
        <f>E9/$B9</f>
        <v>0.28803418803418801</v>
      </c>
      <c r="F10" s="28">
        <f>F9/$B9</f>
        <v>3.6752136752136753E-2</v>
      </c>
    </row>
    <row r="11" spans="1:6" x14ac:dyDescent="0.15">
      <c r="A11" s="6" t="s">
        <v>198</v>
      </c>
      <c r="B11" s="7">
        <v>1170</v>
      </c>
      <c r="C11" s="7">
        <f>'7'!C11+'7'!D11</f>
        <v>288</v>
      </c>
      <c r="D11" s="7">
        <f>'7'!E11+'7'!F11</f>
        <v>421</v>
      </c>
      <c r="E11" s="7">
        <f>'7'!G11</f>
        <v>422</v>
      </c>
      <c r="F11" s="8">
        <f>B11-C11-D11-E11</f>
        <v>39</v>
      </c>
    </row>
    <row r="12" spans="1:6" s="24" customFormat="1" x14ac:dyDescent="0.15">
      <c r="A12" s="26" t="s">
        <v>22</v>
      </c>
      <c r="B12" s="27"/>
      <c r="C12" s="27">
        <f>C11/$B11</f>
        <v>0.24615384615384617</v>
      </c>
      <c r="D12" s="27">
        <f>D11/$B11</f>
        <v>0.35982905982905983</v>
      </c>
      <c r="E12" s="27">
        <f>E11/$B11</f>
        <v>0.36068376068376068</v>
      </c>
      <c r="F12" s="28">
        <f>F11/$B11</f>
        <v>3.3333333333333333E-2</v>
      </c>
    </row>
    <row r="13" spans="1:6" x14ac:dyDescent="0.15">
      <c r="A13" s="6" t="s">
        <v>200</v>
      </c>
      <c r="B13" s="7">
        <v>1170</v>
      </c>
      <c r="C13" s="7">
        <f>'7'!C13+'7'!D13</f>
        <v>673</v>
      </c>
      <c r="D13" s="7">
        <f>'7'!E13+'7'!F13</f>
        <v>169</v>
      </c>
      <c r="E13" s="7">
        <f>'7'!G13</f>
        <v>302</v>
      </c>
      <c r="F13" s="8">
        <f>B13-C13-D13-E13</f>
        <v>26</v>
      </c>
    </row>
    <row r="14" spans="1:6" s="24" customFormat="1" x14ac:dyDescent="0.15">
      <c r="A14" s="26" t="s">
        <v>22</v>
      </c>
      <c r="B14" s="27"/>
      <c r="C14" s="27">
        <f>C13/$B13</f>
        <v>0.57521367521367517</v>
      </c>
      <c r="D14" s="27">
        <f>D13/$B13</f>
        <v>0.14444444444444443</v>
      </c>
      <c r="E14" s="27">
        <f>E13/$B13</f>
        <v>0.25811965811965815</v>
      </c>
      <c r="F14" s="28">
        <f>F13/$B13</f>
        <v>2.2222222222222223E-2</v>
      </c>
    </row>
    <row r="15" spans="1:6" x14ac:dyDescent="0.15">
      <c r="A15" s="6" t="s">
        <v>201</v>
      </c>
      <c r="B15" s="7">
        <v>1170</v>
      </c>
      <c r="C15" s="7">
        <f>'7'!C15+'7'!D15</f>
        <v>620</v>
      </c>
      <c r="D15" s="7">
        <f>'7'!E15+'7'!F15</f>
        <v>322</v>
      </c>
      <c r="E15" s="7">
        <f>'7'!G15</f>
        <v>196</v>
      </c>
      <c r="F15" s="8">
        <f>B15-C15-D15-E15</f>
        <v>32</v>
      </c>
    </row>
    <row r="16" spans="1:6" s="24" customFormat="1" x14ac:dyDescent="0.15">
      <c r="A16" s="26" t="s">
        <v>22</v>
      </c>
      <c r="B16" s="27"/>
      <c r="C16" s="27">
        <f>C15/$B15</f>
        <v>0.52991452991452992</v>
      </c>
      <c r="D16" s="27">
        <f>D15/$B15</f>
        <v>0.27521367521367524</v>
      </c>
      <c r="E16" s="27">
        <f>E15/$B15</f>
        <v>0.16752136752136751</v>
      </c>
      <c r="F16" s="28">
        <f>F15/$B15</f>
        <v>2.735042735042735E-2</v>
      </c>
    </row>
    <row r="17" spans="1:6" x14ac:dyDescent="0.15">
      <c r="A17" s="6" t="s">
        <v>202</v>
      </c>
      <c r="B17" s="7">
        <v>1170</v>
      </c>
      <c r="C17" s="7">
        <f>'7'!C17+'7'!D17</f>
        <v>209</v>
      </c>
      <c r="D17" s="7">
        <f>'7'!E17+'7'!F17</f>
        <v>723</v>
      </c>
      <c r="E17" s="7">
        <f>'7'!G17</f>
        <v>204</v>
      </c>
      <c r="F17" s="8">
        <f>B17-C17-D17-E17</f>
        <v>34</v>
      </c>
    </row>
    <row r="18" spans="1:6" s="24" customFormat="1" x14ac:dyDescent="0.15">
      <c r="A18" s="26" t="s">
        <v>22</v>
      </c>
      <c r="B18" s="27"/>
      <c r="C18" s="27">
        <f>C17/$B17</f>
        <v>0.17863247863247864</v>
      </c>
      <c r="D18" s="27">
        <f>D17/$B17</f>
        <v>0.61794871794871797</v>
      </c>
      <c r="E18" s="27">
        <f>E17/$B17</f>
        <v>0.17435897435897435</v>
      </c>
      <c r="F18" s="28">
        <f>F17/$B17</f>
        <v>2.9059829059829061E-2</v>
      </c>
    </row>
    <row r="19" spans="1:6" x14ac:dyDescent="0.15">
      <c r="A19" s="6" t="s">
        <v>203</v>
      </c>
      <c r="B19" s="7">
        <v>1170</v>
      </c>
      <c r="C19" s="7">
        <f>'7'!C19+'7'!D19</f>
        <v>385</v>
      </c>
      <c r="D19" s="7">
        <f>'7'!E19+'7'!F19</f>
        <v>407</v>
      </c>
      <c r="E19" s="7">
        <f>'7'!G19</f>
        <v>341</v>
      </c>
      <c r="F19" s="8">
        <f>B19-C19-D19-E19</f>
        <v>37</v>
      </c>
    </row>
    <row r="20" spans="1:6" s="24" customFormat="1" x14ac:dyDescent="0.15">
      <c r="A20" s="26" t="s">
        <v>22</v>
      </c>
      <c r="B20" s="27"/>
      <c r="C20" s="27">
        <f>C19/$B19</f>
        <v>0.32905982905982906</v>
      </c>
      <c r="D20" s="27">
        <f>D19/$B19</f>
        <v>0.34786324786324785</v>
      </c>
      <c r="E20" s="27">
        <f>E19/$B19</f>
        <v>0.29145299145299147</v>
      </c>
      <c r="F20" s="28">
        <f>F19/$B19</f>
        <v>3.1623931623931623E-2</v>
      </c>
    </row>
    <row r="21" spans="1:6" x14ac:dyDescent="0.15">
      <c r="A21" s="6" t="s">
        <v>204</v>
      </c>
      <c r="B21" s="7">
        <v>1170</v>
      </c>
      <c r="C21" s="7">
        <f>'7'!C21+'7'!D21</f>
        <v>177</v>
      </c>
      <c r="D21" s="7">
        <f>'7'!E21+'7'!F21</f>
        <v>724</v>
      </c>
      <c r="E21" s="7">
        <f>'7'!G21</f>
        <v>241</v>
      </c>
      <c r="F21" s="8">
        <f>B21-C21-D21-E21</f>
        <v>28</v>
      </c>
    </row>
    <row r="22" spans="1:6" s="24" customFormat="1" x14ac:dyDescent="0.15">
      <c r="A22" s="26" t="s">
        <v>22</v>
      </c>
      <c r="B22" s="27"/>
      <c r="C22" s="27">
        <f>C21/$B21</f>
        <v>0.15128205128205127</v>
      </c>
      <c r="D22" s="27">
        <f>D21/$B21</f>
        <v>0.61880341880341883</v>
      </c>
      <c r="E22" s="27">
        <f>E21/$B21</f>
        <v>0.20598290598290597</v>
      </c>
      <c r="F22" s="28">
        <f>F21/$B21</f>
        <v>2.3931623931623933E-2</v>
      </c>
    </row>
    <row r="23" spans="1:6" x14ac:dyDescent="0.15">
      <c r="A23" s="6" t="s">
        <v>205</v>
      </c>
      <c r="B23" s="7">
        <v>1170</v>
      </c>
      <c r="C23" s="7">
        <f>'7'!C23+'7'!D23</f>
        <v>152</v>
      </c>
      <c r="D23" s="7">
        <f>'7'!E23+'7'!F23</f>
        <v>514</v>
      </c>
      <c r="E23" s="7">
        <f>'7'!G23</f>
        <v>476</v>
      </c>
      <c r="F23" s="8">
        <f>B23-C23-D23-E23</f>
        <v>28</v>
      </c>
    </row>
    <row r="24" spans="1:6" s="24" customFormat="1" x14ac:dyDescent="0.15">
      <c r="A24" s="26" t="s">
        <v>22</v>
      </c>
      <c r="B24" s="27"/>
      <c r="C24" s="27">
        <f>C23/$B23</f>
        <v>0.12991452991452992</v>
      </c>
      <c r="D24" s="27">
        <f>D23/$B23</f>
        <v>0.43931623931623931</v>
      </c>
      <c r="E24" s="27">
        <f>E23/$B23</f>
        <v>0.40683760683760684</v>
      </c>
      <c r="F24" s="28">
        <f>F23/$B23</f>
        <v>2.3931623931623933E-2</v>
      </c>
    </row>
    <row r="25" spans="1:6" x14ac:dyDescent="0.15">
      <c r="A25" s="6" t="s">
        <v>206</v>
      </c>
      <c r="B25" s="7">
        <v>1170</v>
      </c>
      <c r="C25" s="7">
        <f>'7'!C25+'7'!D25</f>
        <v>171</v>
      </c>
      <c r="D25" s="7">
        <f>'7'!E25+'7'!F25</f>
        <v>327</v>
      </c>
      <c r="E25" s="7">
        <f>'7'!G25</f>
        <v>642</v>
      </c>
      <c r="F25" s="8">
        <f>B25-C25-D25-E25</f>
        <v>30</v>
      </c>
    </row>
    <row r="26" spans="1:6" s="24" customFormat="1" x14ac:dyDescent="0.15">
      <c r="A26" s="26" t="s">
        <v>22</v>
      </c>
      <c r="B26" s="27"/>
      <c r="C26" s="27">
        <f>C25/$B25</f>
        <v>0.14615384615384616</v>
      </c>
      <c r="D26" s="27">
        <f>D25/$B25</f>
        <v>0.27948717948717949</v>
      </c>
      <c r="E26" s="27">
        <f>E25/$B25</f>
        <v>0.54871794871794877</v>
      </c>
      <c r="F26" s="28">
        <f>F25/$B25</f>
        <v>2.564102564102564E-2</v>
      </c>
    </row>
    <row r="27" spans="1:6" x14ac:dyDescent="0.15">
      <c r="A27" s="6" t="s">
        <v>207</v>
      </c>
      <c r="B27" s="7">
        <v>1170</v>
      </c>
      <c r="C27" s="7">
        <f>'7'!C27+'7'!D27</f>
        <v>425</v>
      </c>
      <c r="D27" s="7">
        <f>'7'!E27+'7'!F27</f>
        <v>558</v>
      </c>
      <c r="E27" s="7">
        <f>'7'!G27</f>
        <v>156</v>
      </c>
      <c r="F27" s="8">
        <f>B27-C27-D27-E27</f>
        <v>31</v>
      </c>
    </row>
    <row r="28" spans="1:6" s="24" customFormat="1" x14ac:dyDescent="0.15">
      <c r="A28" s="26" t="s">
        <v>22</v>
      </c>
      <c r="B28" s="27"/>
      <c r="C28" s="27">
        <f>C27/$B27</f>
        <v>0.36324786324786323</v>
      </c>
      <c r="D28" s="27">
        <f>D27/$B27</f>
        <v>0.47692307692307695</v>
      </c>
      <c r="E28" s="27">
        <f>E27/$B27</f>
        <v>0.13333333333333333</v>
      </c>
      <c r="F28" s="28">
        <f>F27/$B27</f>
        <v>2.6495726495726495E-2</v>
      </c>
    </row>
    <row r="29" spans="1:6" x14ac:dyDescent="0.15">
      <c r="A29" s="6" t="s">
        <v>208</v>
      </c>
      <c r="B29" s="7">
        <v>1170</v>
      </c>
      <c r="C29" s="7">
        <f>'7'!C29+'7'!D29</f>
        <v>391</v>
      </c>
      <c r="D29" s="7">
        <f>'7'!E29+'7'!F29</f>
        <v>654</v>
      </c>
      <c r="E29" s="7">
        <f>'7'!G29</f>
        <v>98</v>
      </c>
      <c r="F29" s="8">
        <f>B29-C29-D29-E29</f>
        <v>27</v>
      </c>
    </row>
    <row r="30" spans="1:6" s="24" customFormat="1" x14ac:dyDescent="0.15">
      <c r="A30" s="26" t="s">
        <v>22</v>
      </c>
      <c r="B30" s="27"/>
      <c r="C30" s="27">
        <f>C29/$B29</f>
        <v>0.33418803418803417</v>
      </c>
      <c r="D30" s="27">
        <f>D29/$B29</f>
        <v>0.55897435897435899</v>
      </c>
      <c r="E30" s="27">
        <f>E29/$B29</f>
        <v>8.3760683760683755E-2</v>
      </c>
      <c r="F30" s="28">
        <f>F29/$B29</f>
        <v>2.3076923076923078E-2</v>
      </c>
    </row>
    <row r="31" spans="1:6" x14ac:dyDescent="0.15">
      <c r="A31" s="6" t="s">
        <v>209</v>
      </c>
      <c r="B31" s="7">
        <v>1170</v>
      </c>
      <c r="C31" s="7">
        <f>'7'!C31+'7'!D31</f>
        <v>310</v>
      </c>
      <c r="D31" s="7">
        <f>'7'!E31+'7'!F31</f>
        <v>560</v>
      </c>
      <c r="E31" s="7">
        <f>'7'!G31</f>
        <v>269</v>
      </c>
      <c r="F31" s="8">
        <f>B31-C31-D31-E31</f>
        <v>31</v>
      </c>
    </row>
    <row r="32" spans="1:6" s="24" customFormat="1" x14ac:dyDescent="0.15">
      <c r="A32" s="26" t="s">
        <v>22</v>
      </c>
      <c r="B32" s="27"/>
      <c r="C32" s="27">
        <f>C31/$B31</f>
        <v>0.26495726495726496</v>
      </c>
      <c r="D32" s="27">
        <f>D31/$B31</f>
        <v>0.47863247863247865</v>
      </c>
      <c r="E32" s="27">
        <f>E31/$B31</f>
        <v>0.2299145299145299</v>
      </c>
      <c r="F32" s="28">
        <f>F31/$B31</f>
        <v>2.6495726495726495E-2</v>
      </c>
    </row>
    <row r="33" spans="1:6" x14ac:dyDescent="0.15">
      <c r="A33" s="6" t="s">
        <v>210</v>
      </c>
      <c r="B33" s="7">
        <v>1170</v>
      </c>
      <c r="C33" s="7">
        <f>'7'!C33+'7'!D33</f>
        <v>263</v>
      </c>
      <c r="D33" s="7">
        <f>'7'!E33+'7'!F33</f>
        <v>299</v>
      </c>
      <c r="E33" s="7">
        <f>'7'!G33</f>
        <v>578</v>
      </c>
      <c r="F33" s="8">
        <f>B33-C33-D33-E33</f>
        <v>30</v>
      </c>
    </row>
    <row r="34" spans="1:6" s="30" customFormat="1" x14ac:dyDescent="0.15">
      <c r="A34" s="29" t="s">
        <v>22</v>
      </c>
      <c r="B34" s="27"/>
      <c r="C34" s="27">
        <f>C33/$B33</f>
        <v>0.22478632478632479</v>
      </c>
      <c r="D34" s="27">
        <f>D33/$B33</f>
        <v>0.25555555555555554</v>
      </c>
      <c r="E34" s="27">
        <f>E33/$B33</f>
        <v>0.49401709401709404</v>
      </c>
      <c r="F34" s="28">
        <f>F33/$B33</f>
        <v>2.564102564102564E-2</v>
      </c>
    </row>
    <row r="35" spans="1:6" x14ac:dyDescent="0.15">
      <c r="A35" s="6" t="s">
        <v>212</v>
      </c>
      <c r="B35" s="7">
        <v>1170</v>
      </c>
      <c r="C35" s="7">
        <f>'7'!C35+'7'!D35</f>
        <v>200</v>
      </c>
      <c r="D35" s="7">
        <f>'7'!E35+'7'!F35</f>
        <v>325</v>
      </c>
      <c r="E35" s="7">
        <f>'7'!G35</f>
        <v>613</v>
      </c>
      <c r="F35" s="8">
        <f>B35-C35-D35-E35</f>
        <v>32</v>
      </c>
    </row>
    <row r="36" spans="1:6" s="24" customFormat="1" x14ac:dyDescent="0.15">
      <c r="A36" s="26"/>
      <c r="B36" s="27"/>
      <c r="C36" s="27">
        <f>C35/$B35</f>
        <v>0.17094017094017094</v>
      </c>
      <c r="D36" s="27">
        <f>D35/$B35</f>
        <v>0.27777777777777779</v>
      </c>
      <c r="E36" s="27">
        <f>E35/$B35</f>
        <v>0.52393162393162396</v>
      </c>
      <c r="F36" s="28">
        <f>F35/$B35</f>
        <v>2.735042735042735E-2</v>
      </c>
    </row>
    <row r="37" spans="1:6" x14ac:dyDescent="0.15">
      <c r="A37" s="6" t="s">
        <v>211</v>
      </c>
      <c r="B37" s="7">
        <v>1170</v>
      </c>
      <c r="C37" s="7">
        <f>'7'!C37+'7'!D37</f>
        <v>315</v>
      </c>
      <c r="D37" s="7">
        <f>'7'!E37+'7'!F37</f>
        <v>314</v>
      </c>
      <c r="E37" s="7">
        <f>'7'!G37</f>
        <v>508</v>
      </c>
      <c r="F37" s="8">
        <f>B37-C37-D37-E37</f>
        <v>33</v>
      </c>
    </row>
    <row r="38" spans="1:6" s="24" customFormat="1" x14ac:dyDescent="0.15">
      <c r="A38" s="26" t="s">
        <v>22</v>
      </c>
      <c r="B38" s="27"/>
      <c r="C38" s="27">
        <f>C37/$B37</f>
        <v>0.26923076923076922</v>
      </c>
      <c r="D38" s="27">
        <f>D37/$B37</f>
        <v>0.26837606837606837</v>
      </c>
      <c r="E38" s="27">
        <f>E37/$B37</f>
        <v>0.4341880341880342</v>
      </c>
      <c r="F38" s="28">
        <f>F37/$B37</f>
        <v>2.8205128205128206E-2</v>
      </c>
    </row>
    <row r="39" spans="1:6" x14ac:dyDescent="0.15">
      <c r="A39" s="6" t="s">
        <v>138</v>
      </c>
      <c r="B39" s="7">
        <v>1170</v>
      </c>
      <c r="C39" s="7">
        <f>'7'!C39+'7'!D39</f>
        <v>182</v>
      </c>
      <c r="D39" s="7">
        <f>'7'!E39+'7'!F39</f>
        <v>445</v>
      </c>
      <c r="E39" s="7">
        <f>'7'!G39</f>
        <v>512</v>
      </c>
      <c r="F39" s="8">
        <f>B39-C39-D39-E39</f>
        <v>31</v>
      </c>
    </row>
    <row r="40" spans="1:6" s="24" customFormat="1" x14ac:dyDescent="0.15">
      <c r="A40" s="26" t="s">
        <v>22</v>
      </c>
      <c r="B40" s="27"/>
      <c r="C40" s="27">
        <f>C39/$B39</f>
        <v>0.15555555555555556</v>
      </c>
      <c r="D40" s="27">
        <f>D39/$B39</f>
        <v>0.38034188034188032</v>
      </c>
      <c r="E40" s="27">
        <f>E39/$B39</f>
        <v>0.43760683760683761</v>
      </c>
      <c r="F40" s="28">
        <f>F39/$B39</f>
        <v>2.6495726495726495E-2</v>
      </c>
    </row>
    <row r="41" spans="1:6" x14ac:dyDescent="0.15">
      <c r="A41" s="6" t="s">
        <v>213</v>
      </c>
      <c r="B41" s="7">
        <v>1170</v>
      </c>
      <c r="C41" s="7">
        <f>'7'!C41+'7'!D41</f>
        <v>214</v>
      </c>
      <c r="D41" s="7">
        <f>'7'!E41+'7'!F41</f>
        <v>480</v>
      </c>
      <c r="E41" s="7">
        <f>'7'!G41</f>
        <v>445</v>
      </c>
      <c r="F41" s="8">
        <f>B41-C41-D41-E41</f>
        <v>31</v>
      </c>
    </row>
    <row r="42" spans="1:6" s="24" customFormat="1" x14ac:dyDescent="0.15">
      <c r="A42" s="21"/>
      <c r="B42" s="22"/>
      <c r="C42" s="22">
        <f>C41/$B41</f>
        <v>0.18290598290598289</v>
      </c>
      <c r="D42" s="22">
        <f>D41/$B41</f>
        <v>0.41025641025641024</v>
      </c>
      <c r="E42" s="22">
        <f>E41/$B41</f>
        <v>0.38034188034188032</v>
      </c>
      <c r="F42" s="23">
        <f>F41/$B41</f>
        <v>2.6495726495726495E-2</v>
      </c>
    </row>
  </sheetData>
  <phoneticPr fontId="1"/>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'15'!Print_Area</vt:lpstr>
      <vt:lpstr>'16'!Print_Area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辻野 和香</dc:creator>
  <cp:lastModifiedBy>雪山 早紀</cp:lastModifiedBy>
  <cp:lastPrinted>2022-07-21T04:58:00Z</cp:lastPrinted>
  <dcterms:created xsi:type="dcterms:W3CDTF">2021-07-12T06:58:22Z</dcterms:created>
  <dcterms:modified xsi:type="dcterms:W3CDTF">2022-07-21T04:58:18Z</dcterms:modified>
</cp:coreProperties>
</file>