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J:\企画政策課\企画調整\09総合計画\22市民意識調査（H17～）\R4市民意識調査\集計結果（委託先から）\20220715成果品\02集計表\"/>
    </mc:Choice>
  </mc:AlternateContent>
  <xr:revisionPtr revIDLastSave="0" documentId="13_ncr:1_{5C9FC821-BFC4-429B-9FC7-73EB91B4B7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21" r:id="rId18"/>
    <sheet name="19" sheetId="23" r:id="rId19"/>
  </sheets>
  <definedNames>
    <definedName name="_xlnm.Print_Area" localSheetId="12">'13'!$A$1:$Y$17</definedName>
    <definedName name="_xlnm.Print_Area" localSheetId="16">'17'!$A$1:$R$17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" i="16" l="1"/>
  <c r="S9" i="2"/>
  <c r="U11" i="13"/>
  <c r="T11" i="8"/>
  <c r="R11" i="7"/>
  <c r="P11" i="7"/>
  <c r="P12" i="7" s="1"/>
  <c r="I12" i="7"/>
  <c r="I10" i="7"/>
  <c r="F11" i="7"/>
  <c r="S11" i="6"/>
  <c r="U11" i="6" s="1"/>
  <c r="P11" i="6"/>
  <c r="D10" i="5"/>
  <c r="E10" i="5"/>
  <c r="F10" i="5"/>
  <c r="G10" i="5"/>
  <c r="H10" i="5"/>
  <c r="I10" i="5"/>
  <c r="J10" i="5"/>
  <c r="K10" i="5"/>
  <c r="L10" i="5"/>
  <c r="N10" i="5"/>
  <c r="C10" i="5"/>
  <c r="M11" i="4"/>
  <c r="Q11" i="3"/>
  <c r="J11" i="3"/>
  <c r="J9" i="3"/>
  <c r="S11" i="2"/>
  <c r="D11" i="2"/>
  <c r="C11" i="2"/>
  <c r="C9" i="2"/>
  <c r="G7" i="15"/>
  <c r="U7" i="15" s="1"/>
  <c r="B16" i="11" l="1"/>
  <c r="U16" i="11" s="1"/>
  <c r="B16" i="10"/>
  <c r="H16" i="21"/>
  <c r="C14" i="8"/>
  <c r="R14" i="7"/>
  <c r="X14" i="7" s="1"/>
  <c r="H14" i="8" s="1"/>
  <c r="B14" i="10"/>
  <c r="U14" i="10" s="1"/>
  <c r="B14" i="16"/>
  <c r="B11" i="11"/>
  <c r="B11" i="10"/>
  <c r="Q9" i="3"/>
  <c r="M9" i="4"/>
  <c r="H10" i="6"/>
  <c r="C9" i="8"/>
  <c r="F9" i="7"/>
  <c r="B9" i="11"/>
  <c r="U9" i="11" s="1"/>
  <c r="B9" i="10"/>
  <c r="U9" i="10" s="1"/>
  <c r="C10" i="17"/>
  <c r="S7" i="2"/>
  <c r="Q7" i="3"/>
  <c r="J7" i="3"/>
  <c r="M7" i="4"/>
  <c r="H8" i="6"/>
  <c r="C7" i="8"/>
  <c r="F7" i="7"/>
  <c r="B7" i="11"/>
  <c r="U7" i="11" s="1"/>
  <c r="B7" i="10"/>
  <c r="U7" i="10" s="1"/>
  <c r="I6" i="16"/>
  <c r="E5" i="15"/>
  <c r="E6" i="15" s="1"/>
  <c r="U5" i="13"/>
  <c r="L5" i="14" s="1"/>
  <c r="N6" i="14" s="1"/>
  <c r="B5" i="10"/>
  <c r="U5" i="10" s="1"/>
  <c r="M16" i="8"/>
  <c r="D14" i="8"/>
  <c r="D11" i="8"/>
  <c r="D9" i="8"/>
  <c r="G16" i="8"/>
  <c r="K11" i="8"/>
  <c r="E5" i="8"/>
  <c r="J5" i="8"/>
  <c r="F5" i="7"/>
  <c r="T5" i="6"/>
  <c r="I6" i="6"/>
  <c r="H6" i="6"/>
  <c r="M5" i="4"/>
  <c r="Q5" i="3"/>
  <c r="J5" i="3"/>
  <c r="D7" i="2"/>
  <c r="O6" i="2"/>
  <c r="J11" i="2"/>
  <c r="D5" i="2"/>
  <c r="G16" i="16" s="1"/>
  <c r="I17" i="16" s="1"/>
  <c r="D12" i="23"/>
  <c r="E12" i="23"/>
  <c r="D6" i="23"/>
  <c r="E6" i="23"/>
  <c r="D10" i="21"/>
  <c r="M10" i="17"/>
  <c r="O8" i="17"/>
  <c r="P6" i="17"/>
  <c r="D10" i="17"/>
  <c r="H10" i="17"/>
  <c r="F6" i="17"/>
  <c r="G6" i="17"/>
  <c r="D12" i="15"/>
  <c r="C6" i="15"/>
  <c r="O12" i="13"/>
  <c r="P10" i="13"/>
  <c r="E17" i="10" l="1"/>
  <c r="F17" i="10"/>
  <c r="G17" i="10"/>
  <c r="J17" i="10"/>
  <c r="M17" i="10"/>
  <c r="S17" i="10"/>
  <c r="U16" i="10"/>
  <c r="U17" i="10" s="1"/>
  <c r="D10" i="15"/>
  <c r="N8" i="17"/>
  <c r="F10" i="17"/>
  <c r="M8" i="17"/>
  <c r="D8" i="21"/>
  <c r="I11" i="8"/>
  <c r="O10" i="13"/>
  <c r="G10" i="17"/>
  <c r="D6" i="21"/>
  <c r="K14" i="8"/>
  <c r="I14" i="8"/>
  <c r="Q14" i="8" s="1"/>
  <c r="N10" i="13"/>
  <c r="E6" i="17"/>
  <c r="L16" i="8"/>
  <c r="M14" i="8"/>
  <c r="S14" i="8" s="1"/>
  <c r="B7" i="13"/>
  <c r="H6" i="17"/>
  <c r="D6" i="17"/>
  <c r="E10" i="17"/>
  <c r="P8" i="17"/>
  <c r="N10" i="17"/>
  <c r="E10" i="21"/>
  <c r="E8" i="23"/>
  <c r="E9" i="8"/>
  <c r="M11" i="8"/>
  <c r="I16" i="8"/>
  <c r="B9" i="13"/>
  <c r="B7" i="12"/>
  <c r="U7" i="12" s="1"/>
  <c r="O10" i="17"/>
  <c r="N12" i="13"/>
  <c r="O6" i="17"/>
  <c r="D8" i="23"/>
  <c r="D9" i="2"/>
  <c r="F5" i="8"/>
  <c r="F8" i="13"/>
  <c r="I10" i="16"/>
  <c r="E8" i="13"/>
  <c r="N6" i="17"/>
  <c r="L7" i="8"/>
  <c r="U12" i="13"/>
  <c r="M6" i="17"/>
  <c r="B14" i="13"/>
  <c r="G15" i="13" s="1"/>
  <c r="M6" i="14"/>
  <c r="H8" i="17"/>
  <c r="H6" i="16"/>
  <c r="H5" i="23"/>
  <c r="N6" i="23" s="1"/>
  <c r="D8" i="17"/>
  <c r="K9" i="8"/>
  <c r="B11" i="13"/>
  <c r="O6" i="14"/>
  <c r="S6" i="14"/>
  <c r="O6" i="13"/>
  <c r="N8" i="13"/>
  <c r="R6" i="14"/>
  <c r="E6" i="21"/>
  <c r="C5" i="2"/>
  <c r="F5" i="23"/>
  <c r="F6" i="23" s="1"/>
  <c r="C6" i="23"/>
  <c r="I5" i="17"/>
  <c r="I6" i="17" s="1"/>
  <c r="C6" i="17"/>
  <c r="V6" i="14"/>
  <c r="P6" i="14"/>
  <c r="D6" i="15"/>
  <c r="G8" i="17"/>
  <c r="R6" i="2"/>
  <c r="E7" i="8"/>
  <c r="J9" i="8"/>
  <c r="B11" i="12"/>
  <c r="M6" i="13"/>
  <c r="G5" i="15"/>
  <c r="D10" i="23"/>
  <c r="S8" i="11"/>
  <c r="P8" i="13"/>
  <c r="T6" i="14"/>
  <c r="D8" i="15"/>
  <c r="F8" i="17"/>
  <c r="G7" i="8"/>
  <c r="B16" i="12"/>
  <c r="N6" i="13"/>
  <c r="P6" i="13"/>
  <c r="O8" i="13"/>
  <c r="U6" i="13"/>
  <c r="E8" i="17"/>
  <c r="K17" i="11"/>
  <c r="S17" i="11"/>
  <c r="G17" i="11"/>
  <c r="C12" i="17"/>
  <c r="B11" i="14"/>
  <c r="U10" i="11"/>
  <c r="S10" i="11"/>
  <c r="K10" i="11"/>
  <c r="G9" i="15"/>
  <c r="U9" i="15" s="1"/>
  <c r="C10" i="15"/>
  <c r="E7" i="15"/>
  <c r="E8" i="15" s="1"/>
  <c r="C8" i="15"/>
  <c r="L8" i="17"/>
  <c r="Q7" i="17"/>
  <c r="Q8" i="17" s="1"/>
  <c r="U8" i="12"/>
  <c r="B16" i="16"/>
  <c r="G16" i="15"/>
  <c r="M12" i="17"/>
  <c r="O6" i="23"/>
  <c r="Q6" i="23"/>
  <c r="I6" i="23"/>
  <c r="B16" i="21"/>
  <c r="C17" i="21" s="1"/>
  <c r="B16" i="17"/>
  <c r="C17" i="17" s="1"/>
  <c r="L16" i="13"/>
  <c r="M17" i="13" s="1"/>
  <c r="B16" i="7"/>
  <c r="K16" i="6"/>
  <c r="P16" i="6" s="1"/>
  <c r="B16" i="5"/>
  <c r="I16" i="4"/>
  <c r="M16" i="4" s="1"/>
  <c r="L16" i="3"/>
  <c r="Q16" i="3" s="1"/>
  <c r="M16" i="2"/>
  <c r="S16" i="2" s="1"/>
  <c r="B16" i="2"/>
  <c r="B16" i="23"/>
  <c r="F16" i="23" s="1"/>
  <c r="F17" i="23" s="1"/>
  <c r="K16" i="17"/>
  <c r="O17" i="17" s="1"/>
  <c r="B16" i="6"/>
  <c r="G16" i="2"/>
  <c r="P16" i="8"/>
  <c r="R16" i="6"/>
  <c r="B16" i="3"/>
  <c r="J16" i="3" s="1"/>
  <c r="D6" i="2"/>
  <c r="B16" i="1"/>
  <c r="H14" i="23"/>
  <c r="I15" i="23" s="1"/>
  <c r="S16" i="3"/>
  <c r="G11" i="15"/>
  <c r="I9" i="17"/>
  <c r="I10" i="17" s="1"/>
  <c r="G10" i="11"/>
  <c r="D16" i="2"/>
  <c r="M5" i="8"/>
  <c r="I5" i="8"/>
  <c r="L5" i="8"/>
  <c r="J7" i="8"/>
  <c r="I7" i="8"/>
  <c r="Q7" i="8" s="1"/>
  <c r="Q8" i="8" s="1"/>
  <c r="M7" i="8"/>
  <c r="C11" i="8"/>
  <c r="F11" i="8"/>
  <c r="G11" i="8"/>
  <c r="E11" i="8"/>
  <c r="G14" i="8"/>
  <c r="F14" i="8"/>
  <c r="E14" i="8"/>
  <c r="B16" i="4"/>
  <c r="R16" i="7"/>
  <c r="K5" i="8"/>
  <c r="K7" i="8"/>
  <c r="B16" i="15"/>
  <c r="D17" i="15" s="1"/>
  <c r="T5" i="1"/>
  <c r="I7" i="17"/>
  <c r="I8" i="17" s="1"/>
  <c r="C8" i="17"/>
  <c r="H9" i="23"/>
  <c r="C10" i="23"/>
  <c r="E10" i="23"/>
  <c r="T7" i="1"/>
  <c r="C7" i="2"/>
  <c r="E7" i="2" s="1"/>
  <c r="G8" i="11"/>
  <c r="M10" i="11"/>
  <c r="G8" i="13"/>
  <c r="P6" i="2"/>
  <c r="Q6" i="2"/>
  <c r="P5" i="7"/>
  <c r="R5" i="7"/>
  <c r="F7" i="8"/>
  <c r="D7" i="8"/>
  <c r="P9" i="7"/>
  <c r="R9" i="7"/>
  <c r="X9" i="7" s="1"/>
  <c r="H9" i="8" s="1"/>
  <c r="D16" i="8"/>
  <c r="F16" i="8"/>
  <c r="E16" i="8"/>
  <c r="C16" i="8"/>
  <c r="H16" i="7"/>
  <c r="P16" i="7" s="1"/>
  <c r="B16" i="8"/>
  <c r="B5" i="12"/>
  <c r="B5" i="13"/>
  <c r="F6" i="13" s="1"/>
  <c r="U8" i="11"/>
  <c r="S16" i="13"/>
  <c r="F5" i="21"/>
  <c r="F6" i="21" s="1"/>
  <c r="H5" i="21"/>
  <c r="N6" i="21" s="1"/>
  <c r="C6" i="21"/>
  <c r="E8" i="21"/>
  <c r="L6" i="23"/>
  <c r="J6" i="2"/>
  <c r="I9" i="2"/>
  <c r="C5" i="8"/>
  <c r="G5" i="8"/>
  <c r="D5" i="8"/>
  <c r="F9" i="8"/>
  <c r="J14" i="8"/>
  <c r="J16" i="8"/>
  <c r="B14" i="12"/>
  <c r="B14" i="11"/>
  <c r="U17" i="11"/>
  <c r="B5" i="16"/>
  <c r="K6" i="23"/>
  <c r="H7" i="23"/>
  <c r="M8" i="23" s="1"/>
  <c r="F7" i="23"/>
  <c r="F8" i="23" s="1"/>
  <c r="H11" i="23"/>
  <c r="J12" i="23" s="1"/>
  <c r="H16" i="23"/>
  <c r="Q17" i="23" s="1"/>
  <c r="I6" i="2"/>
  <c r="H17" i="6"/>
  <c r="M9" i="8"/>
  <c r="I9" i="8"/>
  <c r="Q9" i="8" s="1"/>
  <c r="H11" i="8"/>
  <c r="J11" i="8"/>
  <c r="G9" i="8"/>
  <c r="L9" i="8"/>
  <c r="L11" i="8"/>
  <c r="L14" i="8"/>
  <c r="K16" i="8"/>
  <c r="B9" i="12"/>
  <c r="E9" i="15"/>
  <c r="E10" i="15" s="1"/>
  <c r="B9" i="16"/>
  <c r="B7" i="16"/>
  <c r="J5" i="16"/>
  <c r="J6" i="16" s="1"/>
  <c r="P6" i="23"/>
  <c r="B16" i="13"/>
  <c r="E17" i="13" s="1"/>
  <c r="Q6" i="14"/>
  <c r="U6" i="14"/>
  <c r="L17" i="23"/>
  <c r="M15" i="23"/>
  <c r="F9" i="23"/>
  <c r="F10" i="23" s="1"/>
  <c r="C8" i="23"/>
  <c r="K17" i="21"/>
  <c r="F16" i="21"/>
  <c r="F17" i="21" s="1"/>
  <c r="I17" i="21"/>
  <c r="M17" i="21"/>
  <c r="H14" i="21"/>
  <c r="N15" i="21" s="1"/>
  <c r="C12" i="21"/>
  <c r="H11" i="21"/>
  <c r="E12" i="21"/>
  <c r="F9" i="21"/>
  <c r="F10" i="21" s="1"/>
  <c r="H9" i="21"/>
  <c r="C10" i="21"/>
  <c r="P17" i="17"/>
  <c r="P10" i="17"/>
  <c r="Q5" i="17"/>
  <c r="Q6" i="17" s="1"/>
  <c r="L6" i="17"/>
  <c r="S14" i="16"/>
  <c r="L14" i="16"/>
  <c r="L11" i="16"/>
  <c r="I12" i="16"/>
  <c r="S7" i="16"/>
  <c r="P8" i="16"/>
  <c r="H8" i="16"/>
  <c r="J7" i="16"/>
  <c r="J8" i="16" s="1"/>
  <c r="I8" i="16"/>
  <c r="M8" i="16"/>
  <c r="M17" i="15"/>
  <c r="G14" i="15"/>
  <c r="P15" i="15"/>
  <c r="S8" i="15"/>
  <c r="R8" i="15"/>
  <c r="Q8" i="15"/>
  <c r="M8" i="15"/>
  <c r="T16" i="13"/>
  <c r="B16" i="14" s="1"/>
  <c r="U16" i="13"/>
  <c r="T14" i="13"/>
  <c r="B14" i="14" s="1"/>
  <c r="I15" i="14" s="1"/>
  <c r="I15" i="13"/>
  <c r="F15" i="13"/>
  <c r="U14" i="13"/>
  <c r="E15" i="13"/>
  <c r="T9" i="13"/>
  <c r="B9" i="14" s="1"/>
  <c r="E10" i="14" s="1"/>
  <c r="M10" i="13"/>
  <c r="Q9" i="13"/>
  <c r="Q10" i="13" s="1"/>
  <c r="U9" i="13"/>
  <c r="M8" i="13"/>
  <c r="T7" i="13"/>
  <c r="B7" i="14" s="1"/>
  <c r="F8" i="14" s="1"/>
  <c r="Q7" i="13"/>
  <c r="Q8" i="13" s="1"/>
  <c r="D8" i="13"/>
  <c r="C8" i="13"/>
  <c r="U7" i="13"/>
  <c r="N17" i="11"/>
  <c r="F17" i="11"/>
  <c r="Q17" i="11"/>
  <c r="M17" i="11"/>
  <c r="E17" i="11"/>
  <c r="T17" i="11"/>
  <c r="P17" i="11"/>
  <c r="D17" i="11"/>
  <c r="E15" i="11"/>
  <c r="D15" i="11"/>
  <c r="N10" i="11"/>
  <c r="T10" i="11"/>
  <c r="P10" i="11"/>
  <c r="L10" i="11"/>
  <c r="H10" i="11"/>
  <c r="N8" i="11"/>
  <c r="F8" i="11"/>
  <c r="Q8" i="11"/>
  <c r="M8" i="11"/>
  <c r="E8" i="11"/>
  <c r="T8" i="11"/>
  <c r="H8" i="11"/>
  <c r="D8" i="11"/>
  <c r="F16" i="7"/>
  <c r="S16" i="6"/>
  <c r="T16" i="6"/>
  <c r="S14" i="6"/>
  <c r="T14" i="6"/>
  <c r="S9" i="6"/>
  <c r="P9" i="6"/>
  <c r="T9" i="6"/>
  <c r="S7" i="6"/>
  <c r="P7" i="6"/>
  <c r="T7" i="6"/>
  <c r="S10" i="12"/>
  <c r="D8" i="12"/>
  <c r="E8" i="12"/>
  <c r="K8" i="12"/>
  <c r="M8" i="12"/>
  <c r="N8" i="12"/>
  <c r="S8" i="12"/>
  <c r="C8" i="12"/>
  <c r="M6" i="12"/>
  <c r="L15" i="15" l="1"/>
  <c r="U14" i="15"/>
  <c r="M15" i="16"/>
  <c r="P15" i="16"/>
  <c r="U9" i="12"/>
  <c r="U10" i="12" s="1"/>
  <c r="N15" i="11"/>
  <c r="U14" i="11"/>
  <c r="U14" i="12"/>
  <c r="U15" i="12" s="1"/>
  <c r="D6" i="12"/>
  <c r="U5" i="12"/>
  <c r="S9" i="8"/>
  <c r="N11" i="8"/>
  <c r="J17" i="15"/>
  <c r="U16" i="15"/>
  <c r="U16" i="12"/>
  <c r="U17" i="12" s="1"/>
  <c r="O6" i="15"/>
  <c r="U5" i="15"/>
  <c r="B14" i="1"/>
  <c r="G14" i="16"/>
  <c r="R9" i="8"/>
  <c r="L11" i="14"/>
  <c r="P12" i="14" s="1"/>
  <c r="M17" i="12"/>
  <c r="E17" i="12"/>
  <c r="N17" i="15"/>
  <c r="D17" i="12"/>
  <c r="C10" i="13"/>
  <c r="G17" i="13"/>
  <c r="L17" i="15"/>
  <c r="R17" i="15"/>
  <c r="G10" i="13"/>
  <c r="S17" i="12"/>
  <c r="K17" i="12"/>
  <c r="Q16" i="13"/>
  <c r="Q17" i="13" s="1"/>
  <c r="I17" i="15"/>
  <c r="I15" i="12"/>
  <c r="E10" i="13"/>
  <c r="T5" i="13"/>
  <c r="O8" i="15"/>
  <c r="U8" i="15"/>
  <c r="C15" i="12"/>
  <c r="N15" i="12"/>
  <c r="D10" i="13"/>
  <c r="I10" i="13"/>
  <c r="Q5" i="13"/>
  <c r="Q6" i="13" s="1"/>
  <c r="S15" i="12"/>
  <c r="M15" i="12"/>
  <c r="K6" i="12"/>
  <c r="J15" i="12"/>
  <c r="E15" i="12"/>
  <c r="C15" i="13"/>
  <c r="D15" i="13"/>
  <c r="T15" i="15"/>
  <c r="M6" i="23"/>
  <c r="S5" i="16"/>
  <c r="E6" i="12"/>
  <c r="C6" i="12"/>
  <c r="J6" i="12"/>
  <c r="S6" i="12"/>
  <c r="N6" i="12"/>
  <c r="I6" i="12"/>
  <c r="Q15" i="15"/>
  <c r="U6" i="12"/>
  <c r="J6" i="23"/>
  <c r="M10" i="12"/>
  <c r="J8" i="15"/>
  <c r="K8" i="15"/>
  <c r="S10" i="15"/>
  <c r="I16" i="17"/>
  <c r="I17" i="17" s="1"/>
  <c r="K15" i="21"/>
  <c r="J10" i="23"/>
  <c r="P8" i="15"/>
  <c r="P5" i="6"/>
  <c r="P6" i="6" s="1"/>
  <c r="S5" i="6"/>
  <c r="U5" i="6" s="1"/>
  <c r="U6" i="6" s="1"/>
  <c r="F17" i="13"/>
  <c r="N10" i="15"/>
  <c r="N6" i="15"/>
  <c r="C17" i="13"/>
  <c r="I8" i="15"/>
  <c r="N8" i="15"/>
  <c r="L5" i="16"/>
  <c r="N6" i="16" s="1"/>
  <c r="P6" i="15"/>
  <c r="I6" i="15"/>
  <c r="Q6" i="15"/>
  <c r="L6" i="15"/>
  <c r="T6" i="15"/>
  <c r="M6" i="15"/>
  <c r="H15" i="11"/>
  <c r="M15" i="11"/>
  <c r="X5" i="7"/>
  <c r="H5" i="8" s="1"/>
  <c r="S5" i="8" s="1"/>
  <c r="S6" i="8" s="1"/>
  <c r="R6" i="15"/>
  <c r="S6" i="15"/>
  <c r="D6" i="13"/>
  <c r="J6" i="15"/>
  <c r="L15" i="11"/>
  <c r="J15" i="21"/>
  <c r="T15" i="11"/>
  <c r="F15" i="11"/>
  <c r="H10" i="14"/>
  <c r="K10" i="23"/>
  <c r="N10" i="23"/>
  <c r="K6" i="15"/>
  <c r="G6" i="13"/>
  <c r="M10" i="23"/>
  <c r="P17" i="15"/>
  <c r="Q17" i="15"/>
  <c r="T17" i="15"/>
  <c r="P17" i="23"/>
  <c r="M15" i="15"/>
  <c r="R14" i="8"/>
  <c r="I14" i="9" s="1"/>
  <c r="O14" i="9" s="1"/>
  <c r="O15" i="9" s="1"/>
  <c r="M12" i="23"/>
  <c r="R12" i="8"/>
  <c r="U10" i="15"/>
  <c r="M10" i="15"/>
  <c r="Q10" i="15"/>
  <c r="R10" i="15"/>
  <c r="K10" i="15"/>
  <c r="P10" i="12"/>
  <c r="K10" i="12"/>
  <c r="L10" i="15"/>
  <c r="T10" i="12"/>
  <c r="I10" i="12"/>
  <c r="D10" i="12"/>
  <c r="J10" i="15"/>
  <c r="O10" i="15"/>
  <c r="P10" i="15"/>
  <c r="R10" i="8"/>
  <c r="R7" i="8"/>
  <c r="R8" i="8" s="1"/>
  <c r="T8" i="15"/>
  <c r="L8" i="15"/>
  <c r="I8" i="23"/>
  <c r="B9" i="9"/>
  <c r="G9" i="9" s="1"/>
  <c r="G10" i="9" s="1"/>
  <c r="Q10" i="8"/>
  <c r="U17" i="13"/>
  <c r="L16" i="14"/>
  <c r="S12" i="14"/>
  <c r="I6" i="21"/>
  <c r="K6" i="21"/>
  <c r="B14" i="8"/>
  <c r="N14" i="8" s="1"/>
  <c r="N15" i="8" s="1"/>
  <c r="B14" i="21"/>
  <c r="B14" i="17"/>
  <c r="S14" i="13"/>
  <c r="V14" i="13" s="1"/>
  <c r="V15" i="13" s="1"/>
  <c r="B14" i="7"/>
  <c r="F14" i="7" s="1"/>
  <c r="F15" i="7" s="1"/>
  <c r="B14" i="4"/>
  <c r="L14" i="3"/>
  <c r="Q14" i="3" s="1"/>
  <c r="K14" i="17"/>
  <c r="L14" i="13"/>
  <c r="B14" i="6"/>
  <c r="H15" i="6" s="1"/>
  <c r="I14" i="4"/>
  <c r="M14" i="4" s="1"/>
  <c r="G14" i="2"/>
  <c r="K14" i="2" s="1"/>
  <c r="K15" i="2" s="1"/>
  <c r="C6" i="2"/>
  <c r="B14" i="23"/>
  <c r="B14" i="5"/>
  <c r="B14" i="3"/>
  <c r="J14" i="3" s="1"/>
  <c r="J15" i="3" s="1"/>
  <c r="C14" i="2"/>
  <c r="K14" i="6"/>
  <c r="P14" i="6" s="1"/>
  <c r="H14" i="7"/>
  <c r="P14" i="7" s="1"/>
  <c r="P15" i="7" s="1"/>
  <c r="M14" i="2"/>
  <c r="S14" i="2" s="1"/>
  <c r="S15" i="2" s="1"/>
  <c r="B14" i="15"/>
  <c r="P14" i="8"/>
  <c r="R14" i="6"/>
  <c r="S15" i="6" s="1"/>
  <c r="B14" i="2"/>
  <c r="E5" i="2"/>
  <c r="E6" i="2" s="1"/>
  <c r="S14" i="3"/>
  <c r="L15" i="23"/>
  <c r="P15" i="23"/>
  <c r="K15" i="23"/>
  <c r="O15" i="23"/>
  <c r="N15" i="23"/>
  <c r="J15" i="23"/>
  <c r="N9" i="8"/>
  <c r="N10" i="8" s="1"/>
  <c r="D17" i="17"/>
  <c r="H17" i="17"/>
  <c r="G17" i="17"/>
  <c r="E17" i="17"/>
  <c r="F17" i="17"/>
  <c r="T6" i="12"/>
  <c r="P6" i="12"/>
  <c r="J10" i="12"/>
  <c r="T15" i="12"/>
  <c r="P15" i="12"/>
  <c r="D15" i="12"/>
  <c r="U12" i="6"/>
  <c r="P15" i="11"/>
  <c r="Q15" i="11"/>
  <c r="U10" i="13"/>
  <c r="L9" i="14"/>
  <c r="D10" i="14"/>
  <c r="F10" i="14"/>
  <c r="G10" i="14"/>
  <c r="G8" i="14"/>
  <c r="I15" i="15"/>
  <c r="O8" i="16"/>
  <c r="M17" i="17"/>
  <c r="M6" i="21"/>
  <c r="I12" i="21"/>
  <c r="C17" i="23"/>
  <c r="I17" i="23"/>
  <c r="I10" i="14"/>
  <c r="D17" i="13"/>
  <c r="Q5" i="8"/>
  <c r="O10" i="23"/>
  <c r="P10" i="23"/>
  <c r="L10" i="23"/>
  <c r="X16" i="7"/>
  <c r="H16" i="8" s="1"/>
  <c r="S16" i="8" s="1"/>
  <c r="S17" i="8" s="1"/>
  <c r="I17" i="14"/>
  <c r="D17" i="21"/>
  <c r="E17" i="21"/>
  <c r="I10" i="23"/>
  <c r="U17" i="15"/>
  <c r="S17" i="15"/>
  <c r="O17" i="15"/>
  <c r="K17" i="15"/>
  <c r="U9" i="6"/>
  <c r="U10" i="6" s="1"/>
  <c r="U8" i="13"/>
  <c r="L7" i="14"/>
  <c r="O17" i="23"/>
  <c r="M17" i="23"/>
  <c r="K5" i="2"/>
  <c r="K6" i="2" s="1"/>
  <c r="H6" i="2"/>
  <c r="H7" i="2"/>
  <c r="K12" i="23"/>
  <c r="L8" i="23"/>
  <c r="K8" i="23"/>
  <c r="P8" i="23"/>
  <c r="Q8" i="23"/>
  <c r="U15" i="11"/>
  <c r="G15" i="11"/>
  <c r="S15" i="11"/>
  <c r="H7" i="21"/>
  <c r="F7" i="21"/>
  <c r="F8" i="21" s="1"/>
  <c r="C8" i="21"/>
  <c r="B5" i="11"/>
  <c r="U5" i="11" s="1"/>
  <c r="R16" i="8"/>
  <c r="S10" i="8"/>
  <c r="N17" i="23"/>
  <c r="J8" i="23"/>
  <c r="N12" i="8"/>
  <c r="C17" i="15"/>
  <c r="J17" i="23"/>
  <c r="N8" i="23"/>
  <c r="O8" i="23"/>
  <c r="N17" i="17"/>
  <c r="F17" i="14"/>
  <c r="G17" i="14"/>
  <c r="C8" i="14"/>
  <c r="I8" i="14"/>
  <c r="E8" i="14"/>
  <c r="D8" i="14"/>
  <c r="H8" i="14"/>
  <c r="L14" i="14"/>
  <c r="D15" i="14"/>
  <c r="C15" i="14"/>
  <c r="G15" i="14"/>
  <c r="F15" i="14"/>
  <c r="H15" i="14"/>
  <c r="N8" i="16"/>
  <c r="J6" i="21"/>
  <c r="K17" i="23"/>
  <c r="L6" i="21"/>
  <c r="R5" i="8"/>
  <c r="E15" i="14"/>
  <c r="E6" i="13"/>
  <c r="I6" i="13"/>
  <c r="Q16" i="8"/>
  <c r="B14" i="9"/>
  <c r="G14" i="9" s="1"/>
  <c r="G15" i="9" s="1"/>
  <c r="S5" i="2"/>
  <c r="S6" i="2" s="1"/>
  <c r="N6" i="2"/>
  <c r="N12" i="23"/>
  <c r="C6" i="13"/>
  <c r="U6" i="15"/>
  <c r="V5" i="13"/>
  <c r="V6" i="13" s="1"/>
  <c r="T6" i="13"/>
  <c r="B5" i="14"/>
  <c r="P7" i="7"/>
  <c r="P8" i="7" s="1"/>
  <c r="R7" i="7"/>
  <c r="X7" i="7" s="1"/>
  <c r="H7" i="8" s="1"/>
  <c r="S7" i="8" s="1"/>
  <c r="S8" i="8" s="1"/>
  <c r="C15" i="23"/>
  <c r="B7" i="9"/>
  <c r="G7" i="9" s="1"/>
  <c r="G8" i="9" s="1"/>
  <c r="D17" i="23"/>
  <c r="E17" i="23"/>
  <c r="P17" i="13"/>
  <c r="N17" i="13"/>
  <c r="O17" i="13"/>
  <c r="E16" i="15"/>
  <c r="E17" i="15" s="1"/>
  <c r="L17" i="21"/>
  <c r="N17" i="21"/>
  <c r="J17" i="21"/>
  <c r="L15" i="21"/>
  <c r="M15" i="21"/>
  <c r="I15" i="21"/>
  <c r="N10" i="21"/>
  <c r="J10" i="21"/>
  <c r="M10" i="21"/>
  <c r="I10" i="21"/>
  <c r="L10" i="21"/>
  <c r="K10" i="21"/>
  <c r="Q16" i="17"/>
  <c r="Q17" i="17" s="1"/>
  <c r="L17" i="17"/>
  <c r="Q9" i="17"/>
  <c r="Q10" i="17" s="1"/>
  <c r="L10" i="17"/>
  <c r="S16" i="16"/>
  <c r="L16" i="16"/>
  <c r="J16" i="16"/>
  <c r="J17" i="16" s="1"/>
  <c r="H17" i="16"/>
  <c r="Q14" i="16"/>
  <c r="Q15" i="16" s="1"/>
  <c r="N15" i="16"/>
  <c r="O15" i="16"/>
  <c r="S9" i="16"/>
  <c r="L9" i="16"/>
  <c r="M10" i="16" s="1"/>
  <c r="J9" i="16"/>
  <c r="J10" i="16" s="1"/>
  <c r="H10" i="16"/>
  <c r="Q7" i="16"/>
  <c r="Q8" i="16" s="1"/>
  <c r="U15" i="15"/>
  <c r="J15" i="15"/>
  <c r="N15" i="15"/>
  <c r="R15" i="15"/>
  <c r="K15" i="15"/>
  <c r="O15" i="15"/>
  <c r="S15" i="15"/>
  <c r="V16" i="13"/>
  <c r="V17" i="13" s="1"/>
  <c r="T17" i="13"/>
  <c r="V9" i="13"/>
  <c r="V10" i="13" s="1"/>
  <c r="T10" i="13"/>
  <c r="V7" i="13"/>
  <c r="V8" i="13" s="1"/>
  <c r="T8" i="13"/>
  <c r="U16" i="6"/>
  <c r="U17" i="6" s="1"/>
  <c r="U7" i="6"/>
  <c r="U8" i="6" s="1"/>
  <c r="E15" i="10"/>
  <c r="F15" i="10"/>
  <c r="K15" i="10"/>
  <c r="L15" i="10"/>
  <c r="M15" i="10"/>
  <c r="S15" i="10"/>
  <c r="T15" i="10"/>
  <c r="U15" i="10"/>
  <c r="E10" i="10"/>
  <c r="K10" i="10"/>
  <c r="L10" i="10"/>
  <c r="M10" i="10"/>
  <c r="S10" i="10"/>
  <c r="T10" i="10"/>
  <c r="U10" i="10"/>
  <c r="E8" i="10"/>
  <c r="F8" i="10"/>
  <c r="G8" i="10"/>
  <c r="J8" i="10"/>
  <c r="L8" i="10"/>
  <c r="S8" i="10"/>
  <c r="U8" i="10"/>
  <c r="E6" i="10"/>
  <c r="F6" i="10"/>
  <c r="G6" i="10"/>
  <c r="J6" i="10"/>
  <c r="K6" i="10"/>
  <c r="L6" i="10"/>
  <c r="M6" i="10"/>
  <c r="S6" i="10"/>
  <c r="T6" i="10"/>
  <c r="U6" i="10"/>
  <c r="D10" i="9"/>
  <c r="F8" i="9"/>
  <c r="D17" i="8"/>
  <c r="E17" i="8"/>
  <c r="F17" i="8"/>
  <c r="G17" i="8"/>
  <c r="I17" i="8"/>
  <c r="J17" i="8"/>
  <c r="K17" i="8"/>
  <c r="L17" i="8"/>
  <c r="M17" i="8"/>
  <c r="C17" i="8"/>
  <c r="E15" i="8"/>
  <c r="E12" i="8"/>
  <c r="D10" i="8"/>
  <c r="E10" i="8"/>
  <c r="F10" i="8"/>
  <c r="G10" i="8"/>
  <c r="H10" i="8"/>
  <c r="I10" i="8"/>
  <c r="J10" i="8"/>
  <c r="K10" i="8"/>
  <c r="L10" i="8"/>
  <c r="M10" i="8"/>
  <c r="C10" i="8"/>
  <c r="D8" i="8"/>
  <c r="E8" i="8"/>
  <c r="F8" i="8"/>
  <c r="G8" i="8"/>
  <c r="I8" i="8"/>
  <c r="J8" i="8"/>
  <c r="K8" i="8"/>
  <c r="L8" i="8"/>
  <c r="M8" i="8"/>
  <c r="C8" i="8"/>
  <c r="D6" i="8"/>
  <c r="E6" i="8"/>
  <c r="F6" i="8"/>
  <c r="G6" i="8"/>
  <c r="I6" i="8"/>
  <c r="J6" i="8"/>
  <c r="K6" i="8"/>
  <c r="L6" i="8"/>
  <c r="M6" i="8"/>
  <c r="C6" i="8"/>
  <c r="T17" i="7"/>
  <c r="U17" i="7"/>
  <c r="V17" i="7"/>
  <c r="W17" i="7"/>
  <c r="S17" i="7"/>
  <c r="J17" i="7"/>
  <c r="K17" i="7"/>
  <c r="L17" i="7"/>
  <c r="M17" i="7"/>
  <c r="N17" i="7"/>
  <c r="O17" i="7"/>
  <c r="P17" i="7"/>
  <c r="I17" i="7"/>
  <c r="D17" i="7"/>
  <c r="E17" i="7"/>
  <c r="F17" i="7"/>
  <c r="C17" i="7"/>
  <c r="T15" i="7"/>
  <c r="U15" i="7"/>
  <c r="V15" i="7"/>
  <c r="W15" i="7"/>
  <c r="X15" i="7"/>
  <c r="S15" i="7"/>
  <c r="U12" i="7"/>
  <c r="E12" i="7"/>
  <c r="F12" i="7"/>
  <c r="T10" i="7"/>
  <c r="U10" i="7"/>
  <c r="V10" i="7"/>
  <c r="W10" i="7"/>
  <c r="X10" i="7"/>
  <c r="S10" i="7"/>
  <c r="J10" i="7"/>
  <c r="K10" i="7"/>
  <c r="L10" i="7"/>
  <c r="M10" i="7"/>
  <c r="N10" i="7"/>
  <c r="O10" i="7"/>
  <c r="P10" i="7"/>
  <c r="D10" i="7"/>
  <c r="E10" i="7"/>
  <c r="F10" i="7"/>
  <c r="C10" i="7"/>
  <c r="J8" i="7"/>
  <c r="K8" i="7"/>
  <c r="L8" i="7"/>
  <c r="M8" i="7"/>
  <c r="N8" i="7"/>
  <c r="O8" i="7"/>
  <c r="I8" i="7"/>
  <c r="D8" i="7"/>
  <c r="E8" i="7"/>
  <c r="F8" i="7"/>
  <c r="C8" i="7"/>
  <c r="T6" i="7"/>
  <c r="U6" i="7"/>
  <c r="V6" i="7"/>
  <c r="W6" i="7"/>
  <c r="S6" i="7"/>
  <c r="J6" i="7"/>
  <c r="K6" i="7"/>
  <c r="L6" i="7"/>
  <c r="M6" i="7"/>
  <c r="N6" i="7"/>
  <c r="O6" i="7"/>
  <c r="P6" i="7"/>
  <c r="I6" i="7"/>
  <c r="D6" i="7"/>
  <c r="E6" i="7"/>
  <c r="F6" i="7"/>
  <c r="C6" i="7"/>
  <c r="T17" i="6"/>
  <c r="S17" i="6"/>
  <c r="M17" i="6"/>
  <c r="N17" i="6"/>
  <c r="O17" i="6"/>
  <c r="P17" i="6"/>
  <c r="L17" i="6"/>
  <c r="D17" i="6"/>
  <c r="E17" i="6"/>
  <c r="F17" i="6"/>
  <c r="G17" i="6"/>
  <c r="I17" i="6"/>
  <c r="C17" i="6"/>
  <c r="T15" i="6"/>
  <c r="M15" i="6"/>
  <c r="N15" i="6"/>
  <c r="O15" i="6"/>
  <c r="P15" i="6"/>
  <c r="L15" i="6"/>
  <c r="D15" i="6"/>
  <c r="E15" i="6"/>
  <c r="F15" i="6"/>
  <c r="G15" i="6"/>
  <c r="I15" i="6"/>
  <c r="C15" i="6"/>
  <c r="S12" i="6"/>
  <c r="M12" i="6"/>
  <c r="P12" i="6"/>
  <c r="D12" i="6"/>
  <c r="I12" i="6"/>
  <c r="C12" i="6"/>
  <c r="T10" i="6"/>
  <c r="S10" i="6"/>
  <c r="M10" i="6"/>
  <c r="N10" i="6"/>
  <c r="O10" i="6"/>
  <c r="P10" i="6"/>
  <c r="L10" i="6"/>
  <c r="D10" i="6"/>
  <c r="E10" i="6"/>
  <c r="F10" i="6"/>
  <c r="G10" i="6"/>
  <c r="I10" i="6"/>
  <c r="C10" i="6"/>
  <c r="T8" i="6"/>
  <c r="S8" i="6"/>
  <c r="M8" i="6"/>
  <c r="N8" i="6"/>
  <c r="O8" i="6"/>
  <c r="P8" i="6"/>
  <c r="L8" i="6"/>
  <c r="D8" i="6"/>
  <c r="E8" i="6"/>
  <c r="F8" i="6"/>
  <c r="G8" i="6"/>
  <c r="I8" i="6"/>
  <c r="C8" i="6"/>
  <c r="T6" i="6"/>
  <c r="S6" i="6"/>
  <c r="M6" i="6"/>
  <c r="N6" i="6"/>
  <c r="O6" i="6"/>
  <c r="L6" i="6"/>
  <c r="D6" i="6"/>
  <c r="E6" i="6"/>
  <c r="F6" i="6"/>
  <c r="G6" i="6"/>
  <c r="C6" i="6"/>
  <c r="D17" i="5"/>
  <c r="E17" i="5"/>
  <c r="F17" i="5"/>
  <c r="G17" i="5"/>
  <c r="H17" i="5"/>
  <c r="I17" i="5"/>
  <c r="J17" i="5"/>
  <c r="K17" i="5"/>
  <c r="L17" i="5"/>
  <c r="M17" i="5"/>
  <c r="N17" i="5"/>
  <c r="C17" i="5"/>
  <c r="D12" i="5"/>
  <c r="E12" i="5"/>
  <c r="N12" i="5"/>
  <c r="C12" i="5"/>
  <c r="D8" i="5"/>
  <c r="E8" i="5"/>
  <c r="F8" i="5"/>
  <c r="G8" i="5"/>
  <c r="H8" i="5"/>
  <c r="I8" i="5"/>
  <c r="J8" i="5"/>
  <c r="K8" i="5"/>
  <c r="L8" i="5"/>
  <c r="M8" i="5"/>
  <c r="N8" i="5"/>
  <c r="C8" i="5"/>
  <c r="D6" i="5"/>
  <c r="E6" i="5"/>
  <c r="F6" i="5"/>
  <c r="G6" i="5"/>
  <c r="H6" i="5"/>
  <c r="I6" i="5"/>
  <c r="J6" i="5"/>
  <c r="K6" i="5"/>
  <c r="L6" i="5"/>
  <c r="M6" i="5"/>
  <c r="N6" i="5"/>
  <c r="C6" i="5"/>
  <c r="K17" i="4"/>
  <c r="L17" i="4"/>
  <c r="M17" i="4"/>
  <c r="J17" i="4"/>
  <c r="D17" i="4"/>
  <c r="E17" i="4"/>
  <c r="F17" i="4"/>
  <c r="C17" i="4"/>
  <c r="M15" i="4"/>
  <c r="K12" i="4"/>
  <c r="M12" i="4"/>
  <c r="F12" i="4"/>
  <c r="C12" i="4"/>
  <c r="K10" i="4"/>
  <c r="L10" i="4"/>
  <c r="M10" i="4"/>
  <c r="J10" i="4"/>
  <c r="D10" i="4"/>
  <c r="E10" i="4"/>
  <c r="F10" i="4"/>
  <c r="C10" i="4"/>
  <c r="K8" i="4"/>
  <c r="L8" i="4"/>
  <c r="M8" i="4"/>
  <c r="J8" i="4"/>
  <c r="D8" i="4"/>
  <c r="E8" i="4"/>
  <c r="F8" i="4"/>
  <c r="C8" i="4"/>
  <c r="K6" i="4"/>
  <c r="L6" i="4"/>
  <c r="M6" i="4"/>
  <c r="J6" i="4"/>
  <c r="D6" i="4"/>
  <c r="E6" i="4"/>
  <c r="F6" i="4"/>
  <c r="C6" i="4"/>
  <c r="N17" i="3"/>
  <c r="O17" i="3"/>
  <c r="P17" i="3"/>
  <c r="Q17" i="3"/>
  <c r="M17" i="3"/>
  <c r="D17" i="3"/>
  <c r="E17" i="3"/>
  <c r="F17" i="3"/>
  <c r="G17" i="3"/>
  <c r="H17" i="3"/>
  <c r="I17" i="3"/>
  <c r="J17" i="3"/>
  <c r="N15" i="3"/>
  <c r="O15" i="3"/>
  <c r="P15" i="3"/>
  <c r="Q15" i="3"/>
  <c r="M15" i="3"/>
  <c r="H15" i="3"/>
  <c r="N12" i="3"/>
  <c r="Q12" i="3"/>
  <c r="G12" i="3"/>
  <c r="J12" i="3"/>
  <c r="N10" i="3"/>
  <c r="O10" i="3"/>
  <c r="P10" i="3"/>
  <c r="Q10" i="3"/>
  <c r="M10" i="3"/>
  <c r="D10" i="3"/>
  <c r="E10" i="3"/>
  <c r="F10" i="3"/>
  <c r="G10" i="3"/>
  <c r="H10" i="3"/>
  <c r="I10" i="3"/>
  <c r="J10" i="3"/>
  <c r="N8" i="3"/>
  <c r="O8" i="3"/>
  <c r="P8" i="3"/>
  <c r="Q8" i="3"/>
  <c r="M8" i="3"/>
  <c r="D8" i="3"/>
  <c r="E8" i="3"/>
  <c r="F8" i="3"/>
  <c r="G8" i="3"/>
  <c r="H8" i="3"/>
  <c r="I8" i="3"/>
  <c r="J8" i="3"/>
  <c r="C8" i="3"/>
  <c r="N6" i="3"/>
  <c r="O6" i="3"/>
  <c r="P6" i="3"/>
  <c r="Q6" i="3"/>
  <c r="M6" i="3"/>
  <c r="D6" i="3"/>
  <c r="E6" i="3"/>
  <c r="F6" i="3"/>
  <c r="G6" i="3"/>
  <c r="H6" i="3"/>
  <c r="I6" i="3"/>
  <c r="J6" i="3"/>
  <c r="C6" i="3"/>
  <c r="O17" i="2"/>
  <c r="P17" i="2"/>
  <c r="Q17" i="2"/>
  <c r="R17" i="2"/>
  <c r="S17" i="2"/>
  <c r="I17" i="2"/>
  <c r="J17" i="2"/>
  <c r="H17" i="2"/>
  <c r="Q12" i="2"/>
  <c r="S12" i="2"/>
  <c r="D12" i="2"/>
  <c r="C12" i="2"/>
  <c r="O10" i="2"/>
  <c r="P10" i="2"/>
  <c r="Q10" i="2"/>
  <c r="R10" i="2"/>
  <c r="S10" i="2"/>
  <c r="D10" i="2"/>
  <c r="C10" i="2"/>
  <c r="O8" i="2"/>
  <c r="P8" i="2"/>
  <c r="Q8" i="2"/>
  <c r="R8" i="2"/>
  <c r="S8" i="2"/>
  <c r="N8" i="2"/>
  <c r="D8" i="2"/>
  <c r="E8" i="2"/>
  <c r="C8" i="2"/>
  <c r="M17" i="1"/>
  <c r="N17" i="1"/>
  <c r="O17" i="1"/>
  <c r="P17" i="1"/>
  <c r="Q17" i="1"/>
  <c r="R17" i="1"/>
  <c r="S17" i="1"/>
  <c r="D15" i="1"/>
  <c r="F15" i="1"/>
  <c r="G15" i="1"/>
  <c r="H15" i="1"/>
  <c r="J15" i="1"/>
  <c r="K15" i="1"/>
  <c r="L15" i="1"/>
  <c r="T8" i="1"/>
  <c r="L12" i="1"/>
  <c r="O12" i="1"/>
  <c r="D10" i="1"/>
  <c r="E10" i="1"/>
  <c r="F10" i="1"/>
  <c r="G10" i="1"/>
  <c r="H10" i="1"/>
  <c r="I10" i="1"/>
  <c r="J10" i="1"/>
  <c r="K10" i="1"/>
  <c r="M10" i="1"/>
  <c r="N10" i="1"/>
  <c r="O10" i="1"/>
  <c r="P10" i="1"/>
  <c r="Q10" i="1"/>
  <c r="R10" i="1"/>
  <c r="S10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C6" i="1"/>
  <c r="I15" i="16" l="1"/>
  <c r="J14" i="16"/>
  <c r="J15" i="16" s="1"/>
  <c r="H15" i="16"/>
  <c r="O12" i="14"/>
  <c r="Q5" i="16"/>
  <c r="Q6" i="16" s="1"/>
  <c r="E15" i="4"/>
  <c r="R15" i="8"/>
  <c r="E8" i="9"/>
  <c r="I9" i="9"/>
  <c r="N10" i="9" s="1"/>
  <c r="O15" i="7"/>
  <c r="H6" i="8"/>
  <c r="H17" i="8"/>
  <c r="C10" i="9"/>
  <c r="T15" i="13"/>
  <c r="U14" i="6"/>
  <c r="U15" i="6" s="1"/>
  <c r="J15" i="4"/>
  <c r="X6" i="7"/>
  <c r="L15" i="7"/>
  <c r="X17" i="7"/>
  <c r="E10" i="9"/>
  <c r="F15" i="4"/>
  <c r="C8" i="9"/>
  <c r="D8" i="9"/>
  <c r="T14" i="8"/>
  <c r="T15" i="8" s="1"/>
  <c r="O6" i="16"/>
  <c r="N5" i="8"/>
  <c r="N6" i="8" s="1"/>
  <c r="C15" i="4"/>
  <c r="D15" i="4"/>
  <c r="N16" i="8"/>
  <c r="N17" i="8" s="1"/>
  <c r="I11" i="9"/>
  <c r="L12" i="9" s="1"/>
  <c r="I15" i="2"/>
  <c r="K15" i="7"/>
  <c r="F15" i="9"/>
  <c r="V8" i="7"/>
  <c r="M15" i="8"/>
  <c r="F10" i="9"/>
  <c r="J15" i="9"/>
  <c r="U15" i="13"/>
  <c r="M6" i="16"/>
  <c r="P6" i="16"/>
  <c r="Q15" i="2"/>
  <c r="D15" i="3"/>
  <c r="J15" i="8"/>
  <c r="L15" i="9"/>
  <c r="T16" i="8"/>
  <c r="T17" i="8" s="1"/>
  <c r="I7" i="9"/>
  <c r="L8" i="9" s="1"/>
  <c r="I15" i="8"/>
  <c r="F15" i="8"/>
  <c r="T9" i="8"/>
  <c r="T10" i="8" s="1"/>
  <c r="W8" i="7"/>
  <c r="D6" i="11"/>
  <c r="H6" i="11"/>
  <c r="L6" i="11"/>
  <c r="P6" i="11"/>
  <c r="T6" i="11"/>
  <c r="F6" i="11"/>
  <c r="N6" i="11"/>
  <c r="G6" i="11"/>
  <c r="S6" i="11"/>
  <c r="E6" i="11"/>
  <c r="M6" i="11"/>
  <c r="Q6" i="11"/>
  <c r="K6" i="11"/>
  <c r="U6" i="11"/>
  <c r="B5" i="9"/>
  <c r="T5" i="8"/>
  <c r="T6" i="8" s="1"/>
  <c r="Q6" i="8"/>
  <c r="N15" i="17"/>
  <c r="M15" i="17"/>
  <c r="O15" i="17"/>
  <c r="L15" i="17"/>
  <c r="P15" i="17"/>
  <c r="Q14" i="17"/>
  <c r="Q15" i="17" s="1"/>
  <c r="P15" i="2"/>
  <c r="C15" i="3"/>
  <c r="G15" i="3"/>
  <c r="R6" i="8"/>
  <c r="I5" i="9"/>
  <c r="N8" i="14"/>
  <c r="U8" i="14"/>
  <c r="P8" i="14"/>
  <c r="T8" i="14"/>
  <c r="V8" i="14"/>
  <c r="Q8" i="14"/>
  <c r="O8" i="14"/>
  <c r="R8" i="14"/>
  <c r="S8" i="14"/>
  <c r="M8" i="14"/>
  <c r="N10" i="14"/>
  <c r="P10" i="14"/>
  <c r="M10" i="14"/>
  <c r="T10" i="14"/>
  <c r="U10" i="14"/>
  <c r="S10" i="14"/>
  <c r="R10" i="14"/>
  <c r="Q10" i="14"/>
  <c r="O10" i="14"/>
  <c r="E15" i="5"/>
  <c r="G15" i="5"/>
  <c r="H15" i="5"/>
  <c r="K15" i="5"/>
  <c r="L15" i="5"/>
  <c r="N15" i="5"/>
  <c r="F15" i="5"/>
  <c r="M15" i="5"/>
  <c r="J15" i="5"/>
  <c r="I15" i="5"/>
  <c r="C15" i="5"/>
  <c r="D15" i="5"/>
  <c r="C15" i="1"/>
  <c r="I15" i="1"/>
  <c r="E15" i="1"/>
  <c r="O15" i="2"/>
  <c r="F15" i="3"/>
  <c r="L15" i="4"/>
  <c r="S8" i="7"/>
  <c r="U8" i="7"/>
  <c r="D15" i="7"/>
  <c r="N15" i="7"/>
  <c r="J15" i="7"/>
  <c r="H8" i="8"/>
  <c r="L15" i="8"/>
  <c r="H15" i="8"/>
  <c r="D15" i="8"/>
  <c r="M8" i="9"/>
  <c r="E15" i="9"/>
  <c r="N15" i="9"/>
  <c r="S15" i="8"/>
  <c r="Q15" i="8"/>
  <c r="D15" i="23"/>
  <c r="E15" i="23"/>
  <c r="F14" i="23"/>
  <c r="F15" i="23" s="1"/>
  <c r="G15" i="17"/>
  <c r="H15" i="17"/>
  <c r="E15" i="17"/>
  <c r="D15" i="17"/>
  <c r="F15" i="17"/>
  <c r="I14" i="17"/>
  <c r="I15" i="17" s="1"/>
  <c r="C15" i="17"/>
  <c r="H15" i="2"/>
  <c r="N15" i="2"/>
  <c r="E15" i="7"/>
  <c r="K15" i="9"/>
  <c r="J15" i="2"/>
  <c r="R15" i="2"/>
  <c r="I15" i="3"/>
  <c r="E15" i="3"/>
  <c r="K15" i="4"/>
  <c r="X8" i="7"/>
  <c r="T8" i="7"/>
  <c r="C15" i="7"/>
  <c r="I15" i="7"/>
  <c r="M15" i="7"/>
  <c r="C15" i="8"/>
  <c r="K15" i="8"/>
  <c r="G15" i="8"/>
  <c r="J8" i="9"/>
  <c r="C15" i="9"/>
  <c r="D15" i="9"/>
  <c r="M15" i="9"/>
  <c r="T7" i="8"/>
  <c r="T8" i="8" s="1"/>
  <c r="G6" i="14"/>
  <c r="E6" i="14"/>
  <c r="F6" i="14"/>
  <c r="D6" i="14"/>
  <c r="H6" i="14"/>
  <c r="I6" i="14"/>
  <c r="C6" i="14"/>
  <c r="Q17" i="8"/>
  <c r="B16" i="9"/>
  <c r="Q15" i="14"/>
  <c r="T15" i="14"/>
  <c r="U15" i="14"/>
  <c r="M15" i="14"/>
  <c r="N15" i="14"/>
  <c r="P15" i="14"/>
  <c r="O15" i="14"/>
  <c r="R15" i="14"/>
  <c r="S15" i="14"/>
  <c r="V15" i="14"/>
  <c r="N7" i="8"/>
  <c r="N8" i="8" s="1"/>
  <c r="T12" i="8"/>
  <c r="B11" i="9"/>
  <c r="R17" i="8"/>
  <c r="I16" i="9"/>
  <c r="C15" i="15"/>
  <c r="E14" i="15"/>
  <c r="E15" i="15" s="1"/>
  <c r="D15" i="15"/>
  <c r="N15" i="13"/>
  <c r="O15" i="13"/>
  <c r="P15" i="13"/>
  <c r="M15" i="13"/>
  <c r="Q14" i="13"/>
  <c r="Q15" i="13" s="1"/>
  <c r="E15" i="21"/>
  <c r="C15" i="21"/>
  <c r="D15" i="21"/>
  <c r="F14" i="21"/>
  <c r="F15" i="21" s="1"/>
  <c r="M8" i="21"/>
  <c r="J8" i="21"/>
  <c r="I8" i="21"/>
  <c r="N8" i="21"/>
  <c r="L8" i="21"/>
  <c r="K8" i="21"/>
  <c r="Q17" i="14"/>
  <c r="V17" i="14"/>
  <c r="N17" i="14"/>
  <c r="T17" i="14"/>
  <c r="U17" i="14"/>
  <c r="R17" i="14"/>
  <c r="M17" i="14"/>
  <c r="P17" i="14"/>
  <c r="S17" i="14"/>
  <c r="O17" i="14"/>
  <c r="N17" i="16"/>
  <c r="Q16" i="16"/>
  <c r="Q17" i="16" s="1"/>
  <c r="O17" i="16"/>
  <c r="P17" i="16"/>
  <c r="M17" i="16"/>
  <c r="Q9" i="16"/>
  <c r="Q10" i="16" s="1"/>
  <c r="P10" i="16"/>
  <c r="O10" i="16"/>
  <c r="N10" i="16"/>
  <c r="K10" i="9" l="1"/>
  <c r="L10" i="9"/>
  <c r="O9" i="9"/>
  <c r="O10" i="9" s="1"/>
  <c r="M10" i="9"/>
  <c r="J10" i="9"/>
  <c r="O7" i="9"/>
  <c r="O8" i="9" s="1"/>
  <c r="K8" i="9"/>
  <c r="N8" i="9"/>
  <c r="L6" i="9"/>
  <c r="M6" i="9"/>
  <c r="K6" i="9"/>
  <c r="J6" i="9"/>
  <c r="N6" i="9"/>
  <c r="O5" i="9"/>
  <c r="O6" i="9" s="1"/>
  <c r="G5" i="9"/>
  <c r="G6" i="9" s="1"/>
  <c r="D6" i="9"/>
  <c r="C6" i="9"/>
  <c r="F6" i="9"/>
  <c r="E6" i="9"/>
  <c r="O16" i="9"/>
  <c r="O17" i="9" s="1"/>
  <c r="K17" i="9"/>
  <c r="L17" i="9"/>
  <c r="J17" i="9"/>
  <c r="N17" i="9"/>
  <c r="M17" i="9"/>
  <c r="C17" i="9"/>
  <c r="E17" i="9"/>
  <c r="F17" i="9"/>
</calcChain>
</file>

<file path=xl/sharedStrings.xml><?xml version="1.0" encoding="utf-8"?>
<sst xmlns="http://schemas.openxmlformats.org/spreadsheetml/2006/main" count="1543" uniqueCount="235">
  <si>
    <t>問１　居住地区</t>
  </si>
  <si>
    <t>問２　性別</t>
  </si>
  <si>
    <t xml:space="preserve"> </t>
  </si>
  <si>
    <t xml:space="preserve">  調査数                      </t>
  </si>
  <si>
    <t xml:space="preserve">栄川中学校区                  </t>
  </si>
  <si>
    <t xml:space="preserve">東中学校区                    </t>
  </si>
  <si>
    <t xml:space="preserve">西中学校区                    </t>
  </si>
  <si>
    <t xml:space="preserve">桜が丘中学校区                </t>
  </si>
  <si>
    <t xml:space="preserve">原野谷中学校区                </t>
  </si>
  <si>
    <t xml:space="preserve">北中学校区                    </t>
  </si>
  <si>
    <t xml:space="preserve">城東中学校区                  </t>
  </si>
  <si>
    <t xml:space="preserve">大浜中学校区                  </t>
  </si>
  <si>
    <t xml:space="preserve">大須賀中学校区                </t>
  </si>
  <si>
    <t xml:space="preserve">掛川市内だが、わからない      </t>
  </si>
  <si>
    <t xml:space="preserve">森町                          </t>
  </si>
  <si>
    <t xml:space="preserve">菊川市                        </t>
  </si>
  <si>
    <t xml:space="preserve">袋井市                        </t>
  </si>
  <si>
    <t xml:space="preserve">磐田市                        </t>
  </si>
  <si>
    <t xml:space="preserve">御前崎市                      </t>
  </si>
  <si>
    <t xml:space="preserve">島田市                        </t>
  </si>
  <si>
    <t xml:space="preserve">その他の市町                  </t>
  </si>
  <si>
    <t xml:space="preserve">  無回答                      </t>
  </si>
  <si>
    <t xml:space="preserve">  全  体</t>
  </si>
  <si>
    <t>男性</t>
  </si>
  <si>
    <t>女性</t>
  </si>
  <si>
    <t>その他</t>
  </si>
  <si>
    <t xml:space="preserve">問１　居住地区    </t>
  </si>
  <si>
    <t>『掛川市』</t>
  </si>
  <si>
    <t>『その他の市町』</t>
  </si>
  <si>
    <t>問３　世帯構成</t>
  </si>
  <si>
    <t xml:space="preserve">『掛川市』                    </t>
  </si>
  <si>
    <t xml:space="preserve">『その他の市町』              </t>
  </si>
  <si>
    <t xml:space="preserve">男性                          </t>
  </si>
  <si>
    <t xml:space="preserve">女性                          </t>
  </si>
  <si>
    <t xml:space="preserve">その他                        </t>
  </si>
  <si>
    <t xml:space="preserve">ひとり暮らし（寮・宿舎又はアパート）                        </t>
  </si>
  <si>
    <t xml:space="preserve">ひとり親世帯（父親又は母親と本人）                          </t>
  </si>
  <si>
    <t xml:space="preserve">核家族・二世代世帯（両親と本人、兄弟姉妹等）                </t>
  </si>
  <si>
    <t xml:space="preserve">三世代世帯・多世代世帯（自分と親と祖父母等）                </t>
  </si>
  <si>
    <t>問４　同居人数</t>
  </si>
  <si>
    <t>問５　兄弟姉妹の人数</t>
  </si>
  <si>
    <t>問５- ４　兄弟姉妹の人数</t>
  </si>
  <si>
    <t xml:space="preserve">１人                          </t>
  </si>
  <si>
    <t xml:space="preserve">２人                          </t>
  </si>
  <si>
    <t xml:space="preserve">３人                          </t>
  </si>
  <si>
    <t xml:space="preserve">４人                          </t>
  </si>
  <si>
    <t xml:space="preserve">５人                          </t>
  </si>
  <si>
    <t xml:space="preserve">６人                          </t>
  </si>
  <si>
    <t xml:space="preserve">７人以上                      </t>
  </si>
  <si>
    <t xml:space="preserve">４人以上                      </t>
  </si>
  <si>
    <t xml:space="preserve">  平  均                      </t>
  </si>
  <si>
    <t xml:space="preserve">  最小値                      </t>
  </si>
  <si>
    <t xml:space="preserve">  最大値                      </t>
  </si>
  <si>
    <t>問６　通学している高校</t>
  </si>
  <si>
    <t>問７　掛川市に愛着があるか</t>
  </si>
  <si>
    <t xml:space="preserve">掛川西高等学校                </t>
  </si>
  <si>
    <t xml:space="preserve">掛川東高等学校                </t>
  </si>
  <si>
    <t xml:space="preserve">掛川工業高等学校              </t>
  </si>
  <si>
    <t xml:space="preserve">横須賀高等学校                </t>
  </si>
  <si>
    <t xml:space="preserve">愛着がある                    </t>
  </si>
  <si>
    <t xml:space="preserve">愛着はない                    </t>
  </si>
  <si>
    <t xml:space="preserve">どちらともいえない            </t>
  </si>
  <si>
    <t>問８　普段大切にしている時間</t>
  </si>
  <si>
    <t xml:space="preserve">問10　居住地区の行事や活動への参加状況    </t>
  </si>
  <si>
    <t xml:space="preserve">家族との時間（会話）          </t>
  </si>
  <si>
    <t xml:space="preserve">友人との時間（会話）          </t>
  </si>
  <si>
    <t xml:space="preserve">１人でいる時間                </t>
  </si>
  <si>
    <t xml:space="preserve">勉強の時間                    </t>
  </si>
  <si>
    <t xml:space="preserve">部活動（クラブ活動）の時間    </t>
  </si>
  <si>
    <t xml:space="preserve">アルバイトの時間              </t>
  </si>
  <si>
    <t xml:space="preserve">娯楽や趣味の時間              </t>
  </si>
  <si>
    <t xml:space="preserve">自然とふれあう時間            </t>
  </si>
  <si>
    <t xml:space="preserve">ＳＮＳなどを通じたネットをする時間                          </t>
  </si>
  <si>
    <t>祭り等地域の行事に参加する時間</t>
  </si>
  <si>
    <t xml:space="preserve">参加している                  </t>
  </si>
  <si>
    <t xml:space="preserve">どちらかといえば参加している  </t>
  </si>
  <si>
    <t>どちらかといえば参加していない</t>
  </si>
  <si>
    <t xml:space="preserve">参加していない                </t>
  </si>
  <si>
    <t>問12　高校卒業後の進路希望</t>
  </si>
  <si>
    <t xml:space="preserve">『参加している』              </t>
  </si>
  <si>
    <t xml:space="preserve">『参加していない』            </t>
  </si>
  <si>
    <t xml:space="preserve">あると思う                    </t>
  </si>
  <si>
    <t xml:space="preserve">ないと思う                    </t>
  </si>
  <si>
    <t xml:space="preserve">県内の大学・専門学校等へ進学したい                          </t>
  </si>
  <si>
    <t xml:space="preserve">県外の大学・専門学校等へ進学したい                          </t>
  </si>
  <si>
    <t xml:space="preserve">掛川市内に就職したい          </t>
  </si>
  <si>
    <t xml:space="preserve">出身市町・今住んでいる市町（掛川市以外）に就職したい        </t>
  </si>
  <si>
    <t xml:space="preserve">掛川市以外の県内に就職したい  </t>
  </si>
  <si>
    <t xml:space="preserve">県外で就職したい              </t>
  </si>
  <si>
    <t xml:space="preserve">まだ考えていない・特に決まっていない                        </t>
  </si>
  <si>
    <t xml:space="preserve">問13　大学や専門学校等の卒業後の就職希望場所    </t>
  </si>
  <si>
    <t>問12・13　就職希望場所</t>
  </si>
  <si>
    <t xml:space="preserve">掛川市で就職したい            </t>
  </si>
  <si>
    <t xml:space="preserve">掛川市以外の県内で就職したい  </t>
  </si>
  <si>
    <t xml:space="preserve">外国で就職したい              </t>
  </si>
  <si>
    <t xml:space="preserve">大学や専門学校等の卒業後、掛川市で就職したい                </t>
  </si>
  <si>
    <t xml:space="preserve">大学や専門学校等の卒業後、出身市町・今住んでいる市町（掛川市以外）に就職したい            </t>
  </si>
  <si>
    <t xml:space="preserve">大学や専門学校等の卒業後、掛川市以外の県内で就職したい      </t>
  </si>
  <si>
    <t xml:space="preserve">大学や専門学校等の卒業後、県外で就職したい                  </t>
  </si>
  <si>
    <t xml:space="preserve">大学や専門学校等の卒業後、外国で就職したい                  </t>
  </si>
  <si>
    <t>大学や専門学校等の卒業後、不明</t>
  </si>
  <si>
    <t xml:space="preserve">高校卒業後、掛川市内で就職したい                            </t>
  </si>
  <si>
    <t xml:space="preserve">高校卒業後、出身市町・今住んでいる市町（掛川市以外）に就職したい                          </t>
  </si>
  <si>
    <t xml:space="preserve">高校卒業後、掛川市以外の県内で就職したい                    </t>
  </si>
  <si>
    <t xml:space="preserve">高校卒業後、県外で就職したい  </t>
  </si>
  <si>
    <t xml:space="preserve">高校卒業後、まだ考えていない・特に決まっていない            </t>
  </si>
  <si>
    <t>問14　掛川市で就職したい理由</t>
  </si>
  <si>
    <t xml:space="preserve">掛川市に自分が就きたいと思う仕事があるから                  </t>
  </si>
  <si>
    <t xml:space="preserve">掛川市に住みたいから          </t>
  </si>
  <si>
    <t xml:space="preserve">出身市町・今住んでいる市町（掛川市以外）に住みたいから      </t>
  </si>
  <si>
    <t xml:space="preserve">その他の理由があるから        </t>
  </si>
  <si>
    <t>問15　掛川市以外で就職したい理由</t>
  </si>
  <si>
    <t xml:space="preserve">掛川市に自分が就きたいと思う仕事がない                      </t>
  </si>
  <si>
    <t xml:space="preserve">掛川市に自分が就きたいと思う仕事はあるが、企業や会社に魅力を感じない                      </t>
  </si>
  <si>
    <t xml:space="preserve">出身市町（今住んでいる市町）で働きたい                      </t>
  </si>
  <si>
    <t xml:space="preserve">都会で働きたい                </t>
  </si>
  <si>
    <t xml:space="preserve">その他の理由がある            </t>
  </si>
  <si>
    <t>問14－１　掛川市で就きたい仕事</t>
  </si>
  <si>
    <t xml:space="preserve">農林漁業                      </t>
  </si>
  <si>
    <t xml:space="preserve">建設業                        </t>
  </si>
  <si>
    <t xml:space="preserve">製造業                        </t>
  </si>
  <si>
    <t xml:space="preserve">電気・ガス・水道業            </t>
  </si>
  <si>
    <t xml:space="preserve">運輸・通信業                  </t>
  </si>
  <si>
    <t xml:space="preserve">卸売業・小売業・飲食店        </t>
  </si>
  <si>
    <t xml:space="preserve">金融業・保険業・不動産業      </t>
  </si>
  <si>
    <t xml:space="preserve">生活関連サービス業            </t>
  </si>
  <si>
    <t xml:space="preserve">教育関連サービス業            </t>
  </si>
  <si>
    <t xml:space="preserve">福祉関連サービス業            </t>
  </si>
  <si>
    <t xml:space="preserve">医療・健康関連サービス業      </t>
  </si>
  <si>
    <t xml:space="preserve">情報関連サービス業            </t>
  </si>
  <si>
    <t xml:space="preserve">資源リサイクル・環境保全関連サービス業                      </t>
  </si>
  <si>
    <t xml:space="preserve">デザイン・広告関連サービス業  </t>
  </si>
  <si>
    <t xml:space="preserve">スポーツ・レクリエーション関連サービス業                    </t>
  </si>
  <si>
    <t xml:space="preserve">専門サービス業                </t>
  </si>
  <si>
    <t xml:space="preserve">公務員                        </t>
  </si>
  <si>
    <t>問15－１　掛川市にない就きたい仕事</t>
  </si>
  <si>
    <t>問15－２　掛川市で魅力を感じない就きたい仕事</t>
  </si>
  <si>
    <t>問16　掛川市の企業や会社に魅力が感じられない理由</t>
  </si>
  <si>
    <t>問17　就職した時、掛川市に住みたいか</t>
  </si>
  <si>
    <t>企業や会社の活気が感じられない</t>
  </si>
  <si>
    <t xml:space="preserve">企業や会社の風土になじめそうにない                          </t>
  </si>
  <si>
    <t xml:space="preserve">企業や会社の規模が小さい      </t>
  </si>
  <si>
    <t xml:space="preserve">給与等の報酬や福利厚生制度等の雇用環境が不十分だと思う      </t>
  </si>
  <si>
    <t xml:space="preserve">研究・開発などの専門的部門がない                            </t>
  </si>
  <si>
    <t xml:space="preserve">世界的な有名企業が少ない      </t>
  </si>
  <si>
    <t xml:space="preserve">掛川市に住みたい              </t>
  </si>
  <si>
    <t xml:space="preserve">出身市町・今住んでいる市町（掛川市以外）に住みたい          </t>
  </si>
  <si>
    <t xml:space="preserve">掛川市以外の県内に住みたい    </t>
  </si>
  <si>
    <t xml:space="preserve">県外に住みたい                </t>
  </si>
  <si>
    <t xml:space="preserve">『掛川市外に住みたい』        </t>
  </si>
  <si>
    <t>問18　掛川市に住みたい理由</t>
  </si>
  <si>
    <t>問19　掛川市に住みたくない理由</t>
  </si>
  <si>
    <t xml:space="preserve">長男または長女で、家を継がなければならない                  </t>
  </si>
  <si>
    <t xml:space="preserve">親と一緒に住みたい（親の面倒をみる必要がある）              </t>
  </si>
  <si>
    <t xml:space="preserve">友人から離れたくない          </t>
  </si>
  <si>
    <t xml:space="preserve">掛川市が一番住みやすいと思う  </t>
  </si>
  <si>
    <t xml:space="preserve">掛川市に自分が就きたいと思う仕事がある                      </t>
  </si>
  <si>
    <t xml:space="preserve">新幹線掛川駅や高速道路インターチェンジ等があり便利だから    </t>
  </si>
  <si>
    <t xml:space="preserve">生活が不便だから              </t>
  </si>
  <si>
    <t xml:space="preserve">掛川市に賑わいや活気が感じられない                          </t>
  </si>
  <si>
    <t xml:space="preserve">掛川市に愛着がない            </t>
  </si>
  <si>
    <t xml:space="preserve">家族から離れて自立した生活を送りたい                        </t>
  </si>
  <si>
    <t xml:space="preserve">もっと都会に出たい            </t>
  </si>
  <si>
    <t xml:space="preserve">出身市町・今住んでいる市町（掛川市以外）に実家があるから    </t>
  </si>
  <si>
    <t xml:space="preserve">特に理由はない・なんとなくそう思っている                    </t>
  </si>
  <si>
    <t xml:space="preserve">（１）将来結婚したいか  </t>
  </si>
  <si>
    <t>（１）- １　結婚したい年齢</t>
  </si>
  <si>
    <t xml:space="preserve">はい                          </t>
  </si>
  <si>
    <t xml:space="preserve">いいえ                        </t>
  </si>
  <si>
    <t xml:space="preserve">20歳未満                      </t>
  </si>
  <si>
    <t xml:space="preserve">20歳                          </t>
  </si>
  <si>
    <t xml:space="preserve">21歳                          </t>
  </si>
  <si>
    <t xml:space="preserve">22歳                          </t>
  </si>
  <si>
    <t xml:space="preserve">23歳                          </t>
  </si>
  <si>
    <t xml:space="preserve">24歳                          </t>
  </si>
  <si>
    <t xml:space="preserve">25歳                          </t>
  </si>
  <si>
    <t xml:space="preserve">26歳                          </t>
  </si>
  <si>
    <t xml:space="preserve">27歳                          </t>
  </si>
  <si>
    <t xml:space="preserve">28歳                          </t>
  </si>
  <si>
    <t xml:space="preserve">29歳                          </t>
  </si>
  <si>
    <t xml:space="preserve">30歳                          </t>
  </si>
  <si>
    <t xml:space="preserve">31歳以上                      </t>
  </si>
  <si>
    <t xml:space="preserve">（１）- １　結婚したい年齢    </t>
  </si>
  <si>
    <t xml:space="preserve">（２）将来子どもが欲しいか    </t>
  </si>
  <si>
    <t>（２）- １　欲しい子どもの人数</t>
  </si>
  <si>
    <t xml:space="preserve">欲しい                        </t>
  </si>
  <si>
    <t xml:space="preserve">欲しくない                    </t>
  </si>
  <si>
    <t>（３）理想の家族形態</t>
  </si>
  <si>
    <t xml:space="preserve">（４）結婚して子どもがいると仮定した場合、理想の仕事（働き方）と子育て形態    </t>
  </si>
  <si>
    <t xml:space="preserve">一人暮らし                    </t>
  </si>
  <si>
    <t xml:space="preserve">自分たち夫婦の二人暮らし      </t>
  </si>
  <si>
    <t xml:space="preserve">自分たち夫婦と子どもの世帯で、自分または相手の親とは離れて住む                            </t>
  </si>
  <si>
    <t xml:space="preserve">自分または相手の親、自分たち夫婦、子どもの三世代で同居する  </t>
  </si>
  <si>
    <t xml:space="preserve">自分たち夫婦は共働きし、子育ては親など家族にお願いする      </t>
  </si>
  <si>
    <t xml:space="preserve">自分たち夫婦は共働きし、子どもは保育園などに預ける          </t>
  </si>
  <si>
    <t xml:space="preserve">自分たち夫婦のうち片方は働き、片方は子育てに専念する        </t>
  </si>
  <si>
    <t>自分たち夫婦のうち片方が働き、夫婦で協力しながら子育てを行う</t>
  </si>
  <si>
    <t>問21　ニ十歳の集いに出席したいか</t>
    <rPh sb="0" eb="1">
      <t>トイ</t>
    </rPh>
    <rPh sb="5" eb="7">
      <t>ジュッサイ</t>
    </rPh>
    <rPh sb="8" eb="9">
      <t>ツド</t>
    </rPh>
    <rPh sb="11" eb="13">
      <t>シュッセキ</t>
    </rPh>
    <phoneticPr fontId="2"/>
  </si>
  <si>
    <t>出席したい</t>
    <rPh sb="0" eb="2">
      <t>シュッセキ</t>
    </rPh>
    <phoneticPr fontId="2"/>
  </si>
  <si>
    <t>出席したくない</t>
    <rPh sb="0" eb="2">
      <t>シュッセキ</t>
    </rPh>
    <phoneticPr fontId="2"/>
  </si>
  <si>
    <t>わからない</t>
    <phoneticPr fontId="2"/>
  </si>
  <si>
    <t>問25　年齢引き下げに伴い、自分自身の状況や気持ちは</t>
    <rPh sb="0" eb="1">
      <t>トイ</t>
    </rPh>
    <rPh sb="4" eb="7">
      <t>ネンレイヒ</t>
    </rPh>
    <rPh sb="8" eb="9">
      <t>サ</t>
    </rPh>
    <rPh sb="11" eb="12">
      <t>トモナ</t>
    </rPh>
    <rPh sb="14" eb="18">
      <t>ジブンジシン</t>
    </rPh>
    <rPh sb="19" eb="21">
      <t>ジョウキョウ</t>
    </rPh>
    <rPh sb="22" eb="24">
      <t>キモ</t>
    </rPh>
    <phoneticPr fontId="2"/>
  </si>
  <si>
    <t>楽しみに思う</t>
    <rPh sb="0" eb="1">
      <t>タノ</t>
    </rPh>
    <rPh sb="4" eb="5">
      <t>オモ</t>
    </rPh>
    <phoneticPr fontId="2"/>
  </si>
  <si>
    <t>楽しみでもあり、不安にも思う</t>
    <rPh sb="0" eb="1">
      <t>タノ</t>
    </rPh>
    <rPh sb="8" eb="10">
      <t>フアン</t>
    </rPh>
    <rPh sb="12" eb="13">
      <t>オモ</t>
    </rPh>
    <phoneticPr fontId="2"/>
  </si>
  <si>
    <t>不安に思う</t>
    <rPh sb="0" eb="2">
      <t>フアン</t>
    </rPh>
    <rPh sb="3" eb="4">
      <t>オモ</t>
    </rPh>
    <phoneticPr fontId="2"/>
  </si>
  <si>
    <t>問26　どのような不安があるか</t>
    <rPh sb="0" eb="1">
      <t>トイ</t>
    </rPh>
    <rPh sb="9" eb="11">
      <t>フアン</t>
    </rPh>
    <phoneticPr fontId="2"/>
  </si>
  <si>
    <t>自覚がないまま大人になること</t>
    <rPh sb="0" eb="2">
      <t>ジカク</t>
    </rPh>
    <rPh sb="7" eb="9">
      <t>オトナ</t>
    </rPh>
    <phoneticPr fontId="2"/>
  </si>
  <si>
    <t>責任が増えること</t>
    <rPh sb="0" eb="2">
      <t>セキニン</t>
    </rPh>
    <rPh sb="3" eb="4">
      <t>フ</t>
    </rPh>
    <phoneticPr fontId="2"/>
  </si>
  <si>
    <t>漠然とした不安</t>
    <rPh sb="0" eb="2">
      <t>バクゼン</t>
    </rPh>
    <rPh sb="5" eb="7">
      <t>フアン</t>
    </rPh>
    <phoneticPr fontId="2"/>
  </si>
  <si>
    <t>その他</t>
    <rPh sb="2" eb="3">
      <t>タ</t>
    </rPh>
    <phoneticPr fontId="2"/>
  </si>
  <si>
    <t>問22　楽しみにしていることは何か</t>
    <rPh sb="0" eb="1">
      <t>トイ</t>
    </rPh>
    <rPh sb="4" eb="5">
      <t>タノ</t>
    </rPh>
    <rPh sb="15" eb="16">
      <t>ナニ</t>
    </rPh>
    <phoneticPr fontId="2"/>
  </si>
  <si>
    <t>問11　地域活性化のために取り組んでいこうと思うことはあるか</t>
    <rPh sb="22" eb="23">
      <t>オモ</t>
    </rPh>
    <phoneticPr fontId="2"/>
  </si>
  <si>
    <t>ライン</t>
    <phoneticPr fontId="2"/>
  </si>
  <si>
    <t>ツイッター</t>
    <phoneticPr fontId="2"/>
  </si>
  <si>
    <t>フェイスブック</t>
    <phoneticPr fontId="2"/>
  </si>
  <si>
    <t>インスタグラム</t>
    <phoneticPr fontId="2"/>
  </si>
  <si>
    <t>ティックトック</t>
    <phoneticPr fontId="2"/>
  </si>
  <si>
    <t xml:space="preserve">  調査数                      </t>
    <phoneticPr fontId="2"/>
  </si>
  <si>
    <t>問９普段利用しているSNS</t>
    <rPh sb="0" eb="1">
      <t>トイ</t>
    </rPh>
    <rPh sb="2" eb="6">
      <t>フダンリヨウ</t>
    </rPh>
    <phoneticPr fontId="2"/>
  </si>
  <si>
    <t>-</t>
    <phoneticPr fontId="2"/>
  </si>
  <si>
    <t>無回答</t>
    <rPh sb="0" eb="3">
      <t>ムカイトウ</t>
    </rPh>
    <phoneticPr fontId="2"/>
  </si>
  <si>
    <t xml:space="preserve">『掛川市で就職したい』        </t>
  </si>
  <si>
    <t xml:space="preserve">『掛川市外で就職したい』      </t>
  </si>
  <si>
    <t>友人との再会</t>
    <rPh sb="0" eb="2">
      <t>ユウジン</t>
    </rPh>
    <rPh sb="4" eb="6">
      <t>サイカイ</t>
    </rPh>
    <phoneticPr fontId="2"/>
  </si>
  <si>
    <t>振袖を着ること</t>
    <rPh sb="0" eb="2">
      <t>フリソデ</t>
    </rPh>
    <rPh sb="3" eb="4">
      <t>キ</t>
    </rPh>
    <phoneticPr fontId="2"/>
  </si>
  <si>
    <t>行事内容</t>
    <rPh sb="0" eb="2">
      <t>ギョウジ</t>
    </rPh>
    <rPh sb="2" eb="4">
      <t>ナイヨウ</t>
    </rPh>
    <phoneticPr fontId="2"/>
  </si>
  <si>
    <t>写真撮影</t>
    <rPh sb="0" eb="2">
      <t>シャシン</t>
    </rPh>
    <rPh sb="2" eb="4">
      <t>サツエイ</t>
    </rPh>
    <phoneticPr fontId="2"/>
  </si>
  <si>
    <t>帰省</t>
    <rPh sb="0" eb="2">
      <t>キセイ</t>
    </rPh>
    <phoneticPr fontId="2"/>
  </si>
  <si>
    <t>高額な買い物をしたり、ローンを組めること</t>
    <rPh sb="0" eb="2">
      <t>コウガク</t>
    </rPh>
    <rPh sb="3" eb="4">
      <t>カ</t>
    </rPh>
    <rPh sb="5" eb="6">
      <t>モノ</t>
    </rPh>
    <rPh sb="15" eb="16">
      <t>ク</t>
    </rPh>
    <phoneticPr fontId="2"/>
  </si>
  <si>
    <t>マルチ商法や強引な勧誘などのトラブルに巻き込まれること</t>
    <rPh sb="3" eb="5">
      <t>ショウホウ</t>
    </rPh>
    <rPh sb="6" eb="8">
      <t>ゴウイン</t>
    </rPh>
    <rPh sb="9" eb="11">
      <t>カンユウ</t>
    </rPh>
    <rPh sb="19" eb="20">
      <t>マ</t>
    </rPh>
    <rPh sb="21" eb="22">
      <t>コ</t>
    </rPh>
    <phoneticPr fontId="2"/>
  </si>
  <si>
    <t>被害にあった時の対処法がわからないこと</t>
    <rPh sb="0" eb="2">
      <t>ヒガイ</t>
    </rPh>
    <rPh sb="6" eb="7">
      <t>トキ</t>
    </rPh>
    <rPh sb="8" eb="11">
      <t>タイショホウ</t>
    </rPh>
    <phoneticPr fontId="2"/>
  </si>
  <si>
    <t>どのような被害にあうかわからないこと</t>
    <rPh sb="5" eb="7">
      <t>ヒガイ</t>
    </rPh>
    <phoneticPr fontId="2"/>
  </si>
  <si>
    <t>『その他の市町』</t>
    <phoneticPr fontId="2"/>
  </si>
  <si>
    <t>自分たち夫婦と子どもの世帯で、自分または相手の親の近くに住む</t>
    <phoneticPr fontId="2"/>
  </si>
  <si>
    <t>『掛川市』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</si>
</sst>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.000%"/>
    <numFmt numFmtId="178" formatCode="0.00_ "/>
    <numFmt numFmtId="179" formatCode="0.00_);[Red]\(0.00\)"/>
    <numFmt numFmtId="180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textRotation="255" wrapTex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vertical="top" textRotation="255" wrapText="1"/>
    </xf>
    <xf numFmtId="0" fontId="1" fillId="0" borderId="7" xfId="0" applyFont="1" applyBorder="1" applyAlignment="1">
      <alignment vertical="top" textRotation="255" wrapText="1"/>
    </xf>
    <xf numFmtId="0" fontId="1" fillId="0" borderId="8" xfId="0" applyFont="1" applyBorder="1">
      <alignment vertical="center"/>
    </xf>
    <xf numFmtId="0" fontId="1" fillId="0" borderId="10" xfId="0" applyFont="1" applyBorder="1" applyAlignment="1">
      <alignment vertical="top" textRotation="255" wrapTex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3" xfId="0" applyFont="1" applyBorder="1" applyAlignment="1">
      <alignment vertical="top" textRotation="255" wrapText="1"/>
    </xf>
    <xf numFmtId="0" fontId="1" fillId="0" borderId="14" xfId="0" applyFont="1" applyBorder="1">
      <alignment vertical="center"/>
    </xf>
    <xf numFmtId="0" fontId="1" fillId="0" borderId="13" xfId="0" applyFont="1" applyBorder="1">
      <alignment vertical="center"/>
    </xf>
    <xf numFmtId="176" fontId="1" fillId="0" borderId="5" xfId="1" applyNumberFormat="1" applyFont="1" applyBorder="1">
      <alignment vertical="center"/>
    </xf>
    <xf numFmtId="176" fontId="1" fillId="0" borderId="4" xfId="1" applyNumberFormat="1" applyFont="1" applyBorder="1">
      <alignment vertical="center"/>
    </xf>
    <xf numFmtId="176" fontId="1" fillId="0" borderId="0" xfId="1" applyNumberFormat="1" applyFont="1">
      <alignment vertical="center"/>
    </xf>
    <xf numFmtId="176" fontId="1" fillId="0" borderId="8" xfId="1" applyNumberFormat="1" applyFont="1" applyBorder="1">
      <alignment vertical="center"/>
    </xf>
    <xf numFmtId="176" fontId="1" fillId="0" borderId="9" xfId="1" applyNumberFormat="1" applyFont="1" applyBorder="1">
      <alignment vertical="center"/>
    </xf>
    <xf numFmtId="176" fontId="1" fillId="0" borderId="11" xfId="1" applyNumberFormat="1" applyFont="1" applyBorder="1">
      <alignment vertical="center"/>
    </xf>
    <xf numFmtId="176" fontId="1" fillId="0" borderId="12" xfId="1" applyNumberFormat="1" applyFont="1" applyBorder="1">
      <alignment vertical="center"/>
    </xf>
    <xf numFmtId="177" fontId="1" fillId="0" borderId="8" xfId="1" applyNumberFormat="1" applyFont="1" applyBorder="1">
      <alignment vertical="center"/>
    </xf>
    <xf numFmtId="177" fontId="1" fillId="0" borderId="0" xfId="1" applyNumberFormat="1" applyFont="1">
      <alignment vertical="center"/>
    </xf>
    <xf numFmtId="176" fontId="1" fillId="0" borderId="15" xfId="1" applyNumberFormat="1" applyFont="1" applyBorder="1">
      <alignment vertical="center"/>
    </xf>
    <xf numFmtId="176" fontId="1" fillId="0" borderId="16" xfId="1" applyNumberFormat="1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top" textRotation="255" wrapText="1"/>
    </xf>
    <xf numFmtId="176" fontId="1" fillId="0" borderId="0" xfId="1" applyNumberFormat="1" applyFont="1" applyBorder="1">
      <alignment vertical="center"/>
    </xf>
    <xf numFmtId="9" fontId="1" fillId="0" borderId="4" xfId="1" applyNumberFormat="1" applyFont="1" applyBorder="1">
      <alignment vertical="center"/>
    </xf>
    <xf numFmtId="9" fontId="1" fillId="0" borderId="9" xfId="1" applyNumberFormat="1" applyFont="1" applyBorder="1">
      <alignment vertical="center"/>
    </xf>
    <xf numFmtId="176" fontId="1" fillId="0" borderId="1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1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8" fontId="1" fillId="0" borderId="1" xfId="0" applyNumberFormat="1" applyFont="1" applyBorder="1">
      <alignment vertical="center"/>
    </xf>
    <xf numFmtId="179" fontId="1" fillId="0" borderId="1" xfId="0" applyNumberFormat="1" applyFont="1" applyBorder="1">
      <alignment vertical="center"/>
    </xf>
    <xf numFmtId="179" fontId="1" fillId="0" borderId="7" xfId="0" applyNumberFormat="1" applyFont="1" applyBorder="1">
      <alignment vertical="center"/>
    </xf>
    <xf numFmtId="179" fontId="1" fillId="0" borderId="4" xfId="1" applyNumberFormat="1" applyFont="1" applyBorder="1">
      <alignment vertical="center"/>
    </xf>
    <xf numFmtId="176" fontId="1" fillId="0" borderId="17" xfId="1" applyNumberFormat="1" applyFont="1" applyBorder="1">
      <alignment vertical="center"/>
    </xf>
    <xf numFmtId="176" fontId="1" fillId="0" borderId="18" xfId="1" applyNumberFormat="1" applyFont="1" applyBorder="1">
      <alignment vertical="center"/>
    </xf>
    <xf numFmtId="0" fontId="1" fillId="0" borderId="19" xfId="0" applyFont="1" applyBorder="1" applyAlignment="1">
      <alignment vertical="top" textRotation="255" wrapText="1"/>
    </xf>
    <xf numFmtId="176" fontId="1" fillId="0" borderId="9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0" borderId="9" xfId="1" applyNumberFormat="1" applyFont="1" applyBorder="1">
      <alignment vertical="center"/>
    </xf>
    <xf numFmtId="17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176" fontId="1" fillId="0" borderId="9" xfId="1" applyNumberFormat="1" applyFont="1" applyBorder="1" applyAlignment="1">
      <alignment vertical="center" shrinkToFit="1"/>
    </xf>
    <xf numFmtId="176" fontId="1" fillId="0" borderId="0" xfId="0" applyNumberFormat="1" applyFont="1" applyAlignment="1">
      <alignment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view="pageBreakPreview" zoomScale="60" zoomScaleNormal="100" workbookViewId="0">
      <selection activeCell="A2" sqref="A2"/>
    </sheetView>
  </sheetViews>
  <sheetFormatPr defaultColWidth="6.125" defaultRowHeight="11.25" x14ac:dyDescent="0.15"/>
  <cols>
    <col min="1" max="1" width="18" style="1" customWidth="1"/>
    <col min="2" max="24" width="4.875" style="1" customWidth="1"/>
    <col min="25" max="16384" width="6.125" style="1"/>
  </cols>
  <sheetData>
    <row r="1" spans="1:20" x14ac:dyDescent="0.15">
      <c r="A1" s="1" t="s">
        <v>0</v>
      </c>
    </row>
    <row r="3" spans="1:20" x14ac:dyDescent="0.15">
      <c r="A3" s="1" t="s">
        <v>1</v>
      </c>
    </row>
    <row r="4" spans="1:20" s="2" customFormat="1" ht="127.5" customHeight="1" x14ac:dyDescent="0.1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19</v>
      </c>
      <c r="S4" s="8" t="s">
        <v>20</v>
      </c>
      <c r="T4" s="10" t="s">
        <v>21</v>
      </c>
    </row>
    <row r="5" spans="1:20" x14ac:dyDescent="0.15">
      <c r="A5" s="4" t="s">
        <v>22</v>
      </c>
      <c r="B5" s="5">
        <v>763</v>
      </c>
      <c r="C5" s="5">
        <v>8</v>
      </c>
      <c r="D5" s="5">
        <v>59</v>
      </c>
      <c r="E5" s="5">
        <v>86</v>
      </c>
      <c r="F5" s="5">
        <v>48</v>
      </c>
      <c r="G5" s="5">
        <v>13</v>
      </c>
      <c r="H5" s="5">
        <v>56</v>
      </c>
      <c r="I5" s="5">
        <v>28</v>
      </c>
      <c r="J5" s="5">
        <v>47</v>
      </c>
      <c r="K5" s="5">
        <v>43</v>
      </c>
      <c r="L5" s="5">
        <v>2</v>
      </c>
      <c r="M5" s="5">
        <v>20</v>
      </c>
      <c r="N5" s="5">
        <v>84</v>
      </c>
      <c r="O5" s="5">
        <v>109</v>
      </c>
      <c r="P5" s="5">
        <v>76</v>
      </c>
      <c r="Q5" s="5">
        <v>38</v>
      </c>
      <c r="R5" s="5">
        <v>25</v>
      </c>
      <c r="S5" s="5">
        <v>16</v>
      </c>
      <c r="T5" s="3">
        <f>B5-C5-D5-E5-F5-G5-H5-I5-J5-K5-L5-M5-N5-O5-P5-Q5-R5-S5</f>
        <v>5</v>
      </c>
    </row>
    <row r="6" spans="1:20" s="19" customFormat="1" x14ac:dyDescent="0.15">
      <c r="A6" s="17" t="s">
        <v>2</v>
      </c>
      <c r="B6" s="18"/>
      <c r="C6" s="18">
        <f>C5/$B$5</f>
        <v>1.0484927916120577E-2</v>
      </c>
      <c r="D6" s="18">
        <f t="shared" ref="D6:T6" si="0">D5/$B$5</f>
        <v>7.7326343381389259E-2</v>
      </c>
      <c r="E6" s="18">
        <f t="shared" si="0"/>
        <v>0.1127129750982962</v>
      </c>
      <c r="F6" s="18">
        <f t="shared" si="0"/>
        <v>6.2909567496723454E-2</v>
      </c>
      <c r="G6" s="18">
        <f t="shared" si="0"/>
        <v>1.7038007863695939E-2</v>
      </c>
      <c r="H6" s="18">
        <f t="shared" si="0"/>
        <v>7.3394495412844041E-2</v>
      </c>
      <c r="I6" s="18">
        <f t="shared" si="0"/>
        <v>3.669724770642202E-2</v>
      </c>
      <c r="J6" s="18">
        <f t="shared" si="0"/>
        <v>6.1598951507208385E-2</v>
      </c>
      <c r="K6" s="18">
        <f t="shared" si="0"/>
        <v>5.6356487549148099E-2</v>
      </c>
      <c r="L6" s="18">
        <f t="shared" si="0"/>
        <v>2.6212319790301442E-3</v>
      </c>
      <c r="M6" s="18">
        <f t="shared" si="0"/>
        <v>2.621231979030144E-2</v>
      </c>
      <c r="N6" s="18">
        <f t="shared" si="0"/>
        <v>0.11009174311926606</v>
      </c>
      <c r="O6" s="18">
        <f t="shared" si="0"/>
        <v>0.14285714285714285</v>
      </c>
      <c r="P6" s="18">
        <f t="shared" si="0"/>
        <v>9.9606815203145474E-2</v>
      </c>
      <c r="Q6" s="18">
        <f t="shared" si="0"/>
        <v>4.9803407601572737E-2</v>
      </c>
      <c r="R6" s="18">
        <f t="shared" si="0"/>
        <v>3.2765399737876802E-2</v>
      </c>
      <c r="S6" s="18">
        <f t="shared" si="0"/>
        <v>2.0969855832241154E-2</v>
      </c>
      <c r="T6" s="22">
        <f t="shared" si="0"/>
        <v>6.55307994757536E-3</v>
      </c>
    </row>
    <row r="7" spans="1:20" x14ac:dyDescent="0.15">
      <c r="A7" s="4" t="s">
        <v>23</v>
      </c>
      <c r="B7" s="5">
        <v>419</v>
      </c>
      <c r="C7" s="5">
        <v>5</v>
      </c>
      <c r="D7" s="5">
        <v>35</v>
      </c>
      <c r="E7" s="5">
        <v>47</v>
      </c>
      <c r="F7" s="5">
        <v>25</v>
      </c>
      <c r="G7" s="5">
        <v>9</v>
      </c>
      <c r="H7" s="5">
        <v>25</v>
      </c>
      <c r="I7" s="5">
        <v>12</v>
      </c>
      <c r="J7" s="5">
        <v>29</v>
      </c>
      <c r="K7" s="5">
        <v>17</v>
      </c>
      <c r="L7" s="5">
        <v>1</v>
      </c>
      <c r="M7" s="5">
        <v>9</v>
      </c>
      <c r="N7" s="5">
        <v>54</v>
      </c>
      <c r="O7" s="5">
        <v>59</v>
      </c>
      <c r="P7" s="5">
        <v>54</v>
      </c>
      <c r="Q7" s="5">
        <v>21</v>
      </c>
      <c r="R7" s="5">
        <v>11</v>
      </c>
      <c r="S7" s="5">
        <v>5</v>
      </c>
      <c r="T7" s="3">
        <f>B7-C7-D7-E7-F7-G7-H7-I7-J7-K7-L7-M7-N7-O7-P7-Q7-R7-S7</f>
        <v>1</v>
      </c>
    </row>
    <row r="8" spans="1:20" s="19" customFormat="1" x14ac:dyDescent="0.15">
      <c r="A8" s="17" t="s">
        <v>2</v>
      </c>
      <c r="B8" s="18"/>
      <c r="C8" s="18">
        <f>C7/$B$7</f>
        <v>1.1933174224343675E-2</v>
      </c>
      <c r="D8" s="18">
        <f t="shared" ref="D8:T8" si="1">D7/$B$7</f>
        <v>8.3532219570405727E-2</v>
      </c>
      <c r="E8" s="18">
        <f t="shared" si="1"/>
        <v>0.11217183770883055</v>
      </c>
      <c r="F8" s="18">
        <f t="shared" si="1"/>
        <v>5.9665871121718374E-2</v>
      </c>
      <c r="G8" s="18">
        <f t="shared" si="1"/>
        <v>2.1479713603818614E-2</v>
      </c>
      <c r="H8" s="18">
        <f t="shared" si="1"/>
        <v>5.9665871121718374E-2</v>
      </c>
      <c r="I8" s="18">
        <f t="shared" si="1"/>
        <v>2.8639618138424822E-2</v>
      </c>
      <c r="J8" s="18">
        <f t="shared" si="1"/>
        <v>6.9212410501193311E-2</v>
      </c>
      <c r="K8" s="18">
        <f t="shared" si="1"/>
        <v>4.0572792362768499E-2</v>
      </c>
      <c r="L8" s="18">
        <f t="shared" si="1"/>
        <v>2.3866348448687352E-3</v>
      </c>
      <c r="M8" s="18">
        <f t="shared" si="1"/>
        <v>2.1479713603818614E-2</v>
      </c>
      <c r="N8" s="18">
        <f t="shared" si="1"/>
        <v>0.12887828162291171</v>
      </c>
      <c r="O8" s="18">
        <f t="shared" si="1"/>
        <v>0.14081145584725538</v>
      </c>
      <c r="P8" s="18">
        <f t="shared" si="1"/>
        <v>0.12887828162291171</v>
      </c>
      <c r="Q8" s="18">
        <f t="shared" si="1"/>
        <v>5.0119331742243436E-2</v>
      </c>
      <c r="R8" s="18">
        <f t="shared" si="1"/>
        <v>2.6252983293556086E-2</v>
      </c>
      <c r="S8" s="18">
        <f t="shared" si="1"/>
        <v>1.1933174224343675E-2</v>
      </c>
      <c r="T8" s="22">
        <f t="shared" si="1"/>
        <v>2.3866348448687352E-3</v>
      </c>
    </row>
    <row r="9" spans="1:20" x14ac:dyDescent="0.15">
      <c r="A9" s="4" t="s">
        <v>24</v>
      </c>
      <c r="B9" s="5">
        <v>336</v>
      </c>
      <c r="C9" s="5">
        <v>3</v>
      </c>
      <c r="D9" s="5">
        <v>23</v>
      </c>
      <c r="E9" s="5">
        <v>39</v>
      </c>
      <c r="F9" s="5">
        <v>23</v>
      </c>
      <c r="G9" s="5">
        <v>4</v>
      </c>
      <c r="H9" s="5">
        <v>30</v>
      </c>
      <c r="I9" s="5">
        <v>16</v>
      </c>
      <c r="J9" s="5">
        <v>18</v>
      </c>
      <c r="K9" s="5">
        <v>26</v>
      </c>
      <c r="L9" s="36" t="s">
        <v>219</v>
      </c>
      <c r="M9" s="5">
        <v>11</v>
      </c>
      <c r="N9" s="5">
        <v>30</v>
      </c>
      <c r="O9" s="5">
        <v>49</v>
      </c>
      <c r="P9" s="5">
        <v>22</v>
      </c>
      <c r="Q9" s="5">
        <v>17</v>
      </c>
      <c r="R9" s="5">
        <v>14</v>
      </c>
      <c r="S9" s="5">
        <v>11</v>
      </c>
      <c r="T9" s="34" t="s">
        <v>219</v>
      </c>
    </row>
    <row r="10" spans="1:20" s="19" customFormat="1" x14ac:dyDescent="0.15">
      <c r="A10" s="17" t="s">
        <v>2</v>
      </c>
      <c r="B10" s="18"/>
      <c r="C10" s="18">
        <f>C9/$B$9</f>
        <v>8.9285714285714281E-3</v>
      </c>
      <c r="D10" s="18">
        <f t="shared" ref="D10:S10" si="2">D9/$B$9</f>
        <v>6.8452380952380959E-2</v>
      </c>
      <c r="E10" s="18">
        <f t="shared" si="2"/>
        <v>0.11607142857142858</v>
      </c>
      <c r="F10" s="18">
        <f t="shared" si="2"/>
        <v>6.8452380952380959E-2</v>
      </c>
      <c r="G10" s="18">
        <f t="shared" si="2"/>
        <v>1.1904761904761904E-2</v>
      </c>
      <c r="H10" s="18">
        <f t="shared" si="2"/>
        <v>8.9285714285714288E-2</v>
      </c>
      <c r="I10" s="18">
        <f t="shared" si="2"/>
        <v>4.7619047619047616E-2</v>
      </c>
      <c r="J10" s="18">
        <f t="shared" si="2"/>
        <v>5.3571428571428568E-2</v>
      </c>
      <c r="K10" s="18">
        <f t="shared" si="2"/>
        <v>7.7380952380952384E-2</v>
      </c>
      <c r="L10" s="38" t="s">
        <v>219</v>
      </c>
      <c r="M10" s="18">
        <f t="shared" si="2"/>
        <v>3.273809523809524E-2</v>
      </c>
      <c r="N10" s="18">
        <f t="shared" si="2"/>
        <v>8.9285714285714288E-2</v>
      </c>
      <c r="O10" s="18">
        <f t="shared" si="2"/>
        <v>0.14583333333333334</v>
      </c>
      <c r="P10" s="18">
        <f t="shared" si="2"/>
        <v>6.5476190476190479E-2</v>
      </c>
      <c r="Q10" s="18">
        <f t="shared" si="2"/>
        <v>5.0595238095238096E-2</v>
      </c>
      <c r="R10" s="18">
        <f t="shared" si="2"/>
        <v>4.1666666666666664E-2</v>
      </c>
      <c r="S10" s="18">
        <f t="shared" si="2"/>
        <v>3.273809523809524E-2</v>
      </c>
      <c r="T10" s="33" t="s">
        <v>219</v>
      </c>
    </row>
    <row r="11" spans="1:20" x14ac:dyDescent="0.15">
      <c r="A11" s="4" t="s">
        <v>25</v>
      </c>
      <c r="B11" s="5">
        <v>2</v>
      </c>
      <c r="C11" s="36" t="s">
        <v>219</v>
      </c>
      <c r="D11" s="36" t="s">
        <v>219</v>
      </c>
      <c r="E11" s="36" t="s">
        <v>219</v>
      </c>
      <c r="F11" s="36" t="s">
        <v>219</v>
      </c>
      <c r="G11" s="36" t="s">
        <v>219</v>
      </c>
      <c r="H11" s="36" t="s">
        <v>219</v>
      </c>
      <c r="I11" s="36" t="s">
        <v>219</v>
      </c>
      <c r="J11" s="36" t="s">
        <v>219</v>
      </c>
      <c r="K11" s="36" t="s">
        <v>219</v>
      </c>
      <c r="L11" s="5">
        <v>1</v>
      </c>
      <c r="M11" s="36" t="s">
        <v>219</v>
      </c>
      <c r="N11" s="36" t="s">
        <v>219</v>
      </c>
      <c r="O11" s="5">
        <v>1</v>
      </c>
      <c r="P11" s="36" t="s">
        <v>219</v>
      </c>
      <c r="Q11" s="36" t="s">
        <v>219</v>
      </c>
      <c r="R11" s="36" t="s">
        <v>219</v>
      </c>
      <c r="S11" s="36" t="s">
        <v>219</v>
      </c>
      <c r="T11" s="34" t="s">
        <v>219</v>
      </c>
    </row>
    <row r="12" spans="1:20" s="19" customFormat="1" x14ac:dyDescent="0.15">
      <c r="A12" s="20" t="s">
        <v>2</v>
      </c>
      <c r="B12" s="21"/>
      <c r="C12" s="37" t="s">
        <v>219</v>
      </c>
      <c r="D12" s="37" t="s">
        <v>219</v>
      </c>
      <c r="E12" s="37" t="s">
        <v>219</v>
      </c>
      <c r="F12" s="37" t="s">
        <v>219</v>
      </c>
      <c r="G12" s="37" t="s">
        <v>219</v>
      </c>
      <c r="H12" s="37" t="s">
        <v>219</v>
      </c>
      <c r="I12" s="37" t="s">
        <v>219</v>
      </c>
      <c r="J12" s="37" t="s">
        <v>219</v>
      </c>
      <c r="K12" s="37" t="s">
        <v>219</v>
      </c>
      <c r="L12" s="21">
        <f t="shared" ref="L12:O12" si="3">L11/$B$11</f>
        <v>0.5</v>
      </c>
      <c r="M12" s="37" t="s">
        <v>219</v>
      </c>
      <c r="N12" s="37" t="s">
        <v>219</v>
      </c>
      <c r="O12" s="21">
        <f t="shared" si="3"/>
        <v>0.5</v>
      </c>
      <c r="P12" s="37" t="s">
        <v>219</v>
      </c>
      <c r="Q12" s="37" t="s">
        <v>219</v>
      </c>
      <c r="R12" s="37" t="s">
        <v>219</v>
      </c>
      <c r="S12" s="37" t="s">
        <v>219</v>
      </c>
      <c r="T12" s="35" t="s">
        <v>219</v>
      </c>
    </row>
    <row r="13" spans="1:20" x14ac:dyDescent="0.15">
      <c r="A13" s="1" t="s">
        <v>26</v>
      </c>
    </row>
    <row r="14" spans="1:20" x14ac:dyDescent="0.15">
      <c r="A14" s="11" t="s">
        <v>27</v>
      </c>
      <c r="B14" s="12">
        <f>'2'!C5</f>
        <v>390</v>
      </c>
      <c r="C14" s="12">
        <v>8</v>
      </c>
      <c r="D14" s="12">
        <v>59</v>
      </c>
      <c r="E14" s="12">
        <v>86</v>
      </c>
      <c r="F14" s="12">
        <v>48</v>
      </c>
      <c r="G14" s="12">
        <v>13</v>
      </c>
      <c r="H14" s="12">
        <v>56</v>
      </c>
      <c r="I14" s="12">
        <v>28</v>
      </c>
      <c r="J14" s="12">
        <v>47</v>
      </c>
      <c r="K14" s="12">
        <v>43</v>
      </c>
      <c r="L14" s="12">
        <v>2</v>
      </c>
      <c r="M14" s="40" t="s">
        <v>219</v>
      </c>
      <c r="N14" s="40" t="s">
        <v>219</v>
      </c>
      <c r="O14" s="40" t="s">
        <v>219</v>
      </c>
      <c r="P14" s="40" t="s">
        <v>219</v>
      </c>
      <c r="Q14" s="40" t="s">
        <v>219</v>
      </c>
      <c r="R14" s="40" t="s">
        <v>219</v>
      </c>
      <c r="S14" s="40" t="s">
        <v>219</v>
      </c>
      <c r="T14" s="39" t="s">
        <v>219</v>
      </c>
    </row>
    <row r="15" spans="1:20" s="19" customFormat="1" x14ac:dyDescent="0.15">
      <c r="A15" s="17" t="s">
        <v>2</v>
      </c>
      <c r="B15" s="18"/>
      <c r="C15" s="18">
        <f>C14/$B$14</f>
        <v>2.0512820512820513E-2</v>
      </c>
      <c r="D15" s="18">
        <f t="shared" ref="D15:L15" si="4">D14/$B$14</f>
        <v>0.15128205128205127</v>
      </c>
      <c r="E15" s="18">
        <f t="shared" si="4"/>
        <v>0.22051282051282051</v>
      </c>
      <c r="F15" s="18">
        <f t="shared" si="4"/>
        <v>0.12307692307692308</v>
      </c>
      <c r="G15" s="18">
        <f t="shared" si="4"/>
        <v>3.3333333333333333E-2</v>
      </c>
      <c r="H15" s="18">
        <f t="shared" si="4"/>
        <v>0.14358974358974358</v>
      </c>
      <c r="I15" s="18">
        <f t="shared" si="4"/>
        <v>7.179487179487179E-2</v>
      </c>
      <c r="J15" s="18">
        <f t="shared" si="4"/>
        <v>0.12051282051282051</v>
      </c>
      <c r="K15" s="18">
        <f t="shared" si="4"/>
        <v>0.11025641025641025</v>
      </c>
      <c r="L15" s="18">
        <f t="shared" si="4"/>
        <v>5.1282051282051282E-3</v>
      </c>
      <c r="M15" s="38" t="s">
        <v>219</v>
      </c>
      <c r="N15" s="38" t="s">
        <v>219</v>
      </c>
      <c r="O15" s="38" t="s">
        <v>219</v>
      </c>
      <c r="P15" s="38" t="s">
        <v>219</v>
      </c>
      <c r="Q15" s="38" t="s">
        <v>219</v>
      </c>
      <c r="R15" s="38" t="s">
        <v>219</v>
      </c>
      <c r="S15" s="38" t="s">
        <v>219</v>
      </c>
      <c r="T15" s="33" t="s">
        <v>219</v>
      </c>
    </row>
    <row r="16" spans="1:20" x14ac:dyDescent="0.15">
      <c r="A16" s="4" t="s">
        <v>28</v>
      </c>
      <c r="B16" s="5">
        <f>'2'!D5</f>
        <v>368</v>
      </c>
      <c r="C16" s="36" t="s">
        <v>219</v>
      </c>
      <c r="D16" s="36" t="s">
        <v>219</v>
      </c>
      <c r="E16" s="36" t="s">
        <v>219</v>
      </c>
      <c r="F16" s="36" t="s">
        <v>219</v>
      </c>
      <c r="G16" s="36" t="s">
        <v>219</v>
      </c>
      <c r="H16" s="36" t="s">
        <v>219</v>
      </c>
      <c r="I16" s="36" t="s">
        <v>219</v>
      </c>
      <c r="J16" s="36" t="s">
        <v>219</v>
      </c>
      <c r="K16" s="36" t="s">
        <v>219</v>
      </c>
      <c r="L16" s="36" t="s">
        <v>219</v>
      </c>
      <c r="M16" s="5">
        <v>20</v>
      </c>
      <c r="N16" s="5">
        <v>84</v>
      </c>
      <c r="O16" s="5">
        <v>109</v>
      </c>
      <c r="P16" s="5">
        <v>76</v>
      </c>
      <c r="Q16" s="5">
        <v>38</v>
      </c>
      <c r="R16" s="5">
        <v>25</v>
      </c>
      <c r="S16" s="5">
        <v>16</v>
      </c>
      <c r="T16" s="34" t="s">
        <v>219</v>
      </c>
    </row>
    <row r="17" spans="1:20" s="19" customFormat="1" x14ac:dyDescent="0.15">
      <c r="A17" s="20" t="s">
        <v>2</v>
      </c>
      <c r="B17" s="21"/>
      <c r="C17" s="37" t="s">
        <v>219</v>
      </c>
      <c r="D17" s="37" t="s">
        <v>219</v>
      </c>
      <c r="E17" s="37" t="s">
        <v>219</v>
      </c>
      <c r="F17" s="37" t="s">
        <v>219</v>
      </c>
      <c r="G17" s="37" t="s">
        <v>219</v>
      </c>
      <c r="H17" s="37" t="s">
        <v>219</v>
      </c>
      <c r="I17" s="37" t="s">
        <v>219</v>
      </c>
      <c r="J17" s="37" t="s">
        <v>219</v>
      </c>
      <c r="K17" s="37" t="s">
        <v>219</v>
      </c>
      <c r="L17" s="37" t="s">
        <v>219</v>
      </c>
      <c r="M17" s="21">
        <f t="shared" ref="M17:S17" si="5">M16/$B$16</f>
        <v>5.434782608695652E-2</v>
      </c>
      <c r="N17" s="21">
        <f t="shared" si="5"/>
        <v>0.22826086956521738</v>
      </c>
      <c r="O17" s="21">
        <f t="shared" si="5"/>
        <v>0.29619565217391303</v>
      </c>
      <c r="P17" s="21">
        <f t="shared" si="5"/>
        <v>0.20652173913043478</v>
      </c>
      <c r="Q17" s="21">
        <f t="shared" si="5"/>
        <v>0.10326086956521739</v>
      </c>
      <c r="R17" s="21">
        <f t="shared" si="5"/>
        <v>6.7934782608695649E-2</v>
      </c>
      <c r="S17" s="21">
        <f t="shared" si="5"/>
        <v>4.3478260869565216E-2</v>
      </c>
      <c r="T17" s="35" t="s">
        <v>219</v>
      </c>
    </row>
    <row r="18" spans="1:20" x14ac:dyDescent="0.15">
      <c r="T18" s="52"/>
    </row>
    <row r="19" spans="1:20" x14ac:dyDescent="0.15">
      <c r="T19" s="52"/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7"/>
  <sheetViews>
    <sheetView view="pageBreakPreview" topLeftCell="A4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24" width="4.875" style="1" customWidth="1"/>
    <col min="25" max="16384" width="6.125" style="1"/>
  </cols>
  <sheetData>
    <row r="1" spans="1:21" x14ac:dyDescent="0.15">
      <c r="A1" s="1" t="s">
        <v>117</v>
      </c>
    </row>
    <row r="3" spans="1:21" x14ac:dyDescent="0.15">
      <c r="A3" s="1" t="s">
        <v>1</v>
      </c>
    </row>
    <row r="4" spans="1:21" s="2" customFormat="1" ht="127.5" customHeight="1" x14ac:dyDescent="0.15">
      <c r="A4" s="7" t="s">
        <v>2</v>
      </c>
      <c r="B4" s="8" t="s">
        <v>3</v>
      </c>
      <c r="C4" s="8" t="s">
        <v>118</v>
      </c>
      <c r="D4" s="8" t="s">
        <v>119</v>
      </c>
      <c r="E4" s="8" t="s">
        <v>120</v>
      </c>
      <c r="F4" s="8" t="s">
        <v>121</v>
      </c>
      <c r="G4" s="8" t="s">
        <v>122</v>
      </c>
      <c r="H4" s="8" t="s">
        <v>123</v>
      </c>
      <c r="I4" s="8" t="s">
        <v>124</v>
      </c>
      <c r="J4" s="8" t="s">
        <v>125</v>
      </c>
      <c r="K4" s="8" t="s">
        <v>126</v>
      </c>
      <c r="L4" s="8" t="s">
        <v>127</v>
      </c>
      <c r="M4" s="8" t="s">
        <v>128</v>
      </c>
      <c r="N4" s="8" t="s">
        <v>129</v>
      </c>
      <c r="O4" s="8" t="s">
        <v>130</v>
      </c>
      <c r="P4" s="8" t="s">
        <v>131</v>
      </c>
      <c r="Q4" s="8" t="s">
        <v>132</v>
      </c>
      <c r="R4" s="8" t="s">
        <v>133</v>
      </c>
      <c r="S4" s="8" t="s">
        <v>134</v>
      </c>
      <c r="T4" s="8" t="s">
        <v>34</v>
      </c>
      <c r="U4" s="10" t="s">
        <v>21</v>
      </c>
    </row>
    <row r="5" spans="1:21" x14ac:dyDescent="0.15">
      <c r="A5" s="4" t="s">
        <v>22</v>
      </c>
      <c r="B5" s="5">
        <f>'9'!C5</f>
        <v>40</v>
      </c>
      <c r="C5" s="36" t="s">
        <v>219</v>
      </c>
      <c r="D5" s="36" t="s">
        <v>219</v>
      </c>
      <c r="E5" s="5">
        <v>6</v>
      </c>
      <c r="F5" s="5">
        <v>2</v>
      </c>
      <c r="G5" s="5">
        <v>1</v>
      </c>
      <c r="H5" s="36" t="s">
        <v>219</v>
      </c>
      <c r="I5" s="36" t="s">
        <v>219</v>
      </c>
      <c r="J5" s="5">
        <v>1</v>
      </c>
      <c r="K5" s="5">
        <v>3</v>
      </c>
      <c r="L5" s="5">
        <v>2</v>
      </c>
      <c r="M5" s="5">
        <v>3</v>
      </c>
      <c r="N5" s="36" t="s">
        <v>219</v>
      </c>
      <c r="O5" s="36" t="s">
        <v>219</v>
      </c>
      <c r="P5" s="36" t="s">
        <v>219</v>
      </c>
      <c r="Q5" s="36" t="s">
        <v>219</v>
      </c>
      <c r="R5" s="36" t="s">
        <v>219</v>
      </c>
      <c r="S5" s="5">
        <v>6</v>
      </c>
      <c r="T5" s="5">
        <v>2</v>
      </c>
      <c r="U5" s="3">
        <f>B5-SUM(C5:T5)</f>
        <v>14</v>
      </c>
    </row>
    <row r="6" spans="1:21" x14ac:dyDescent="0.15">
      <c r="A6" s="6" t="s">
        <v>2</v>
      </c>
      <c r="B6" s="50"/>
      <c r="C6" s="38" t="s">
        <v>219</v>
      </c>
      <c r="D6" s="38" t="s">
        <v>219</v>
      </c>
      <c r="E6" s="50">
        <f t="shared" ref="E6:U6" si="0">E5/$B$5</f>
        <v>0.15</v>
      </c>
      <c r="F6" s="50">
        <f t="shared" si="0"/>
        <v>0.05</v>
      </c>
      <c r="G6" s="50">
        <f t="shared" si="0"/>
        <v>2.5000000000000001E-2</v>
      </c>
      <c r="H6" s="38" t="s">
        <v>219</v>
      </c>
      <c r="I6" s="38" t="s">
        <v>219</v>
      </c>
      <c r="J6" s="50">
        <f t="shared" si="0"/>
        <v>2.5000000000000001E-2</v>
      </c>
      <c r="K6" s="50">
        <f t="shared" si="0"/>
        <v>7.4999999999999997E-2</v>
      </c>
      <c r="L6" s="50">
        <f t="shared" si="0"/>
        <v>0.05</v>
      </c>
      <c r="M6" s="50">
        <f t="shared" si="0"/>
        <v>7.4999999999999997E-2</v>
      </c>
      <c r="N6" s="38" t="s">
        <v>219</v>
      </c>
      <c r="O6" s="38" t="s">
        <v>219</v>
      </c>
      <c r="P6" s="38" t="s">
        <v>219</v>
      </c>
      <c r="Q6" s="38" t="s">
        <v>219</v>
      </c>
      <c r="R6" s="38" t="s">
        <v>219</v>
      </c>
      <c r="S6" s="50">
        <f t="shared" si="0"/>
        <v>0.15</v>
      </c>
      <c r="T6" s="50">
        <f t="shared" si="0"/>
        <v>0.05</v>
      </c>
      <c r="U6" s="51">
        <f t="shared" si="0"/>
        <v>0.35</v>
      </c>
    </row>
    <row r="7" spans="1:21" x14ac:dyDescent="0.15">
      <c r="A7" s="4" t="s">
        <v>23</v>
      </c>
      <c r="B7" s="5">
        <f>'9'!C7</f>
        <v>26</v>
      </c>
      <c r="C7" s="36" t="s">
        <v>219</v>
      </c>
      <c r="D7" s="36" t="s">
        <v>219</v>
      </c>
      <c r="E7" s="5">
        <v>5</v>
      </c>
      <c r="F7" s="5">
        <v>2</v>
      </c>
      <c r="G7" s="5">
        <v>1</v>
      </c>
      <c r="H7" s="36" t="s">
        <v>219</v>
      </c>
      <c r="I7" s="36" t="s">
        <v>219</v>
      </c>
      <c r="J7" s="5">
        <v>1</v>
      </c>
      <c r="K7" s="36" t="s">
        <v>219</v>
      </c>
      <c r="L7" s="5">
        <v>1</v>
      </c>
      <c r="M7" s="36" t="s">
        <v>219</v>
      </c>
      <c r="N7" s="36" t="s">
        <v>219</v>
      </c>
      <c r="O7" s="36" t="s">
        <v>219</v>
      </c>
      <c r="P7" s="36" t="s">
        <v>219</v>
      </c>
      <c r="Q7" s="36" t="s">
        <v>219</v>
      </c>
      <c r="R7" s="36" t="s">
        <v>219</v>
      </c>
      <c r="S7" s="5">
        <v>5</v>
      </c>
      <c r="T7" s="36" t="s">
        <v>219</v>
      </c>
      <c r="U7" s="3">
        <f>B7-SUM(C7:T7)</f>
        <v>11</v>
      </c>
    </row>
    <row r="8" spans="1:21" x14ac:dyDescent="0.15">
      <c r="A8" s="6" t="s">
        <v>2</v>
      </c>
      <c r="B8" s="50"/>
      <c r="C8" s="38" t="s">
        <v>219</v>
      </c>
      <c r="D8" s="38" t="s">
        <v>219</v>
      </c>
      <c r="E8" s="50">
        <f t="shared" ref="E8:U8" si="1">E7/$B$7</f>
        <v>0.19230769230769232</v>
      </c>
      <c r="F8" s="50">
        <f t="shared" si="1"/>
        <v>7.6923076923076927E-2</v>
      </c>
      <c r="G8" s="50">
        <f t="shared" si="1"/>
        <v>3.8461538461538464E-2</v>
      </c>
      <c r="H8" s="38" t="s">
        <v>219</v>
      </c>
      <c r="I8" s="38" t="s">
        <v>219</v>
      </c>
      <c r="J8" s="50">
        <f t="shared" si="1"/>
        <v>3.8461538461538464E-2</v>
      </c>
      <c r="K8" s="38" t="s">
        <v>219</v>
      </c>
      <c r="L8" s="50">
        <f t="shared" si="1"/>
        <v>3.8461538461538464E-2</v>
      </c>
      <c r="M8" s="38" t="s">
        <v>219</v>
      </c>
      <c r="N8" s="38" t="s">
        <v>219</v>
      </c>
      <c r="O8" s="38" t="s">
        <v>219</v>
      </c>
      <c r="P8" s="38" t="s">
        <v>219</v>
      </c>
      <c r="Q8" s="38" t="s">
        <v>219</v>
      </c>
      <c r="R8" s="38" t="s">
        <v>219</v>
      </c>
      <c r="S8" s="50">
        <f t="shared" si="1"/>
        <v>0.19230769230769232</v>
      </c>
      <c r="T8" s="38" t="s">
        <v>219</v>
      </c>
      <c r="U8" s="51">
        <f t="shared" si="1"/>
        <v>0.42307692307692307</v>
      </c>
    </row>
    <row r="9" spans="1:21" x14ac:dyDescent="0.15">
      <c r="A9" s="4" t="s">
        <v>24</v>
      </c>
      <c r="B9" s="5">
        <f>'9'!C9</f>
        <v>14</v>
      </c>
      <c r="C9" s="36" t="s">
        <v>219</v>
      </c>
      <c r="D9" s="36" t="s">
        <v>219</v>
      </c>
      <c r="E9" s="5">
        <v>1</v>
      </c>
      <c r="F9" s="36" t="s">
        <v>219</v>
      </c>
      <c r="G9" s="36" t="s">
        <v>219</v>
      </c>
      <c r="H9" s="36" t="s">
        <v>219</v>
      </c>
      <c r="I9" s="36" t="s">
        <v>219</v>
      </c>
      <c r="J9" s="36" t="s">
        <v>219</v>
      </c>
      <c r="K9" s="5">
        <v>3</v>
      </c>
      <c r="L9" s="5">
        <v>1</v>
      </c>
      <c r="M9" s="5">
        <v>3</v>
      </c>
      <c r="N9" s="36" t="s">
        <v>219</v>
      </c>
      <c r="O9" s="36" t="s">
        <v>219</v>
      </c>
      <c r="P9" s="36" t="s">
        <v>219</v>
      </c>
      <c r="Q9" s="36" t="s">
        <v>219</v>
      </c>
      <c r="R9" s="36" t="s">
        <v>219</v>
      </c>
      <c r="S9" s="5">
        <v>1</v>
      </c>
      <c r="T9" s="5">
        <v>2</v>
      </c>
      <c r="U9" s="3">
        <f>B9-SUM(C9:T9)</f>
        <v>3</v>
      </c>
    </row>
    <row r="10" spans="1:21" x14ac:dyDescent="0.15">
      <c r="A10" s="6" t="s">
        <v>2</v>
      </c>
      <c r="B10" s="50"/>
      <c r="C10" s="38" t="s">
        <v>219</v>
      </c>
      <c r="D10" s="38" t="s">
        <v>219</v>
      </c>
      <c r="E10" s="50">
        <f t="shared" ref="E10:U10" si="2">E9/$B$9</f>
        <v>7.1428571428571425E-2</v>
      </c>
      <c r="F10" s="38" t="s">
        <v>219</v>
      </c>
      <c r="G10" s="38" t="s">
        <v>219</v>
      </c>
      <c r="H10" s="38" t="s">
        <v>219</v>
      </c>
      <c r="I10" s="38" t="s">
        <v>219</v>
      </c>
      <c r="J10" s="38" t="s">
        <v>219</v>
      </c>
      <c r="K10" s="50">
        <f t="shared" si="2"/>
        <v>0.21428571428571427</v>
      </c>
      <c r="L10" s="50">
        <f t="shared" si="2"/>
        <v>7.1428571428571425E-2</v>
      </c>
      <c r="M10" s="50">
        <f t="shared" si="2"/>
        <v>0.21428571428571427</v>
      </c>
      <c r="N10" s="38" t="s">
        <v>219</v>
      </c>
      <c r="O10" s="38" t="s">
        <v>219</v>
      </c>
      <c r="P10" s="38" t="s">
        <v>219</v>
      </c>
      <c r="Q10" s="38" t="s">
        <v>219</v>
      </c>
      <c r="R10" s="38" t="s">
        <v>219</v>
      </c>
      <c r="S10" s="50">
        <f t="shared" si="2"/>
        <v>7.1428571428571425E-2</v>
      </c>
      <c r="T10" s="50">
        <f t="shared" si="2"/>
        <v>0.14285714285714285</v>
      </c>
      <c r="U10" s="51">
        <f t="shared" si="2"/>
        <v>0.21428571428571427</v>
      </c>
    </row>
    <row r="11" spans="1:21" x14ac:dyDescent="0.15">
      <c r="A11" s="4" t="s">
        <v>25</v>
      </c>
      <c r="B11" s="36" t="str">
        <f>'9'!C11</f>
        <v>-</v>
      </c>
      <c r="C11" s="36" t="s">
        <v>219</v>
      </c>
      <c r="D11" s="36" t="s">
        <v>219</v>
      </c>
      <c r="E11" s="36" t="s">
        <v>219</v>
      </c>
      <c r="F11" s="36" t="s">
        <v>219</v>
      </c>
      <c r="G11" s="36" t="s">
        <v>219</v>
      </c>
      <c r="H11" s="36" t="s">
        <v>219</v>
      </c>
      <c r="I11" s="36" t="s">
        <v>219</v>
      </c>
      <c r="J11" s="36" t="s">
        <v>219</v>
      </c>
      <c r="K11" s="36" t="s">
        <v>219</v>
      </c>
      <c r="L11" s="36" t="s">
        <v>219</v>
      </c>
      <c r="M11" s="36" t="s">
        <v>219</v>
      </c>
      <c r="N11" s="36" t="s">
        <v>219</v>
      </c>
      <c r="O11" s="36" t="s">
        <v>219</v>
      </c>
      <c r="P11" s="36" t="s">
        <v>219</v>
      </c>
      <c r="Q11" s="36" t="s">
        <v>219</v>
      </c>
      <c r="R11" s="36" t="s">
        <v>219</v>
      </c>
      <c r="S11" s="36" t="s">
        <v>219</v>
      </c>
      <c r="T11" s="36" t="s">
        <v>219</v>
      </c>
      <c r="U11" s="34" t="s">
        <v>219</v>
      </c>
    </row>
    <row r="12" spans="1:21" x14ac:dyDescent="0.15">
      <c r="A12" s="9" t="s">
        <v>2</v>
      </c>
      <c r="B12" s="48"/>
      <c r="C12" s="37" t="s">
        <v>219</v>
      </c>
      <c r="D12" s="37" t="s">
        <v>219</v>
      </c>
      <c r="E12" s="37" t="s">
        <v>219</v>
      </c>
      <c r="F12" s="37" t="s">
        <v>219</v>
      </c>
      <c r="G12" s="37" t="s">
        <v>219</v>
      </c>
      <c r="H12" s="37" t="s">
        <v>219</v>
      </c>
      <c r="I12" s="37" t="s">
        <v>219</v>
      </c>
      <c r="J12" s="37" t="s">
        <v>219</v>
      </c>
      <c r="K12" s="37" t="s">
        <v>219</v>
      </c>
      <c r="L12" s="37" t="s">
        <v>219</v>
      </c>
      <c r="M12" s="37" t="s">
        <v>219</v>
      </c>
      <c r="N12" s="37" t="s">
        <v>219</v>
      </c>
      <c r="O12" s="37" t="s">
        <v>219</v>
      </c>
      <c r="P12" s="37" t="s">
        <v>219</v>
      </c>
      <c r="Q12" s="37" t="s">
        <v>219</v>
      </c>
      <c r="R12" s="37" t="s">
        <v>219</v>
      </c>
      <c r="S12" s="37" t="s">
        <v>219</v>
      </c>
      <c r="T12" s="37" t="s">
        <v>219</v>
      </c>
      <c r="U12" s="35" t="s">
        <v>219</v>
      </c>
    </row>
    <row r="13" spans="1:21" x14ac:dyDescent="0.15">
      <c r="A13" s="1" t="s">
        <v>26</v>
      </c>
    </row>
    <row r="14" spans="1:21" x14ac:dyDescent="0.15">
      <c r="A14" s="11" t="s">
        <v>27</v>
      </c>
      <c r="B14" s="12">
        <f>'9'!C14</f>
        <v>27</v>
      </c>
      <c r="C14" s="40" t="s">
        <v>219</v>
      </c>
      <c r="D14" s="40" t="s">
        <v>219</v>
      </c>
      <c r="E14" s="12">
        <v>3</v>
      </c>
      <c r="F14" s="12">
        <v>1</v>
      </c>
      <c r="G14" s="40" t="s">
        <v>219</v>
      </c>
      <c r="H14" s="40" t="s">
        <v>219</v>
      </c>
      <c r="I14" s="40" t="s">
        <v>219</v>
      </c>
      <c r="J14" s="40" t="s">
        <v>219</v>
      </c>
      <c r="K14" s="12">
        <v>3</v>
      </c>
      <c r="L14" s="12">
        <v>2</v>
      </c>
      <c r="M14" s="12">
        <v>2</v>
      </c>
      <c r="N14" s="40" t="s">
        <v>219</v>
      </c>
      <c r="O14" s="40" t="s">
        <v>219</v>
      </c>
      <c r="P14" s="40" t="s">
        <v>219</v>
      </c>
      <c r="Q14" s="40" t="s">
        <v>219</v>
      </c>
      <c r="R14" s="40" t="s">
        <v>219</v>
      </c>
      <c r="S14" s="12">
        <v>5</v>
      </c>
      <c r="T14" s="12">
        <v>2</v>
      </c>
      <c r="U14" s="13">
        <f>B14-SUM(C14:T14)</f>
        <v>9</v>
      </c>
    </row>
    <row r="15" spans="1:21" x14ac:dyDescent="0.15">
      <c r="A15" s="6" t="s">
        <v>2</v>
      </c>
      <c r="B15" s="50"/>
      <c r="C15" s="38" t="s">
        <v>219</v>
      </c>
      <c r="D15" s="38" t="s">
        <v>219</v>
      </c>
      <c r="E15" s="50">
        <f t="shared" ref="E15:U15" si="3">E14/$B$14</f>
        <v>0.1111111111111111</v>
      </c>
      <c r="F15" s="50">
        <f t="shared" si="3"/>
        <v>3.7037037037037035E-2</v>
      </c>
      <c r="G15" s="38" t="s">
        <v>219</v>
      </c>
      <c r="H15" s="38" t="s">
        <v>219</v>
      </c>
      <c r="I15" s="38" t="s">
        <v>219</v>
      </c>
      <c r="J15" s="38" t="s">
        <v>219</v>
      </c>
      <c r="K15" s="50">
        <f t="shared" si="3"/>
        <v>0.1111111111111111</v>
      </c>
      <c r="L15" s="50">
        <f t="shared" si="3"/>
        <v>7.407407407407407E-2</v>
      </c>
      <c r="M15" s="50">
        <f t="shared" si="3"/>
        <v>7.407407407407407E-2</v>
      </c>
      <c r="N15" s="38" t="s">
        <v>219</v>
      </c>
      <c r="O15" s="38" t="s">
        <v>219</v>
      </c>
      <c r="P15" s="38" t="s">
        <v>219</v>
      </c>
      <c r="Q15" s="38" t="s">
        <v>219</v>
      </c>
      <c r="R15" s="38" t="s">
        <v>219</v>
      </c>
      <c r="S15" s="50">
        <f t="shared" si="3"/>
        <v>0.18518518518518517</v>
      </c>
      <c r="T15" s="50">
        <f t="shared" si="3"/>
        <v>7.407407407407407E-2</v>
      </c>
      <c r="U15" s="51">
        <f t="shared" si="3"/>
        <v>0.33333333333333331</v>
      </c>
    </row>
    <row r="16" spans="1:21" x14ac:dyDescent="0.15">
      <c r="A16" s="4" t="s">
        <v>28</v>
      </c>
      <c r="B16" s="5">
        <f>'9'!C16</f>
        <v>13</v>
      </c>
      <c r="C16" s="36" t="s">
        <v>219</v>
      </c>
      <c r="D16" s="36" t="s">
        <v>219</v>
      </c>
      <c r="E16" s="5">
        <v>3</v>
      </c>
      <c r="F16" s="5">
        <v>1</v>
      </c>
      <c r="G16" s="5">
        <v>1</v>
      </c>
      <c r="H16" s="36" t="s">
        <v>219</v>
      </c>
      <c r="I16" s="36" t="s">
        <v>219</v>
      </c>
      <c r="J16" s="5">
        <v>1</v>
      </c>
      <c r="K16" s="36" t="s">
        <v>219</v>
      </c>
      <c r="L16" s="36" t="s">
        <v>219</v>
      </c>
      <c r="M16" s="5">
        <v>1</v>
      </c>
      <c r="N16" s="36" t="s">
        <v>219</v>
      </c>
      <c r="O16" s="36" t="s">
        <v>219</v>
      </c>
      <c r="P16" s="36" t="s">
        <v>219</v>
      </c>
      <c r="Q16" s="36" t="s">
        <v>219</v>
      </c>
      <c r="R16" s="36" t="s">
        <v>219</v>
      </c>
      <c r="S16" s="5">
        <v>1</v>
      </c>
      <c r="T16" s="36" t="s">
        <v>219</v>
      </c>
      <c r="U16" s="3">
        <f>B16-SUM(C16:T16)</f>
        <v>5</v>
      </c>
    </row>
    <row r="17" spans="1:21" x14ac:dyDescent="0.15">
      <c r="A17" s="9" t="s">
        <v>2</v>
      </c>
      <c r="B17" s="48"/>
      <c r="C17" s="37" t="s">
        <v>219</v>
      </c>
      <c r="D17" s="37" t="s">
        <v>219</v>
      </c>
      <c r="E17" s="48">
        <f t="shared" ref="E17:M17" si="4">E16/$B$16</f>
        <v>0.23076923076923078</v>
      </c>
      <c r="F17" s="48">
        <f t="shared" si="4"/>
        <v>7.6923076923076927E-2</v>
      </c>
      <c r="G17" s="48">
        <f t="shared" si="4"/>
        <v>7.6923076923076927E-2</v>
      </c>
      <c r="H17" s="37" t="s">
        <v>219</v>
      </c>
      <c r="I17" s="37" t="s">
        <v>219</v>
      </c>
      <c r="J17" s="48">
        <f t="shared" si="4"/>
        <v>7.6923076923076927E-2</v>
      </c>
      <c r="K17" s="37" t="s">
        <v>219</v>
      </c>
      <c r="L17" s="37" t="s">
        <v>219</v>
      </c>
      <c r="M17" s="48">
        <f t="shared" si="4"/>
        <v>7.6923076923076927E-2</v>
      </c>
      <c r="N17" s="37" t="s">
        <v>219</v>
      </c>
      <c r="O17" s="37" t="s">
        <v>219</v>
      </c>
      <c r="P17" s="37" t="s">
        <v>219</v>
      </c>
      <c r="Q17" s="37" t="s">
        <v>219</v>
      </c>
      <c r="R17" s="37" t="s">
        <v>219</v>
      </c>
      <c r="S17" s="48">
        <f>S16/$B$16</f>
        <v>7.6923076923076927E-2</v>
      </c>
      <c r="T17" s="37" t="s">
        <v>219</v>
      </c>
      <c r="U17" s="49">
        <f>U16/$B$16</f>
        <v>0.38461538461538464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7"/>
  <sheetViews>
    <sheetView view="pageBreakPreview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24" width="4.875" style="1" customWidth="1"/>
    <col min="25" max="16384" width="6.125" style="1"/>
  </cols>
  <sheetData>
    <row r="1" spans="1:21" x14ac:dyDescent="0.15">
      <c r="A1" s="1" t="s">
        <v>135</v>
      </c>
    </row>
    <row r="3" spans="1:21" x14ac:dyDescent="0.15">
      <c r="A3" s="1" t="s">
        <v>1</v>
      </c>
    </row>
    <row r="4" spans="1:21" s="2" customFormat="1" ht="127.5" customHeight="1" x14ac:dyDescent="0.15">
      <c r="A4" s="7" t="s">
        <v>2</v>
      </c>
      <c r="B4" s="8" t="s">
        <v>3</v>
      </c>
      <c r="C4" s="8" t="s">
        <v>118</v>
      </c>
      <c r="D4" s="8" t="s">
        <v>119</v>
      </c>
      <c r="E4" s="8" t="s">
        <v>120</v>
      </c>
      <c r="F4" s="8" t="s">
        <v>121</v>
      </c>
      <c r="G4" s="8" t="s">
        <v>122</v>
      </c>
      <c r="H4" s="8" t="s">
        <v>123</v>
      </c>
      <c r="I4" s="8" t="s">
        <v>124</v>
      </c>
      <c r="J4" s="8" t="s">
        <v>125</v>
      </c>
      <c r="K4" s="8" t="s">
        <v>126</v>
      </c>
      <c r="L4" s="8" t="s">
        <v>127</v>
      </c>
      <c r="M4" s="8" t="s">
        <v>128</v>
      </c>
      <c r="N4" s="8" t="s">
        <v>129</v>
      </c>
      <c r="O4" s="8" t="s">
        <v>130</v>
      </c>
      <c r="P4" s="8" t="s">
        <v>131</v>
      </c>
      <c r="Q4" s="8" t="s">
        <v>132</v>
      </c>
      <c r="R4" s="8" t="s">
        <v>133</v>
      </c>
      <c r="S4" s="8" t="s">
        <v>134</v>
      </c>
      <c r="T4" s="8" t="s">
        <v>34</v>
      </c>
      <c r="U4" s="10" t="s">
        <v>21</v>
      </c>
    </row>
    <row r="5" spans="1:21" x14ac:dyDescent="0.15">
      <c r="A5" s="4" t="s">
        <v>22</v>
      </c>
      <c r="B5" s="5">
        <f>'9'!J5</f>
        <v>137</v>
      </c>
      <c r="C5" s="36" t="s">
        <v>219</v>
      </c>
      <c r="D5" s="5">
        <v>2</v>
      </c>
      <c r="E5" s="5">
        <v>15</v>
      </c>
      <c r="F5" s="5">
        <v>3</v>
      </c>
      <c r="G5" s="5">
        <v>8</v>
      </c>
      <c r="H5" s="5">
        <v>2</v>
      </c>
      <c r="I5" s="36" t="s">
        <v>219</v>
      </c>
      <c r="J5" s="36" t="s">
        <v>219</v>
      </c>
      <c r="K5" s="5">
        <v>1</v>
      </c>
      <c r="L5" s="5">
        <v>1</v>
      </c>
      <c r="M5" s="5">
        <v>4</v>
      </c>
      <c r="N5" s="5">
        <v>9</v>
      </c>
      <c r="O5" s="36" t="s">
        <v>219</v>
      </c>
      <c r="P5" s="5">
        <v>3</v>
      </c>
      <c r="Q5" s="5">
        <v>3</v>
      </c>
      <c r="R5" s="36" t="s">
        <v>219</v>
      </c>
      <c r="S5" s="5">
        <v>4</v>
      </c>
      <c r="T5" s="5">
        <v>14</v>
      </c>
      <c r="U5" s="3">
        <f>B5-SUM(C5:T5)</f>
        <v>68</v>
      </c>
    </row>
    <row r="6" spans="1:21" s="19" customFormat="1" x14ac:dyDescent="0.15">
      <c r="A6" s="17" t="s">
        <v>2</v>
      </c>
      <c r="B6" s="18"/>
      <c r="C6" s="38" t="s">
        <v>219</v>
      </c>
      <c r="D6" s="18">
        <f t="shared" ref="D6:U6" si="0">D5/$B$5</f>
        <v>1.4598540145985401E-2</v>
      </c>
      <c r="E6" s="18">
        <f t="shared" si="0"/>
        <v>0.10948905109489052</v>
      </c>
      <c r="F6" s="18">
        <f t="shared" si="0"/>
        <v>2.1897810218978103E-2</v>
      </c>
      <c r="G6" s="18">
        <f t="shared" si="0"/>
        <v>5.8394160583941604E-2</v>
      </c>
      <c r="H6" s="18">
        <f t="shared" si="0"/>
        <v>1.4598540145985401E-2</v>
      </c>
      <c r="I6" s="38" t="s">
        <v>219</v>
      </c>
      <c r="J6" s="38" t="s">
        <v>219</v>
      </c>
      <c r="K6" s="18">
        <f t="shared" si="0"/>
        <v>7.2992700729927005E-3</v>
      </c>
      <c r="L6" s="18">
        <f t="shared" si="0"/>
        <v>7.2992700729927005E-3</v>
      </c>
      <c r="M6" s="18">
        <f t="shared" si="0"/>
        <v>2.9197080291970802E-2</v>
      </c>
      <c r="N6" s="18">
        <f t="shared" si="0"/>
        <v>6.569343065693431E-2</v>
      </c>
      <c r="O6" s="38" t="s">
        <v>219</v>
      </c>
      <c r="P6" s="18">
        <f t="shared" si="0"/>
        <v>2.1897810218978103E-2</v>
      </c>
      <c r="Q6" s="18">
        <f t="shared" si="0"/>
        <v>2.1897810218978103E-2</v>
      </c>
      <c r="R6" s="38" t="s">
        <v>219</v>
      </c>
      <c r="S6" s="18">
        <f t="shared" si="0"/>
        <v>2.9197080291970802E-2</v>
      </c>
      <c r="T6" s="18">
        <f t="shared" si="0"/>
        <v>0.10218978102189781</v>
      </c>
      <c r="U6" s="22">
        <f t="shared" si="0"/>
        <v>0.49635036496350365</v>
      </c>
    </row>
    <row r="7" spans="1:21" x14ac:dyDescent="0.15">
      <c r="A7" s="4" t="s">
        <v>23</v>
      </c>
      <c r="B7" s="5">
        <f>'9'!J7</f>
        <v>90</v>
      </c>
      <c r="C7" s="36" t="s">
        <v>219</v>
      </c>
      <c r="D7" s="5">
        <v>2</v>
      </c>
      <c r="E7" s="5">
        <v>15</v>
      </c>
      <c r="F7" s="5">
        <v>3</v>
      </c>
      <c r="G7" s="5">
        <v>3</v>
      </c>
      <c r="H7" s="5">
        <v>1</v>
      </c>
      <c r="I7" s="36" t="s">
        <v>219</v>
      </c>
      <c r="J7" s="36" t="s">
        <v>219</v>
      </c>
      <c r="K7" s="36" t="s">
        <v>219</v>
      </c>
      <c r="L7" s="36" t="s">
        <v>219</v>
      </c>
      <c r="M7" s="5">
        <v>2</v>
      </c>
      <c r="N7" s="5">
        <v>5</v>
      </c>
      <c r="O7" s="36" t="s">
        <v>219</v>
      </c>
      <c r="P7" s="36" t="s">
        <v>219</v>
      </c>
      <c r="Q7" s="5">
        <v>3</v>
      </c>
      <c r="R7" s="36" t="s">
        <v>219</v>
      </c>
      <c r="S7" s="5">
        <v>1</v>
      </c>
      <c r="T7" s="5">
        <v>7</v>
      </c>
      <c r="U7" s="3">
        <f>B7-SUM(C7:T7)</f>
        <v>48</v>
      </c>
    </row>
    <row r="8" spans="1:21" s="19" customFormat="1" x14ac:dyDescent="0.15">
      <c r="A8" s="17" t="s">
        <v>2</v>
      </c>
      <c r="B8" s="18"/>
      <c r="C8" s="38" t="s">
        <v>219</v>
      </c>
      <c r="D8" s="18">
        <f t="shared" ref="D8:U8" si="1">D7/$B$7</f>
        <v>2.2222222222222223E-2</v>
      </c>
      <c r="E8" s="18">
        <f t="shared" si="1"/>
        <v>0.16666666666666666</v>
      </c>
      <c r="F8" s="18">
        <f t="shared" si="1"/>
        <v>3.3333333333333333E-2</v>
      </c>
      <c r="G8" s="18">
        <f t="shared" si="1"/>
        <v>3.3333333333333333E-2</v>
      </c>
      <c r="H8" s="18">
        <f t="shared" si="1"/>
        <v>1.1111111111111112E-2</v>
      </c>
      <c r="I8" s="38" t="s">
        <v>219</v>
      </c>
      <c r="J8" s="38" t="s">
        <v>219</v>
      </c>
      <c r="K8" s="38" t="s">
        <v>219</v>
      </c>
      <c r="L8" s="38" t="s">
        <v>219</v>
      </c>
      <c r="M8" s="18">
        <f t="shared" si="1"/>
        <v>2.2222222222222223E-2</v>
      </c>
      <c r="N8" s="18">
        <f t="shared" si="1"/>
        <v>5.5555555555555552E-2</v>
      </c>
      <c r="O8" s="38" t="s">
        <v>219</v>
      </c>
      <c r="P8" s="38" t="s">
        <v>219</v>
      </c>
      <c r="Q8" s="18">
        <f t="shared" si="1"/>
        <v>3.3333333333333333E-2</v>
      </c>
      <c r="R8" s="38" t="s">
        <v>219</v>
      </c>
      <c r="S8" s="18">
        <f t="shared" si="1"/>
        <v>1.1111111111111112E-2</v>
      </c>
      <c r="T8" s="18">
        <f t="shared" si="1"/>
        <v>7.7777777777777779E-2</v>
      </c>
      <c r="U8" s="22">
        <f t="shared" si="1"/>
        <v>0.53333333333333333</v>
      </c>
    </row>
    <row r="9" spans="1:21" x14ac:dyDescent="0.15">
      <c r="A9" s="4" t="s">
        <v>24</v>
      </c>
      <c r="B9" s="5">
        <f>'9'!J9</f>
        <v>47</v>
      </c>
      <c r="C9" s="36" t="s">
        <v>219</v>
      </c>
      <c r="D9" s="36" t="s">
        <v>219</v>
      </c>
      <c r="E9" s="36" t="s">
        <v>219</v>
      </c>
      <c r="F9" s="36" t="s">
        <v>219</v>
      </c>
      <c r="G9" s="5">
        <v>5</v>
      </c>
      <c r="H9" s="5">
        <v>1</v>
      </c>
      <c r="I9" s="36" t="s">
        <v>219</v>
      </c>
      <c r="J9" s="36" t="s">
        <v>219</v>
      </c>
      <c r="K9" s="5">
        <v>1</v>
      </c>
      <c r="L9" s="5">
        <v>1</v>
      </c>
      <c r="M9" s="5">
        <v>2</v>
      </c>
      <c r="N9" s="5">
        <v>4</v>
      </c>
      <c r="O9" s="36" t="s">
        <v>219</v>
      </c>
      <c r="P9" s="5">
        <v>3</v>
      </c>
      <c r="Q9" s="36" t="s">
        <v>219</v>
      </c>
      <c r="R9" s="36" t="s">
        <v>219</v>
      </c>
      <c r="S9" s="5">
        <v>3</v>
      </c>
      <c r="T9" s="5">
        <v>7</v>
      </c>
      <c r="U9" s="3">
        <f>B9-SUM(C9:T9)</f>
        <v>20</v>
      </c>
    </row>
    <row r="10" spans="1:21" s="19" customFormat="1" x14ac:dyDescent="0.15">
      <c r="A10" s="17" t="s">
        <v>2</v>
      </c>
      <c r="B10" s="18"/>
      <c r="C10" s="38" t="s">
        <v>219</v>
      </c>
      <c r="D10" s="38" t="s">
        <v>219</v>
      </c>
      <c r="E10" s="38" t="s">
        <v>219</v>
      </c>
      <c r="F10" s="38" t="s">
        <v>219</v>
      </c>
      <c r="G10" s="18">
        <f t="shared" ref="G10:U10" si="2">G9/$B$9</f>
        <v>0.10638297872340426</v>
      </c>
      <c r="H10" s="18">
        <f t="shared" si="2"/>
        <v>2.1276595744680851E-2</v>
      </c>
      <c r="I10" s="38" t="s">
        <v>219</v>
      </c>
      <c r="J10" s="38" t="s">
        <v>219</v>
      </c>
      <c r="K10" s="18">
        <f t="shared" si="2"/>
        <v>2.1276595744680851E-2</v>
      </c>
      <c r="L10" s="18">
        <f t="shared" si="2"/>
        <v>2.1276595744680851E-2</v>
      </c>
      <c r="M10" s="18">
        <f t="shared" si="2"/>
        <v>4.2553191489361701E-2</v>
      </c>
      <c r="N10" s="18">
        <f t="shared" si="2"/>
        <v>8.5106382978723402E-2</v>
      </c>
      <c r="O10" s="38" t="s">
        <v>219</v>
      </c>
      <c r="P10" s="18">
        <f t="shared" si="2"/>
        <v>6.3829787234042548E-2</v>
      </c>
      <c r="Q10" s="38" t="s">
        <v>219</v>
      </c>
      <c r="R10" s="38" t="s">
        <v>219</v>
      </c>
      <c r="S10" s="18">
        <f t="shared" si="2"/>
        <v>6.3829787234042548E-2</v>
      </c>
      <c r="T10" s="18">
        <f t="shared" si="2"/>
        <v>0.14893617021276595</v>
      </c>
      <c r="U10" s="22">
        <f t="shared" si="2"/>
        <v>0.42553191489361702</v>
      </c>
    </row>
    <row r="11" spans="1:21" x14ac:dyDescent="0.15">
      <c r="A11" s="4" t="s">
        <v>25</v>
      </c>
      <c r="B11" s="36" t="str">
        <f>'9'!J11</f>
        <v>-</v>
      </c>
      <c r="C11" s="36" t="s">
        <v>219</v>
      </c>
      <c r="D11" s="36" t="s">
        <v>219</v>
      </c>
      <c r="E11" s="36" t="s">
        <v>219</v>
      </c>
      <c r="F11" s="36" t="s">
        <v>219</v>
      </c>
      <c r="G11" s="36" t="s">
        <v>219</v>
      </c>
      <c r="H11" s="36" t="s">
        <v>219</v>
      </c>
      <c r="I11" s="36" t="s">
        <v>219</v>
      </c>
      <c r="J11" s="36" t="s">
        <v>219</v>
      </c>
      <c r="K11" s="36" t="s">
        <v>219</v>
      </c>
      <c r="L11" s="36" t="s">
        <v>219</v>
      </c>
      <c r="M11" s="36" t="s">
        <v>219</v>
      </c>
      <c r="N11" s="36" t="s">
        <v>219</v>
      </c>
      <c r="O11" s="36" t="s">
        <v>219</v>
      </c>
      <c r="P11" s="36" t="s">
        <v>219</v>
      </c>
      <c r="Q11" s="36" t="s">
        <v>219</v>
      </c>
      <c r="R11" s="36" t="s">
        <v>219</v>
      </c>
      <c r="S11" s="36" t="s">
        <v>219</v>
      </c>
      <c r="T11" s="36" t="s">
        <v>219</v>
      </c>
      <c r="U11" s="34" t="s">
        <v>219</v>
      </c>
    </row>
    <row r="12" spans="1:21" s="19" customFormat="1" x14ac:dyDescent="0.15">
      <c r="A12" s="20" t="s">
        <v>2</v>
      </c>
      <c r="B12" s="21"/>
      <c r="C12" s="37" t="s">
        <v>219</v>
      </c>
      <c r="D12" s="37" t="s">
        <v>219</v>
      </c>
      <c r="E12" s="37" t="s">
        <v>219</v>
      </c>
      <c r="F12" s="37" t="s">
        <v>219</v>
      </c>
      <c r="G12" s="37" t="s">
        <v>219</v>
      </c>
      <c r="H12" s="37" t="s">
        <v>219</v>
      </c>
      <c r="I12" s="37" t="s">
        <v>219</v>
      </c>
      <c r="J12" s="37" t="s">
        <v>219</v>
      </c>
      <c r="K12" s="37" t="s">
        <v>219</v>
      </c>
      <c r="L12" s="37" t="s">
        <v>219</v>
      </c>
      <c r="M12" s="37" t="s">
        <v>219</v>
      </c>
      <c r="N12" s="37" t="s">
        <v>219</v>
      </c>
      <c r="O12" s="37" t="s">
        <v>219</v>
      </c>
      <c r="P12" s="37" t="s">
        <v>219</v>
      </c>
      <c r="Q12" s="37" t="s">
        <v>219</v>
      </c>
      <c r="R12" s="37" t="s">
        <v>219</v>
      </c>
      <c r="S12" s="37" t="s">
        <v>219</v>
      </c>
      <c r="T12" s="37" t="s">
        <v>219</v>
      </c>
      <c r="U12" s="35" t="s">
        <v>219</v>
      </c>
    </row>
    <row r="13" spans="1:21" x14ac:dyDescent="0.15">
      <c r="A13" s="1" t="s">
        <v>26</v>
      </c>
    </row>
    <row r="14" spans="1:21" x14ac:dyDescent="0.15">
      <c r="A14" s="11" t="s">
        <v>27</v>
      </c>
      <c r="B14" s="12">
        <f>'9'!J14</f>
        <v>62</v>
      </c>
      <c r="C14" s="40" t="s">
        <v>219</v>
      </c>
      <c r="D14" s="12">
        <v>1</v>
      </c>
      <c r="E14" s="12">
        <v>7</v>
      </c>
      <c r="F14" s="12">
        <v>1</v>
      </c>
      <c r="G14" s="12">
        <v>2</v>
      </c>
      <c r="H14" s="12">
        <v>2</v>
      </c>
      <c r="I14" s="40" t="s">
        <v>219</v>
      </c>
      <c r="J14" s="40" t="s">
        <v>219</v>
      </c>
      <c r="K14" s="40" t="s">
        <v>219</v>
      </c>
      <c r="L14" s="12">
        <v>1</v>
      </c>
      <c r="M14" s="12">
        <v>2</v>
      </c>
      <c r="N14" s="12">
        <v>4</v>
      </c>
      <c r="O14" s="40" t="s">
        <v>219</v>
      </c>
      <c r="P14" s="12">
        <v>2</v>
      </c>
      <c r="Q14" s="12">
        <v>1</v>
      </c>
      <c r="R14" s="40" t="s">
        <v>219</v>
      </c>
      <c r="S14" s="12">
        <v>2</v>
      </c>
      <c r="T14" s="12">
        <v>6</v>
      </c>
      <c r="U14" s="13">
        <f>B14-SUM(C14:T14)</f>
        <v>31</v>
      </c>
    </row>
    <row r="15" spans="1:21" s="19" customFormat="1" x14ac:dyDescent="0.15">
      <c r="A15" s="17" t="s">
        <v>2</v>
      </c>
      <c r="B15" s="18"/>
      <c r="C15" s="38" t="s">
        <v>219</v>
      </c>
      <c r="D15" s="18">
        <f t="shared" ref="D15:U15" si="3">D14/$B$14</f>
        <v>1.6129032258064516E-2</v>
      </c>
      <c r="E15" s="18">
        <f t="shared" si="3"/>
        <v>0.11290322580645161</v>
      </c>
      <c r="F15" s="18">
        <f t="shared" si="3"/>
        <v>1.6129032258064516E-2</v>
      </c>
      <c r="G15" s="18">
        <f t="shared" si="3"/>
        <v>3.2258064516129031E-2</v>
      </c>
      <c r="H15" s="18">
        <f t="shared" si="3"/>
        <v>3.2258064516129031E-2</v>
      </c>
      <c r="I15" s="38" t="s">
        <v>219</v>
      </c>
      <c r="J15" s="38" t="s">
        <v>219</v>
      </c>
      <c r="K15" s="38" t="s">
        <v>219</v>
      </c>
      <c r="L15" s="18">
        <f t="shared" si="3"/>
        <v>1.6129032258064516E-2</v>
      </c>
      <c r="M15" s="18">
        <f t="shared" si="3"/>
        <v>3.2258064516129031E-2</v>
      </c>
      <c r="N15" s="18">
        <f t="shared" si="3"/>
        <v>6.4516129032258063E-2</v>
      </c>
      <c r="O15" s="38" t="s">
        <v>219</v>
      </c>
      <c r="P15" s="18">
        <f t="shared" si="3"/>
        <v>3.2258064516129031E-2</v>
      </c>
      <c r="Q15" s="18">
        <f t="shared" si="3"/>
        <v>1.6129032258064516E-2</v>
      </c>
      <c r="R15" s="38" t="s">
        <v>219</v>
      </c>
      <c r="S15" s="18">
        <f t="shared" si="3"/>
        <v>3.2258064516129031E-2</v>
      </c>
      <c r="T15" s="18">
        <f t="shared" si="3"/>
        <v>9.6774193548387094E-2</v>
      </c>
      <c r="U15" s="22">
        <f t="shared" si="3"/>
        <v>0.5</v>
      </c>
    </row>
    <row r="16" spans="1:21" x14ac:dyDescent="0.15">
      <c r="A16" s="4" t="s">
        <v>28</v>
      </c>
      <c r="B16" s="5">
        <f>'9'!J16</f>
        <v>75</v>
      </c>
      <c r="C16" s="36" t="s">
        <v>219</v>
      </c>
      <c r="D16" s="5">
        <v>1</v>
      </c>
      <c r="E16" s="5">
        <v>8</v>
      </c>
      <c r="F16" s="5">
        <v>2</v>
      </c>
      <c r="G16" s="5">
        <v>6</v>
      </c>
      <c r="H16" s="36" t="s">
        <v>219</v>
      </c>
      <c r="I16" s="36" t="s">
        <v>219</v>
      </c>
      <c r="J16" s="36" t="s">
        <v>219</v>
      </c>
      <c r="K16" s="5">
        <v>1</v>
      </c>
      <c r="L16" s="36" t="s">
        <v>219</v>
      </c>
      <c r="M16" s="5">
        <v>2</v>
      </c>
      <c r="N16" s="5">
        <v>5</v>
      </c>
      <c r="O16" s="36" t="s">
        <v>219</v>
      </c>
      <c r="P16" s="5">
        <v>1</v>
      </c>
      <c r="Q16" s="5">
        <v>2</v>
      </c>
      <c r="R16" s="36" t="s">
        <v>219</v>
      </c>
      <c r="S16" s="5">
        <v>2</v>
      </c>
      <c r="T16" s="5">
        <v>8</v>
      </c>
      <c r="U16" s="3">
        <f>B16-SUM(C16:T16)</f>
        <v>37</v>
      </c>
    </row>
    <row r="17" spans="1:21" s="19" customFormat="1" x14ac:dyDescent="0.15">
      <c r="A17" s="20" t="s">
        <v>2</v>
      </c>
      <c r="B17" s="21"/>
      <c r="C17" s="37" t="s">
        <v>219</v>
      </c>
      <c r="D17" s="21">
        <f t="shared" ref="D17:U17" si="4">D16/$B$16</f>
        <v>1.3333333333333334E-2</v>
      </c>
      <c r="E17" s="21">
        <f t="shared" si="4"/>
        <v>0.10666666666666667</v>
      </c>
      <c r="F17" s="21">
        <f t="shared" si="4"/>
        <v>2.6666666666666668E-2</v>
      </c>
      <c r="G17" s="21">
        <f t="shared" si="4"/>
        <v>0.08</v>
      </c>
      <c r="H17" s="37" t="s">
        <v>219</v>
      </c>
      <c r="I17" s="37" t="s">
        <v>219</v>
      </c>
      <c r="J17" s="37" t="s">
        <v>219</v>
      </c>
      <c r="K17" s="21">
        <f t="shared" si="4"/>
        <v>1.3333333333333334E-2</v>
      </c>
      <c r="L17" s="37" t="s">
        <v>219</v>
      </c>
      <c r="M17" s="21">
        <f t="shared" si="4"/>
        <v>2.6666666666666668E-2</v>
      </c>
      <c r="N17" s="21">
        <f t="shared" si="4"/>
        <v>6.6666666666666666E-2</v>
      </c>
      <c r="O17" s="37" t="s">
        <v>219</v>
      </c>
      <c r="P17" s="21">
        <f t="shared" si="4"/>
        <v>1.3333333333333334E-2</v>
      </c>
      <c r="Q17" s="21">
        <f t="shared" si="4"/>
        <v>2.6666666666666668E-2</v>
      </c>
      <c r="R17" s="37" t="s">
        <v>219</v>
      </c>
      <c r="S17" s="21">
        <f t="shared" si="4"/>
        <v>2.6666666666666668E-2</v>
      </c>
      <c r="T17" s="21">
        <f t="shared" si="4"/>
        <v>0.10666666666666667</v>
      </c>
      <c r="U17" s="23">
        <f t="shared" si="4"/>
        <v>0.49333333333333335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7"/>
  <sheetViews>
    <sheetView view="pageBreakPreview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24" width="4.875" style="1" customWidth="1"/>
    <col min="25" max="16384" width="6.125" style="1"/>
  </cols>
  <sheetData>
    <row r="1" spans="1:21" x14ac:dyDescent="0.15">
      <c r="A1" s="1" t="s">
        <v>136</v>
      </c>
    </row>
    <row r="3" spans="1:21" x14ac:dyDescent="0.15">
      <c r="A3" s="1" t="s">
        <v>1</v>
      </c>
    </row>
    <row r="4" spans="1:21" s="2" customFormat="1" ht="127.5" customHeight="1" x14ac:dyDescent="0.15">
      <c r="A4" s="7" t="s">
        <v>2</v>
      </c>
      <c r="B4" s="8" t="s">
        <v>3</v>
      </c>
      <c r="C4" s="8" t="s">
        <v>118</v>
      </c>
      <c r="D4" s="8" t="s">
        <v>119</v>
      </c>
      <c r="E4" s="8" t="s">
        <v>120</v>
      </c>
      <c r="F4" s="8" t="s">
        <v>121</v>
      </c>
      <c r="G4" s="8" t="s">
        <v>122</v>
      </c>
      <c r="H4" s="8" t="s">
        <v>123</v>
      </c>
      <c r="I4" s="8" t="s">
        <v>124</v>
      </c>
      <c r="J4" s="8" t="s">
        <v>125</v>
      </c>
      <c r="K4" s="8" t="s">
        <v>126</v>
      </c>
      <c r="L4" s="8" t="s">
        <v>127</v>
      </c>
      <c r="M4" s="8" t="s">
        <v>128</v>
      </c>
      <c r="N4" s="8" t="s">
        <v>129</v>
      </c>
      <c r="O4" s="8" t="s">
        <v>130</v>
      </c>
      <c r="P4" s="8" t="s">
        <v>131</v>
      </c>
      <c r="Q4" s="8" t="s">
        <v>132</v>
      </c>
      <c r="R4" s="8" t="s">
        <v>133</v>
      </c>
      <c r="S4" s="8" t="s">
        <v>134</v>
      </c>
      <c r="T4" s="8" t="s">
        <v>34</v>
      </c>
      <c r="U4" s="10" t="s">
        <v>21</v>
      </c>
    </row>
    <row r="5" spans="1:21" x14ac:dyDescent="0.15">
      <c r="A5" s="4" t="s">
        <v>22</v>
      </c>
      <c r="B5" s="5">
        <f>'9'!K5</f>
        <v>41</v>
      </c>
      <c r="C5" s="5">
        <v>1</v>
      </c>
      <c r="D5" s="5">
        <v>2</v>
      </c>
      <c r="E5" s="5">
        <v>4</v>
      </c>
      <c r="F5" s="36" t="s">
        <v>219</v>
      </c>
      <c r="G5" s="36" t="s">
        <v>219</v>
      </c>
      <c r="H5" s="36" t="s">
        <v>219</v>
      </c>
      <c r="I5" s="5">
        <v>1</v>
      </c>
      <c r="J5" s="5">
        <v>1</v>
      </c>
      <c r="K5" s="5">
        <v>2</v>
      </c>
      <c r="L5" s="36" t="s">
        <v>219</v>
      </c>
      <c r="M5" s="5">
        <v>12</v>
      </c>
      <c r="N5" s="5">
        <v>2</v>
      </c>
      <c r="O5" s="36" t="s">
        <v>219</v>
      </c>
      <c r="P5" s="5">
        <v>1</v>
      </c>
      <c r="Q5" s="36" t="s">
        <v>219</v>
      </c>
      <c r="R5" s="36" t="s">
        <v>219</v>
      </c>
      <c r="S5" s="5">
        <v>2</v>
      </c>
      <c r="T5" s="5">
        <v>1</v>
      </c>
      <c r="U5" s="3">
        <f>B5-SUM(C5:T5)</f>
        <v>12</v>
      </c>
    </row>
    <row r="6" spans="1:21" s="19" customFormat="1" x14ac:dyDescent="0.15">
      <c r="A6" s="17" t="s">
        <v>2</v>
      </c>
      <c r="B6" s="18"/>
      <c r="C6" s="18">
        <f>C5/$B$5</f>
        <v>2.4390243902439025E-2</v>
      </c>
      <c r="D6" s="18">
        <f t="shared" ref="D6:U6" si="0">D5/$B$5</f>
        <v>4.878048780487805E-2</v>
      </c>
      <c r="E6" s="18">
        <f t="shared" si="0"/>
        <v>9.7560975609756101E-2</v>
      </c>
      <c r="F6" s="38" t="s">
        <v>219</v>
      </c>
      <c r="G6" s="38" t="s">
        <v>219</v>
      </c>
      <c r="H6" s="38" t="s">
        <v>219</v>
      </c>
      <c r="I6" s="18">
        <f t="shared" si="0"/>
        <v>2.4390243902439025E-2</v>
      </c>
      <c r="J6" s="18">
        <f t="shared" si="0"/>
        <v>2.4390243902439025E-2</v>
      </c>
      <c r="K6" s="18">
        <f t="shared" si="0"/>
        <v>4.878048780487805E-2</v>
      </c>
      <c r="L6" s="38" t="s">
        <v>219</v>
      </c>
      <c r="M6" s="18">
        <f t="shared" si="0"/>
        <v>0.29268292682926828</v>
      </c>
      <c r="N6" s="18">
        <f t="shared" si="0"/>
        <v>4.878048780487805E-2</v>
      </c>
      <c r="O6" s="38" t="s">
        <v>219</v>
      </c>
      <c r="P6" s="18">
        <f t="shared" si="0"/>
        <v>2.4390243902439025E-2</v>
      </c>
      <c r="Q6" s="38" t="s">
        <v>219</v>
      </c>
      <c r="R6" s="38" t="s">
        <v>219</v>
      </c>
      <c r="S6" s="18">
        <f t="shared" si="0"/>
        <v>4.878048780487805E-2</v>
      </c>
      <c r="T6" s="18">
        <f t="shared" si="0"/>
        <v>2.4390243902439025E-2</v>
      </c>
      <c r="U6" s="22">
        <f t="shared" si="0"/>
        <v>0.29268292682926828</v>
      </c>
    </row>
    <row r="7" spans="1:21" x14ac:dyDescent="0.15">
      <c r="A7" s="4" t="s">
        <v>23</v>
      </c>
      <c r="B7" s="5">
        <f>'9'!K7</f>
        <v>20</v>
      </c>
      <c r="C7" s="5">
        <v>1</v>
      </c>
      <c r="D7" s="5">
        <v>1</v>
      </c>
      <c r="E7" s="5">
        <v>4</v>
      </c>
      <c r="F7" s="36" t="s">
        <v>219</v>
      </c>
      <c r="G7" s="36" t="s">
        <v>219</v>
      </c>
      <c r="H7" s="36" t="s">
        <v>219</v>
      </c>
      <c r="I7" s="36" t="s">
        <v>219</v>
      </c>
      <c r="J7" s="36" t="s">
        <v>219</v>
      </c>
      <c r="K7" s="5">
        <v>1</v>
      </c>
      <c r="L7" s="36" t="s">
        <v>219</v>
      </c>
      <c r="M7" s="5">
        <v>3</v>
      </c>
      <c r="N7" s="5">
        <v>2</v>
      </c>
      <c r="O7" s="36" t="s">
        <v>219</v>
      </c>
      <c r="P7" s="36" t="s">
        <v>219</v>
      </c>
      <c r="Q7" s="36" t="s">
        <v>219</v>
      </c>
      <c r="R7" s="36" t="s">
        <v>219</v>
      </c>
      <c r="S7" s="5">
        <v>1</v>
      </c>
      <c r="T7" s="36" t="s">
        <v>219</v>
      </c>
      <c r="U7" s="3">
        <f>B7-SUM(C7:T7)</f>
        <v>7</v>
      </c>
    </row>
    <row r="8" spans="1:21" s="19" customFormat="1" x14ac:dyDescent="0.15">
      <c r="A8" s="17" t="s">
        <v>2</v>
      </c>
      <c r="B8" s="18"/>
      <c r="C8" s="18">
        <f>C7/$B$7</f>
        <v>0.05</v>
      </c>
      <c r="D8" s="18">
        <f t="shared" ref="D8:U8" si="1">D7/$B$7</f>
        <v>0.05</v>
      </c>
      <c r="E8" s="18">
        <f t="shared" si="1"/>
        <v>0.2</v>
      </c>
      <c r="F8" s="38" t="s">
        <v>219</v>
      </c>
      <c r="G8" s="38" t="s">
        <v>219</v>
      </c>
      <c r="H8" s="38" t="s">
        <v>219</v>
      </c>
      <c r="I8" s="38" t="s">
        <v>219</v>
      </c>
      <c r="J8" s="38" t="s">
        <v>219</v>
      </c>
      <c r="K8" s="18">
        <f t="shared" si="1"/>
        <v>0.05</v>
      </c>
      <c r="L8" s="38" t="s">
        <v>219</v>
      </c>
      <c r="M8" s="18">
        <f t="shared" si="1"/>
        <v>0.15</v>
      </c>
      <c r="N8" s="18">
        <f t="shared" si="1"/>
        <v>0.1</v>
      </c>
      <c r="O8" s="38" t="s">
        <v>219</v>
      </c>
      <c r="P8" s="38" t="s">
        <v>219</v>
      </c>
      <c r="Q8" s="38" t="s">
        <v>219</v>
      </c>
      <c r="R8" s="38" t="s">
        <v>219</v>
      </c>
      <c r="S8" s="18">
        <f t="shared" si="1"/>
        <v>0.05</v>
      </c>
      <c r="T8" s="38" t="s">
        <v>219</v>
      </c>
      <c r="U8" s="22">
        <f t="shared" si="1"/>
        <v>0.35</v>
      </c>
    </row>
    <row r="9" spans="1:21" x14ac:dyDescent="0.15">
      <c r="A9" s="4" t="s">
        <v>24</v>
      </c>
      <c r="B9" s="5">
        <f>'9'!K9</f>
        <v>21</v>
      </c>
      <c r="C9" s="36" t="s">
        <v>219</v>
      </c>
      <c r="D9" s="5">
        <v>1</v>
      </c>
      <c r="E9" s="36" t="s">
        <v>219</v>
      </c>
      <c r="F9" s="36" t="s">
        <v>219</v>
      </c>
      <c r="G9" s="36" t="s">
        <v>219</v>
      </c>
      <c r="H9" s="36" t="s">
        <v>219</v>
      </c>
      <c r="I9" s="5">
        <v>1</v>
      </c>
      <c r="J9" s="5">
        <v>1</v>
      </c>
      <c r="K9" s="5">
        <v>1</v>
      </c>
      <c r="L9" s="36" t="s">
        <v>219</v>
      </c>
      <c r="M9" s="5">
        <v>9</v>
      </c>
      <c r="N9" s="36" t="s">
        <v>219</v>
      </c>
      <c r="O9" s="36" t="s">
        <v>219</v>
      </c>
      <c r="P9" s="5">
        <v>1</v>
      </c>
      <c r="Q9" s="36" t="s">
        <v>219</v>
      </c>
      <c r="R9" s="36" t="s">
        <v>219</v>
      </c>
      <c r="S9" s="5">
        <v>1</v>
      </c>
      <c r="T9" s="5">
        <v>1</v>
      </c>
      <c r="U9" s="3">
        <f>B9-SUM(C9:T9)</f>
        <v>5</v>
      </c>
    </row>
    <row r="10" spans="1:21" s="19" customFormat="1" x14ac:dyDescent="0.15">
      <c r="A10" s="17" t="s">
        <v>2</v>
      </c>
      <c r="B10" s="18"/>
      <c r="C10" s="38" t="s">
        <v>219</v>
      </c>
      <c r="D10" s="18">
        <f t="shared" ref="D10:U10" si="2">D9/$B$9</f>
        <v>4.7619047619047616E-2</v>
      </c>
      <c r="E10" s="38" t="s">
        <v>219</v>
      </c>
      <c r="F10" s="38" t="s">
        <v>219</v>
      </c>
      <c r="G10" s="38" t="s">
        <v>219</v>
      </c>
      <c r="H10" s="38" t="s">
        <v>219</v>
      </c>
      <c r="I10" s="18">
        <f t="shared" si="2"/>
        <v>4.7619047619047616E-2</v>
      </c>
      <c r="J10" s="18">
        <f t="shared" si="2"/>
        <v>4.7619047619047616E-2</v>
      </c>
      <c r="K10" s="18">
        <f t="shared" si="2"/>
        <v>4.7619047619047616E-2</v>
      </c>
      <c r="L10" s="38" t="s">
        <v>219</v>
      </c>
      <c r="M10" s="18">
        <f t="shared" si="2"/>
        <v>0.42857142857142855</v>
      </c>
      <c r="N10" s="38" t="s">
        <v>219</v>
      </c>
      <c r="O10" s="38" t="s">
        <v>219</v>
      </c>
      <c r="P10" s="18">
        <f t="shared" si="2"/>
        <v>4.7619047619047616E-2</v>
      </c>
      <c r="Q10" s="38" t="s">
        <v>219</v>
      </c>
      <c r="R10" s="38" t="s">
        <v>219</v>
      </c>
      <c r="S10" s="18">
        <f t="shared" si="2"/>
        <v>4.7619047619047616E-2</v>
      </c>
      <c r="T10" s="18">
        <f t="shared" si="2"/>
        <v>4.7619047619047616E-2</v>
      </c>
      <c r="U10" s="22">
        <f t="shared" si="2"/>
        <v>0.23809523809523808</v>
      </c>
    </row>
    <row r="11" spans="1:21" x14ac:dyDescent="0.15">
      <c r="A11" s="4" t="s">
        <v>25</v>
      </c>
      <c r="B11" s="36" t="str">
        <f>'9'!K11</f>
        <v>-</v>
      </c>
      <c r="C11" s="36" t="s">
        <v>219</v>
      </c>
      <c r="D11" s="36" t="s">
        <v>219</v>
      </c>
      <c r="E11" s="36" t="s">
        <v>219</v>
      </c>
      <c r="F11" s="36" t="s">
        <v>219</v>
      </c>
      <c r="G11" s="36" t="s">
        <v>219</v>
      </c>
      <c r="H11" s="36" t="s">
        <v>219</v>
      </c>
      <c r="I11" s="36" t="s">
        <v>219</v>
      </c>
      <c r="J11" s="36" t="s">
        <v>219</v>
      </c>
      <c r="K11" s="36" t="s">
        <v>219</v>
      </c>
      <c r="L11" s="36" t="s">
        <v>219</v>
      </c>
      <c r="M11" s="36" t="s">
        <v>219</v>
      </c>
      <c r="N11" s="36" t="s">
        <v>219</v>
      </c>
      <c r="O11" s="36" t="s">
        <v>219</v>
      </c>
      <c r="P11" s="36" t="s">
        <v>219</v>
      </c>
      <c r="Q11" s="36" t="s">
        <v>219</v>
      </c>
      <c r="R11" s="36" t="s">
        <v>219</v>
      </c>
      <c r="S11" s="36" t="s">
        <v>219</v>
      </c>
      <c r="T11" s="36" t="s">
        <v>219</v>
      </c>
      <c r="U11" s="34" t="s">
        <v>219</v>
      </c>
    </row>
    <row r="12" spans="1:21" s="19" customFormat="1" x14ac:dyDescent="0.15">
      <c r="A12" s="20" t="s">
        <v>2</v>
      </c>
      <c r="B12" s="21"/>
      <c r="C12" s="37" t="s">
        <v>219</v>
      </c>
      <c r="D12" s="37" t="s">
        <v>219</v>
      </c>
      <c r="E12" s="37" t="s">
        <v>219</v>
      </c>
      <c r="F12" s="37" t="s">
        <v>219</v>
      </c>
      <c r="G12" s="37" t="s">
        <v>219</v>
      </c>
      <c r="H12" s="37" t="s">
        <v>219</v>
      </c>
      <c r="I12" s="37" t="s">
        <v>219</v>
      </c>
      <c r="J12" s="37" t="s">
        <v>219</v>
      </c>
      <c r="K12" s="37" t="s">
        <v>219</v>
      </c>
      <c r="L12" s="37" t="s">
        <v>219</v>
      </c>
      <c r="M12" s="37" t="s">
        <v>219</v>
      </c>
      <c r="N12" s="37" t="s">
        <v>219</v>
      </c>
      <c r="O12" s="37" t="s">
        <v>219</v>
      </c>
      <c r="P12" s="37" t="s">
        <v>219</v>
      </c>
      <c r="Q12" s="37" t="s">
        <v>219</v>
      </c>
      <c r="R12" s="37" t="s">
        <v>219</v>
      </c>
      <c r="S12" s="37" t="s">
        <v>219</v>
      </c>
      <c r="T12" s="37" t="s">
        <v>219</v>
      </c>
      <c r="U12" s="35" t="s">
        <v>219</v>
      </c>
    </row>
    <row r="13" spans="1:21" x14ac:dyDescent="0.15">
      <c r="A13" s="1" t="s">
        <v>26</v>
      </c>
    </row>
    <row r="14" spans="1:21" x14ac:dyDescent="0.15">
      <c r="A14" s="11" t="s">
        <v>27</v>
      </c>
      <c r="B14" s="12">
        <f>'9'!K14</f>
        <v>25</v>
      </c>
      <c r="C14" s="12">
        <v>1</v>
      </c>
      <c r="D14" s="12">
        <v>1</v>
      </c>
      <c r="E14" s="12">
        <v>2</v>
      </c>
      <c r="F14" s="40" t="s">
        <v>219</v>
      </c>
      <c r="G14" s="40" t="s">
        <v>219</v>
      </c>
      <c r="H14" s="40" t="s">
        <v>219</v>
      </c>
      <c r="I14" s="12">
        <v>1</v>
      </c>
      <c r="J14" s="12">
        <v>1</v>
      </c>
      <c r="K14" s="40" t="s">
        <v>219</v>
      </c>
      <c r="L14" s="40" t="s">
        <v>219</v>
      </c>
      <c r="M14" s="12">
        <v>7</v>
      </c>
      <c r="N14" s="12">
        <v>2</v>
      </c>
      <c r="O14" s="40" t="s">
        <v>219</v>
      </c>
      <c r="P14" s="12">
        <v>1</v>
      </c>
      <c r="Q14" s="40" t="s">
        <v>219</v>
      </c>
      <c r="R14" s="40" t="s">
        <v>219</v>
      </c>
      <c r="S14" s="12">
        <v>1</v>
      </c>
      <c r="T14" s="12">
        <v>1</v>
      </c>
      <c r="U14" s="13">
        <f>B14-SUM(C14:T14)</f>
        <v>7</v>
      </c>
    </row>
    <row r="15" spans="1:21" s="19" customFormat="1" x14ac:dyDescent="0.15">
      <c r="A15" s="17" t="s">
        <v>2</v>
      </c>
      <c r="B15" s="45"/>
      <c r="C15" s="45">
        <f>C14/$B$14</f>
        <v>0.04</v>
      </c>
      <c r="D15" s="45">
        <f t="shared" ref="D15:U15" si="3">D14/$B$14</f>
        <v>0.04</v>
      </c>
      <c r="E15" s="45">
        <f t="shared" si="3"/>
        <v>0.08</v>
      </c>
      <c r="F15" s="38" t="s">
        <v>219</v>
      </c>
      <c r="G15" s="38" t="s">
        <v>219</v>
      </c>
      <c r="H15" s="38" t="s">
        <v>219</v>
      </c>
      <c r="I15" s="45">
        <f t="shared" si="3"/>
        <v>0.04</v>
      </c>
      <c r="J15" s="45">
        <f t="shared" si="3"/>
        <v>0.04</v>
      </c>
      <c r="K15" s="38" t="s">
        <v>219</v>
      </c>
      <c r="L15" s="38" t="s">
        <v>219</v>
      </c>
      <c r="M15" s="45">
        <f t="shared" si="3"/>
        <v>0.28000000000000003</v>
      </c>
      <c r="N15" s="45">
        <f t="shared" si="3"/>
        <v>0.08</v>
      </c>
      <c r="O15" s="38" t="s">
        <v>219</v>
      </c>
      <c r="P15" s="45">
        <f t="shared" si="3"/>
        <v>0.04</v>
      </c>
      <c r="Q15" s="38" t="s">
        <v>219</v>
      </c>
      <c r="R15" s="38" t="s">
        <v>219</v>
      </c>
      <c r="S15" s="45">
        <f t="shared" si="3"/>
        <v>0.04</v>
      </c>
      <c r="T15" s="45">
        <f t="shared" si="3"/>
        <v>0.04</v>
      </c>
      <c r="U15" s="46">
        <f t="shared" si="3"/>
        <v>0.28000000000000003</v>
      </c>
    </row>
    <row r="16" spans="1:21" x14ac:dyDescent="0.15">
      <c r="A16" s="4" t="s">
        <v>28</v>
      </c>
      <c r="B16" s="5">
        <f>'9'!K16</f>
        <v>16</v>
      </c>
      <c r="C16" s="36" t="s">
        <v>219</v>
      </c>
      <c r="D16" s="5">
        <v>1</v>
      </c>
      <c r="E16" s="5">
        <v>2</v>
      </c>
      <c r="F16" s="36" t="s">
        <v>219</v>
      </c>
      <c r="G16" s="36" t="s">
        <v>219</v>
      </c>
      <c r="H16" s="36" t="s">
        <v>219</v>
      </c>
      <c r="I16" s="36" t="s">
        <v>219</v>
      </c>
      <c r="J16" s="36" t="s">
        <v>219</v>
      </c>
      <c r="K16" s="5">
        <v>2</v>
      </c>
      <c r="L16" s="36" t="s">
        <v>219</v>
      </c>
      <c r="M16" s="5">
        <v>5</v>
      </c>
      <c r="N16" s="36" t="s">
        <v>219</v>
      </c>
      <c r="O16" s="36" t="s">
        <v>219</v>
      </c>
      <c r="P16" s="36" t="s">
        <v>219</v>
      </c>
      <c r="Q16" s="36" t="s">
        <v>219</v>
      </c>
      <c r="R16" s="36" t="s">
        <v>219</v>
      </c>
      <c r="S16" s="5">
        <v>1</v>
      </c>
      <c r="T16" s="36" t="s">
        <v>219</v>
      </c>
      <c r="U16" s="3">
        <f>B16-SUM(C16:T16)</f>
        <v>5</v>
      </c>
    </row>
    <row r="17" spans="1:21" s="19" customFormat="1" x14ac:dyDescent="0.15">
      <c r="A17" s="20" t="s">
        <v>2</v>
      </c>
      <c r="B17" s="21"/>
      <c r="C17" s="37" t="s">
        <v>219</v>
      </c>
      <c r="D17" s="21">
        <f t="shared" ref="D17:U17" si="4">D16/$B$16</f>
        <v>6.25E-2</v>
      </c>
      <c r="E17" s="21">
        <f t="shared" si="4"/>
        <v>0.125</v>
      </c>
      <c r="F17" s="37" t="s">
        <v>219</v>
      </c>
      <c r="G17" s="37" t="s">
        <v>219</v>
      </c>
      <c r="H17" s="37" t="s">
        <v>219</v>
      </c>
      <c r="I17" s="37" t="s">
        <v>219</v>
      </c>
      <c r="J17" s="37" t="s">
        <v>219</v>
      </c>
      <c r="K17" s="21">
        <f t="shared" si="4"/>
        <v>0.125</v>
      </c>
      <c r="L17" s="37" t="s">
        <v>219</v>
      </c>
      <c r="M17" s="21">
        <f t="shared" si="4"/>
        <v>0.3125</v>
      </c>
      <c r="N17" s="37" t="s">
        <v>219</v>
      </c>
      <c r="O17" s="37" t="s">
        <v>219</v>
      </c>
      <c r="P17" s="37" t="s">
        <v>219</v>
      </c>
      <c r="Q17" s="37" t="s">
        <v>219</v>
      </c>
      <c r="R17" s="37" t="s">
        <v>219</v>
      </c>
      <c r="S17" s="21">
        <f t="shared" si="4"/>
        <v>6.25E-2</v>
      </c>
      <c r="T17" s="37" t="s">
        <v>219</v>
      </c>
      <c r="U17" s="23">
        <f t="shared" si="4"/>
        <v>0.3125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8"/>
  <sheetViews>
    <sheetView view="pageBreakPreview" topLeftCell="B1" zoomScale="60" zoomScaleNormal="9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5" width="4.875" style="1" customWidth="1"/>
    <col min="6" max="6" width="6.375" style="1" customWidth="1"/>
    <col min="7" max="13" width="4.875" style="1" customWidth="1"/>
    <col min="14" max="14" width="6.5" style="1" customWidth="1"/>
    <col min="15" max="24" width="4.875" style="1" customWidth="1"/>
    <col min="25" max="16384" width="6.125" style="1"/>
  </cols>
  <sheetData>
    <row r="1" spans="1:22" x14ac:dyDescent="0.15">
      <c r="A1" s="1" t="s">
        <v>137</v>
      </c>
      <c r="L1" s="1" t="s">
        <v>138</v>
      </c>
      <c r="S1" s="1" t="s">
        <v>138</v>
      </c>
    </row>
    <row r="3" spans="1:22" x14ac:dyDescent="0.15">
      <c r="A3" s="1" t="s">
        <v>1</v>
      </c>
    </row>
    <row r="4" spans="1:22" s="2" customFormat="1" ht="127.5" customHeight="1" x14ac:dyDescent="0.15">
      <c r="A4" s="7" t="s">
        <v>2</v>
      </c>
      <c r="B4" s="8" t="s">
        <v>3</v>
      </c>
      <c r="C4" s="8" t="s">
        <v>139</v>
      </c>
      <c r="D4" s="8" t="s">
        <v>140</v>
      </c>
      <c r="E4" s="8" t="s">
        <v>141</v>
      </c>
      <c r="F4" s="8" t="s">
        <v>142</v>
      </c>
      <c r="G4" s="8" t="s">
        <v>143</v>
      </c>
      <c r="H4" s="8" t="s">
        <v>144</v>
      </c>
      <c r="I4" s="8" t="s">
        <v>34</v>
      </c>
      <c r="J4" s="10" t="s">
        <v>21</v>
      </c>
      <c r="L4" s="7" t="s">
        <v>3</v>
      </c>
      <c r="M4" s="8" t="s">
        <v>145</v>
      </c>
      <c r="N4" s="8" t="s">
        <v>146</v>
      </c>
      <c r="O4" s="8" t="s">
        <v>147</v>
      </c>
      <c r="P4" s="8" t="s">
        <v>148</v>
      </c>
      <c r="Q4" s="10" t="s">
        <v>21</v>
      </c>
      <c r="S4" s="7" t="s">
        <v>3</v>
      </c>
      <c r="T4" s="8" t="s">
        <v>145</v>
      </c>
      <c r="U4" s="8" t="s">
        <v>149</v>
      </c>
      <c r="V4" s="10" t="s">
        <v>21</v>
      </c>
    </row>
    <row r="5" spans="1:22" x14ac:dyDescent="0.15">
      <c r="A5" s="4" t="s">
        <v>22</v>
      </c>
      <c r="B5" s="5">
        <f>'9'!K5</f>
        <v>41</v>
      </c>
      <c r="C5" s="5">
        <v>5</v>
      </c>
      <c r="D5" s="5">
        <v>9</v>
      </c>
      <c r="E5" s="5">
        <v>20</v>
      </c>
      <c r="F5" s="5">
        <v>2</v>
      </c>
      <c r="G5" s="5">
        <v>3</v>
      </c>
      <c r="H5" s="36" t="s">
        <v>219</v>
      </c>
      <c r="I5" s="5">
        <v>2</v>
      </c>
      <c r="J5" s="34" t="s">
        <v>219</v>
      </c>
      <c r="L5" s="4">
        <v>763</v>
      </c>
      <c r="M5" s="5">
        <v>137</v>
      </c>
      <c r="N5" s="5">
        <v>143</v>
      </c>
      <c r="O5" s="5">
        <v>175</v>
      </c>
      <c r="P5" s="5">
        <v>285</v>
      </c>
      <c r="Q5" s="3">
        <f>L5-M5-N5-O5-P5</f>
        <v>23</v>
      </c>
      <c r="S5" s="4">
        <v>763</v>
      </c>
      <c r="T5" s="5">
        <f>M5</f>
        <v>137</v>
      </c>
      <c r="U5" s="5">
        <f>N5+O5+P5</f>
        <v>603</v>
      </c>
      <c r="V5" s="3">
        <f>S5-T5-U5</f>
        <v>23</v>
      </c>
    </row>
    <row r="6" spans="1:22" s="19" customFormat="1" x14ac:dyDescent="0.15">
      <c r="A6" s="17" t="s">
        <v>2</v>
      </c>
      <c r="B6" s="18"/>
      <c r="C6" s="18">
        <f>C5/$B$5</f>
        <v>0.12195121951219512</v>
      </c>
      <c r="D6" s="18">
        <f t="shared" ref="D6:I6" si="0">D5/$B$5</f>
        <v>0.21951219512195122</v>
      </c>
      <c r="E6" s="18">
        <f t="shared" si="0"/>
        <v>0.48780487804878048</v>
      </c>
      <c r="F6" s="18">
        <f t="shared" si="0"/>
        <v>4.878048780487805E-2</v>
      </c>
      <c r="G6" s="18">
        <f t="shared" si="0"/>
        <v>7.3170731707317069E-2</v>
      </c>
      <c r="H6" s="38" t="s">
        <v>219</v>
      </c>
      <c r="I6" s="18">
        <f t="shared" si="0"/>
        <v>4.878048780487805E-2</v>
      </c>
      <c r="J6" s="33" t="s">
        <v>219</v>
      </c>
      <c r="L6" s="17"/>
      <c r="M6" s="18">
        <f>M5/$L$5</f>
        <v>0.17955439056356487</v>
      </c>
      <c r="N6" s="18">
        <f t="shared" ref="N6:Q6" si="1">N5/$L$5</f>
        <v>0.18741808650065531</v>
      </c>
      <c r="O6" s="18">
        <f t="shared" si="1"/>
        <v>0.22935779816513763</v>
      </c>
      <c r="P6" s="18">
        <f t="shared" si="1"/>
        <v>0.37352555701179552</v>
      </c>
      <c r="Q6" s="22">
        <f t="shared" si="1"/>
        <v>3.0144167758846659E-2</v>
      </c>
      <c r="S6" s="17"/>
      <c r="T6" s="18">
        <f>T5/$S$5</f>
        <v>0.17955439056356487</v>
      </c>
      <c r="U6" s="18">
        <f t="shared" ref="U6:V6" si="2">U5/$S$5</f>
        <v>0.79030144167758842</v>
      </c>
      <c r="V6" s="22">
        <f t="shared" si="2"/>
        <v>3.0144167758846659E-2</v>
      </c>
    </row>
    <row r="7" spans="1:22" x14ac:dyDescent="0.15">
      <c r="A7" s="4" t="s">
        <v>23</v>
      </c>
      <c r="B7" s="5">
        <f>'9'!K7</f>
        <v>20</v>
      </c>
      <c r="C7" s="5">
        <v>3</v>
      </c>
      <c r="D7" s="5">
        <v>5</v>
      </c>
      <c r="E7" s="5">
        <v>8</v>
      </c>
      <c r="F7" s="5">
        <v>2</v>
      </c>
      <c r="G7" s="5">
        <v>2</v>
      </c>
      <c r="H7" s="36" t="s">
        <v>219</v>
      </c>
      <c r="I7" s="36" t="s">
        <v>219</v>
      </c>
      <c r="J7" s="34" t="s">
        <v>219</v>
      </c>
      <c r="L7" s="4">
        <v>419</v>
      </c>
      <c r="M7" s="5">
        <v>82</v>
      </c>
      <c r="N7" s="5">
        <v>93</v>
      </c>
      <c r="O7" s="5">
        <v>80</v>
      </c>
      <c r="P7" s="5">
        <v>148</v>
      </c>
      <c r="Q7" s="3">
        <f>L7-M7-N7-O7-P7</f>
        <v>16</v>
      </c>
      <c r="S7" s="4">
        <v>419</v>
      </c>
      <c r="T7" s="5">
        <f>M7</f>
        <v>82</v>
      </c>
      <c r="U7" s="5">
        <f>N7+O7+P7</f>
        <v>321</v>
      </c>
      <c r="V7" s="3">
        <f>S7-T7-U7</f>
        <v>16</v>
      </c>
    </row>
    <row r="8" spans="1:22" s="19" customFormat="1" x14ac:dyDescent="0.15">
      <c r="A8" s="17" t="s">
        <v>2</v>
      </c>
      <c r="B8" s="18"/>
      <c r="C8" s="18">
        <f>C7/$B$7</f>
        <v>0.15</v>
      </c>
      <c r="D8" s="18">
        <f t="shared" ref="D8:G8" si="3">D7/$B$7</f>
        <v>0.25</v>
      </c>
      <c r="E8" s="18">
        <f t="shared" si="3"/>
        <v>0.4</v>
      </c>
      <c r="F8" s="18">
        <f t="shared" si="3"/>
        <v>0.1</v>
      </c>
      <c r="G8" s="18">
        <f t="shared" si="3"/>
        <v>0.1</v>
      </c>
      <c r="H8" s="38" t="s">
        <v>219</v>
      </c>
      <c r="I8" s="38" t="s">
        <v>219</v>
      </c>
      <c r="J8" s="33" t="s">
        <v>219</v>
      </c>
      <c r="L8" s="17"/>
      <c r="M8" s="18">
        <f>M7/$L$7</f>
        <v>0.19570405727923629</v>
      </c>
      <c r="N8" s="18">
        <f t="shared" ref="N8:Q8" si="4">N7/$L$7</f>
        <v>0.22195704057279236</v>
      </c>
      <c r="O8" s="18">
        <f t="shared" si="4"/>
        <v>0.1909307875894988</v>
      </c>
      <c r="P8" s="18">
        <f t="shared" si="4"/>
        <v>0.3532219570405728</v>
      </c>
      <c r="Q8" s="22">
        <f t="shared" si="4"/>
        <v>3.8186157517899763E-2</v>
      </c>
      <c r="S8" s="17"/>
      <c r="T8" s="18">
        <f>T7/$S$7</f>
        <v>0.19570405727923629</v>
      </c>
      <c r="U8" s="18">
        <f t="shared" ref="U8:V8" si="5">U7/$S$7</f>
        <v>0.76610978520286399</v>
      </c>
      <c r="V8" s="22">
        <f t="shared" si="5"/>
        <v>3.8186157517899763E-2</v>
      </c>
    </row>
    <row r="9" spans="1:22" x14ac:dyDescent="0.15">
      <c r="A9" s="4" t="s">
        <v>24</v>
      </c>
      <c r="B9" s="5">
        <f>'9'!K9</f>
        <v>21</v>
      </c>
      <c r="C9" s="5">
        <v>2</v>
      </c>
      <c r="D9" s="5">
        <v>4</v>
      </c>
      <c r="E9" s="5">
        <v>12</v>
      </c>
      <c r="F9" s="36" t="s">
        <v>219</v>
      </c>
      <c r="G9" s="5">
        <v>1</v>
      </c>
      <c r="H9" s="36" t="s">
        <v>219</v>
      </c>
      <c r="I9" s="5">
        <v>2</v>
      </c>
      <c r="J9" s="34" t="s">
        <v>219</v>
      </c>
      <c r="L9" s="4">
        <v>336</v>
      </c>
      <c r="M9" s="5">
        <v>53</v>
      </c>
      <c r="N9" s="5">
        <v>48</v>
      </c>
      <c r="O9" s="5">
        <v>94</v>
      </c>
      <c r="P9" s="5">
        <v>134</v>
      </c>
      <c r="Q9" s="3">
        <f>L9-M9-N9-O9-P9</f>
        <v>7</v>
      </c>
      <c r="S9" s="4">
        <v>336</v>
      </c>
      <c r="T9" s="5">
        <f>M9</f>
        <v>53</v>
      </c>
      <c r="U9" s="5">
        <f>N9+O9+P9</f>
        <v>276</v>
      </c>
      <c r="V9" s="3">
        <f>S9-T9-U9</f>
        <v>7</v>
      </c>
    </row>
    <row r="10" spans="1:22" s="19" customFormat="1" x14ac:dyDescent="0.15">
      <c r="A10" s="17" t="s">
        <v>2</v>
      </c>
      <c r="B10" s="18"/>
      <c r="C10" s="18">
        <f>C9/$B$9</f>
        <v>9.5238095238095233E-2</v>
      </c>
      <c r="D10" s="18">
        <f t="shared" ref="D10:I10" si="6">D9/$B$9</f>
        <v>0.19047619047619047</v>
      </c>
      <c r="E10" s="18">
        <f t="shared" si="6"/>
        <v>0.5714285714285714</v>
      </c>
      <c r="F10" s="38" t="s">
        <v>219</v>
      </c>
      <c r="G10" s="18">
        <f t="shared" si="6"/>
        <v>4.7619047619047616E-2</v>
      </c>
      <c r="H10" s="38" t="s">
        <v>219</v>
      </c>
      <c r="I10" s="18">
        <f t="shared" si="6"/>
        <v>9.5238095238095233E-2</v>
      </c>
      <c r="J10" s="33" t="s">
        <v>219</v>
      </c>
      <c r="L10" s="17"/>
      <c r="M10" s="18">
        <f>M9/$L$9</f>
        <v>0.15773809523809523</v>
      </c>
      <c r="N10" s="18">
        <f t="shared" ref="N10:Q10" si="7">N9/$L$9</f>
        <v>0.14285714285714285</v>
      </c>
      <c r="O10" s="18">
        <f t="shared" si="7"/>
        <v>0.27976190476190477</v>
      </c>
      <c r="P10" s="18">
        <f t="shared" si="7"/>
        <v>0.39880952380952384</v>
      </c>
      <c r="Q10" s="22">
        <f t="shared" si="7"/>
        <v>2.0833333333333332E-2</v>
      </c>
      <c r="S10" s="17"/>
      <c r="T10" s="18">
        <f>T9/$S$9</f>
        <v>0.15773809523809523</v>
      </c>
      <c r="U10" s="18">
        <f t="shared" ref="U10:V10" si="8">U9/$S$9</f>
        <v>0.8214285714285714</v>
      </c>
      <c r="V10" s="22">
        <f t="shared" si="8"/>
        <v>2.0833333333333332E-2</v>
      </c>
    </row>
    <row r="11" spans="1:22" x14ac:dyDescent="0.15">
      <c r="A11" s="4" t="s">
        <v>25</v>
      </c>
      <c r="B11" s="36" t="str">
        <f>'9'!K11</f>
        <v>-</v>
      </c>
      <c r="C11" s="36" t="s">
        <v>219</v>
      </c>
      <c r="D11" s="36" t="s">
        <v>219</v>
      </c>
      <c r="E11" s="36" t="s">
        <v>219</v>
      </c>
      <c r="F11" s="36" t="s">
        <v>219</v>
      </c>
      <c r="G11" s="36" t="s">
        <v>219</v>
      </c>
      <c r="H11" s="36" t="s">
        <v>219</v>
      </c>
      <c r="I11" s="36" t="s">
        <v>219</v>
      </c>
      <c r="J11" s="34" t="s">
        <v>219</v>
      </c>
      <c r="L11" s="4">
        <v>2</v>
      </c>
      <c r="M11" s="36" t="s">
        <v>219</v>
      </c>
      <c r="N11" s="5">
        <v>1</v>
      </c>
      <c r="O11" s="5">
        <v>1</v>
      </c>
      <c r="P11" s="36" t="s">
        <v>219</v>
      </c>
      <c r="Q11" s="34" t="s">
        <v>219</v>
      </c>
      <c r="S11" s="4">
        <v>2</v>
      </c>
      <c r="T11" s="36" t="s">
        <v>219</v>
      </c>
      <c r="U11" s="5">
        <f>N11+O11</f>
        <v>2</v>
      </c>
      <c r="V11" s="34" t="s">
        <v>219</v>
      </c>
    </row>
    <row r="12" spans="1:22" s="19" customFormat="1" x14ac:dyDescent="0.15">
      <c r="A12" s="20" t="s">
        <v>2</v>
      </c>
      <c r="B12" s="21"/>
      <c r="C12" s="37" t="s">
        <v>219</v>
      </c>
      <c r="D12" s="37" t="s">
        <v>219</v>
      </c>
      <c r="E12" s="37" t="s">
        <v>219</v>
      </c>
      <c r="F12" s="37" t="s">
        <v>219</v>
      </c>
      <c r="G12" s="37" t="s">
        <v>219</v>
      </c>
      <c r="H12" s="37" t="s">
        <v>219</v>
      </c>
      <c r="I12" s="37" t="s">
        <v>219</v>
      </c>
      <c r="J12" s="35" t="s">
        <v>219</v>
      </c>
      <c r="L12" s="20"/>
      <c r="M12" s="37" t="s">
        <v>219</v>
      </c>
      <c r="N12" s="21">
        <f t="shared" ref="N12:O12" si="9">N11/$L$11</f>
        <v>0.5</v>
      </c>
      <c r="O12" s="21">
        <f t="shared" si="9"/>
        <v>0.5</v>
      </c>
      <c r="P12" s="37" t="s">
        <v>219</v>
      </c>
      <c r="Q12" s="35" t="s">
        <v>219</v>
      </c>
      <c r="S12" s="20"/>
      <c r="T12" s="37" t="s">
        <v>219</v>
      </c>
      <c r="U12" s="60">
        <f t="shared" ref="U12" si="10">U11/$S$11</f>
        <v>1</v>
      </c>
      <c r="V12" s="35" t="s">
        <v>219</v>
      </c>
    </row>
    <row r="13" spans="1:22" x14ac:dyDescent="0.15">
      <c r="A13" s="1" t="s">
        <v>26</v>
      </c>
      <c r="C13" s="58"/>
      <c r="D13" s="58"/>
      <c r="E13" s="58"/>
      <c r="F13" s="58"/>
      <c r="G13" s="58"/>
      <c r="H13" s="58"/>
      <c r="I13" s="58"/>
      <c r="J13" s="52"/>
      <c r="M13" s="59"/>
      <c r="N13" s="59"/>
      <c r="O13" s="59"/>
      <c r="P13" s="59"/>
    </row>
    <row r="14" spans="1:22" x14ac:dyDescent="0.15">
      <c r="A14" s="11" t="s">
        <v>27</v>
      </c>
      <c r="B14" s="12">
        <f>'9'!K14</f>
        <v>25</v>
      </c>
      <c r="C14" s="12">
        <v>4</v>
      </c>
      <c r="D14" s="12">
        <v>4</v>
      </c>
      <c r="E14" s="12">
        <v>13</v>
      </c>
      <c r="F14" s="12">
        <v>1</v>
      </c>
      <c r="G14" s="12">
        <v>1</v>
      </c>
      <c r="H14" s="40" t="s">
        <v>219</v>
      </c>
      <c r="I14" s="12">
        <v>2</v>
      </c>
      <c r="J14" s="39" t="s">
        <v>219</v>
      </c>
      <c r="L14" s="11">
        <f>'2'!$C$5</f>
        <v>390</v>
      </c>
      <c r="M14" s="12">
        <v>129</v>
      </c>
      <c r="N14" s="12">
        <v>16</v>
      </c>
      <c r="O14" s="12">
        <v>77</v>
      </c>
      <c r="P14" s="12">
        <v>158</v>
      </c>
      <c r="Q14" s="13">
        <f>L14-M14-N14-O14-P14</f>
        <v>10</v>
      </c>
      <c r="S14" s="11">
        <f>'2'!$C$5</f>
        <v>390</v>
      </c>
      <c r="T14" s="12">
        <f>M14</f>
        <v>129</v>
      </c>
      <c r="U14" s="12">
        <f>N14+O14+P14</f>
        <v>251</v>
      </c>
      <c r="V14" s="13">
        <f>S14-T14-U14</f>
        <v>10</v>
      </c>
    </row>
    <row r="15" spans="1:22" s="19" customFormat="1" x14ac:dyDescent="0.15">
      <c r="A15" s="17" t="s">
        <v>2</v>
      </c>
      <c r="B15" s="18"/>
      <c r="C15" s="18">
        <f>C14/$B$14</f>
        <v>0.16</v>
      </c>
      <c r="D15" s="18">
        <f t="shared" ref="D15:I15" si="11">D14/$B$14</f>
        <v>0.16</v>
      </c>
      <c r="E15" s="18">
        <f t="shared" si="11"/>
        <v>0.52</v>
      </c>
      <c r="F15" s="18">
        <f>F14/$B$14</f>
        <v>0.04</v>
      </c>
      <c r="G15" s="18">
        <f t="shared" si="11"/>
        <v>0.04</v>
      </c>
      <c r="H15" s="38" t="s">
        <v>219</v>
      </c>
      <c r="I15" s="18">
        <f t="shared" si="11"/>
        <v>0.08</v>
      </c>
      <c r="J15" s="33" t="s">
        <v>219</v>
      </c>
      <c r="L15" s="17"/>
      <c r="M15" s="18">
        <f>M14/$L$14</f>
        <v>0.33076923076923076</v>
      </c>
      <c r="N15" s="18">
        <f t="shared" ref="N15:Q15" si="12">N14/$L$14</f>
        <v>4.1025641025641026E-2</v>
      </c>
      <c r="O15" s="18">
        <f t="shared" si="12"/>
        <v>0.19743589743589743</v>
      </c>
      <c r="P15" s="18">
        <f t="shared" si="12"/>
        <v>0.40512820512820513</v>
      </c>
      <c r="Q15" s="22">
        <f t="shared" si="12"/>
        <v>2.564102564102564E-2</v>
      </c>
      <c r="S15" s="17"/>
      <c r="T15" s="18">
        <f>T14/$S$14</f>
        <v>0.33076923076923076</v>
      </c>
      <c r="U15" s="18">
        <f t="shared" ref="U15:V15" si="13">U14/$S$14</f>
        <v>0.64358974358974363</v>
      </c>
      <c r="V15" s="22">
        <f t="shared" si="13"/>
        <v>2.564102564102564E-2</v>
      </c>
    </row>
    <row r="16" spans="1:22" x14ac:dyDescent="0.15">
      <c r="A16" s="4" t="s">
        <v>28</v>
      </c>
      <c r="B16" s="5">
        <f>'9'!K16</f>
        <v>16</v>
      </c>
      <c r="C16" s="5">
        <v>1</v>
      </c>
      <c r="D16" s="5">
        <v>5</v>
      </c>
      <c r="E16" s="5">
        <v>7</v>
      </c>
      <c r="F16" s="5">
        <v>1</v>
      </c>
      <c r="G16" s="5">
        <v>2</v>
      </c>
      <c r="H16" s="36" t="s">
        <v>219</v>
      </c>
      <c r="I16" s="36" t="s">
        <v>219</v>
      </c>
      <c r="J16" s="34" t="s">
        <v>219</v>
      </c>
      <c r="L16" s="4">
        <f>'2'!$D$5</f>
        <v>368</v>
      </c>
      <c r="M16" s="5">
        <v>7</v>
      </c>
      <c r="N16" s="5">
        <v>126</v>
      </c>
      <c r="O16" s="5">
        <v>98</v>
      </c>
      <c r="P16" s="5">
        <v>124</v>
      </c>
      <c r="Q16" s="3">
        <f>L16-M16-N16-O16-P16</f>
        <v>13</v>
      </c>
      <c r="S16" s="4">
        <f>'2'!$D$5</f>
        <v>368</v>
      </c>
      <c r="T16" s="5">
        <f>M16</f>
        <v>7</v>
      </c>
      <c r="U16" s="5">
        <f>N16+O16+P16</f>
        <v>348</v>
      </c>
      <c r="V16" s="3">
        <f>S16-T16-U16</f>
        <v>13</v>
      </c>
    </row>
    <row r="17" spans="1:22" s="19" customFormat="1" x14ac:dyDescent="0.15">
      <c r="A17" s="20" t="s">
        <v>2</v>
      </c>
      <c r="B17" s="21"/>
      <c r="C17" s="21">
        <f>C16/$B$16</f>
        <v>6.25E-2</v>
      </c>
      <c r="D17" s="21">
        <f t="shared" ref="D17:G17" si="14">D16/$B$16</f>
        <v>0.3125</v>
      </c>
      <c r="E17" s="21">
        <f t="shared" si="14"/>
        <v>0.4375</v>
      </c>
      <c r="F17" s="21">
        <f t="shared" si="14"/>
        <v>6.25E-2</v>
      </c>
      <c r="G17" s="21">
        <f t="shared" si="14"/>
        <v>0.125</v>
      </c>
      <c r="H17" s="37" t="s">
        <v>219</v>
      </c>
      <c r="I17" s="37" t="s">
        <v>219</v>
      </c>
      <c r="J17" s="35" t="s">
        <v>219</v>
      </c>
      <c r="L17" s="20"/>
      <c r="M17" s="21">
        <f>M16/$L$16</f>
        <v>1.9021739130434784E-2</v>
      </c>
      <c r="N17" s="21">
        <f t="shared" ref="N17:Q17" si="15">N16/$L$16</f>
        <v>0.34239130434782611</v>
      </c>
      <c r="O17" s="21">
        <f t="shared" si="15"/>
        <v>0.26630434782608697</v>
      </c>
      <c r="P17" s="21">
        <f t="shared" si="15"/>
        <v>0.33695652173913043</v>
      </c>
      <c r="Q17" s="23">
        <f t="shared" si="15"/>
        <v>3.5326086956521736E-2</v>
      </c>
      <c r="S17" s="20"/>
      <c r="T17" s="21">
        <f>T16/$S$16</f>
        <v>1.9021739130434784E-2</v>
      </c>
      <c r="U17" s="21">
        <f t="shared" ref="U17:V17" si="16">U16/$S$16</f>
        <v>0.94565217391304346</v>
      </c>
      <c r="V17" s="23">
        <f t="shared" si="16"/>
        <v>3.5326086956521736E-2</v>
      </c>
    </row>
    <row r="18" spans="1:22" x14ac:dyDescent="0.15">
      <c r="M18" s="57"/>
      <c r="N18" s="57"/>
      <c r="O18" s="57"/>
      <c r="P18" s="57"/>
    </row>
  </sheetData>
  <phoneticPr fontId="2"/>
  <pageMargins left="0.78740157480314965" right="0.78740157480314965" top="0.78740157480314965" bottom="0.78740157480314965" header="0.31496062992125984" footer="0.31496062992125984"/>
  <pageSetup paperSize="9" scale="9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7"/>
  <sheetViews>
    <sheetView view="pageBreakPreview" topLeftCell="C3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3" width="4.875" style="1" customWidth="1"/>
    <col min="4" max="4" width="6.25" style="1" customWidth="1"/>
    <col min="5" max="7" width="4.875" style="1" customWidth="1"/>
    <col min="8" max="8" width="6.875" style="1" customWidth="1"/>
    <col min="9" max="18" width="4.875" style="1" customWidth="1"/>
    <col min="19" max="19" width="6.375" style="1" customWidth="1"/>
    <col min="20" max="24" width="4.875" style="1" customWidth="1"/>
    <col min="25" max="16384" width="6.125" style="1"/>
  </cols>
  <sheetData>
    <row r="1" spans="1:22" x14ac:dyDescent="0.15">
      <c r="A1" s="1" t="s">
        <v>150</v>
      </c>
      <c r="L1" s="1" t="s">
        <v>151</v>
      </c>
    </row>
    <row r="3" spans="1:22" x14ac:dyDescent="0.15">
      <c r="A3" s="1" t="s">
        <v>1</v>
      </c>
      <c r="C3" s="57"/>
      <c r="D3" s="57"/>
      <c r="E3" s="57"/>
      <c r="F3" s="57"/>
      <c r="G3" s="57"/>
      <c r="H3" s="57"/>
      <c r="I3" s="57"/>
      <c r="M3" s="57"/>
      <c r="N3" s="57"/>
      <c r="O3" s="57"/>
      <c r="P3" s="57"/>
      <c r="Q3" s="57"/>
      <c r="R3" s="57"/>
      <c r="S3" s="57"/>
      <c r="T3" s="57"/>
      <c r="U3" s="57"/>
    </row>
    <row r="4" spans="1:22" s="2" customFormat="1" ht="127.5" customHeight="1" x14ac:dyDescent="0.15">
      <c r="A4" s="7" t="s">
        <v>2</v>
      </c>
      <c r="B4" s="8" t="s">
        <v>3</v>
      </c>
      <c r="C4" s="8" t="s">
        <v>152</v>
      </c>
      <c r="D4" s="8" t="s">
        <v>153</v>
      </c>
      <c r="E4" s="8" t="s">
        <v>154</v>
      </c>
      <c r="F4" s="8" t="s">
        <v>155</v>
      </c>
      <c r="G4" s="8" t="s">
        <v>156</v>
      </c>
      <c r="H4" s="8" t="s">
        <v>157</v>
      </c>
      <c r="I4" s="8" t="s">
        <v>34</v>
      </c>
      <c r="J4" s="10" t="s">
        <v>21</v>
      </c>
      <c r="L4" s="7" t="s">
        <v>3</v>
      </c>
      <c r="M4" s="8" t="s">
        <v>158</v>
      </c>
      <c r="N4" s="8" t="s">
        <v>159</v>
      </c>
      <c r="O4" s="8" t="s">
        <v>160</v>
      </c>
      <c r="P4" s="8" t="s">
        <v>161</v>
      </c>
      <c r="Q4" s="8" t="s">
        <v>112</v>
      </c>
      <c r="R4" s="8" t="s">
        <v>162</v>
      </c>
      <c r="S4" s="8" t="s">
        <v>163</v>
      </c>
      <c r="T4" s="8" t="s">
        <v>164</v>
      </c>
      <c r="U4" s="8" t="s">
        <v>34</v>
      </c>
      <c r="V4" s="10" t="s">
        <v>21</v>
      </c>
    </row>
    <row r="5" spans="1:22" x14ac:dyDescent="0.15">
      <c r="A5" s="4" t="s">
        <v>22</v>
      </c>
      <c r="B5" s="5">
        <f>'13'!T5</f>
        <v>137</v>
      </c>
      <c r="C5" s="5">
        <v>3</v>
      </c>
      <c r="D5" s="5">
        <v>17</v>
      </c>
      <c r="E5" s="5">
        <v>12</v>
      </c>
      <c r="F5" s="5">
        <v>82</v>
      </c>
      <c r="G5" s="5">
        <v>21</v>
      </c>
      <c r="H5" s="5">
        <v>25</v>
      </c>
      <c r="I5" s="5">
        <v>15</v>
      </c>
      <c r="J5" s="34" t="s">
        <v>219</v>
      </c>
      <c r="L5" s="4">
        <f>'13'!U5</f>
        <v>603</v>
      </c>
      <c r="M5" s="5">
        <v>35</v>
      </c>
      <c r="N5" s="5">
        <v>61</v>
      </c>
      <c r="O5" s="5">
        <v>87</v>
      </c>
      <c r="P5" s="5">
        <v>126</v>
      </c>
      <c r="Q5" s="5">
        <v>70</v>
      </c>
      <c r="R5" s="5">
        <v>107</v>
      </c>
      <c r="S5" s="5">
        <v>91</v>
      </c>
      <c r="T5" s="5">
        <v>195</v>
      </c>
      <c r="U5" s="5">
        <v>31</v>
      </c>
      <c r="V5" s="3">
        <v>2</v>
      </c>
    </row>
    <row r="6" spans="1:22" s="19" customFormat="1" x14ac:dyDescent="0.15">
      <c r="A6" s="17" t="s">
        <v>2</v>
      </c>
      <c r="B6" s="18"/>
      <c r="C6" s="18">
        <f>C5/$B$5</f>
        <v>2.1897810218978103E-2</v>
      </c>
      <c r="D6" s="18">
        <f t="shared" ref="D6:I6" si="0">D5/$B$5</f>
        <v>0.12408759124087591</v>
      </c>
      <c r="E6" s="18">
        <f t="shared" si="0"/>
        <v>8.7591240875912413E-2</v>
      </c>
      <c r="F6" s="18">
        <f t="shared" si="0"/>
        <v>0.59854014598540151</v>
      </c>
      <c r="G6" s="18">
        <f t="shared" si="0"/>
        <v>0.15328467153284672</v>
      </c>
      <c r="H6" s="18">
        <f t="shared" si="0"/>
        <v>0.18248175182481752</v>
      </c>
      <c r="I6" s="18">
        <f t="shared" si="0"/>
        <v>0.10948905109489052</v>
      </c>
      <c r="J6" s="33" t="s">
        <v>219</v>
      </c>
      <c r="L6" s="17"/>
      <c r="M6" s="18">
        <f>M5/$L$5</f>
        <v>5.8043117744610281E-2</v>
      </c>
      <c r="N6" s="18">
        <f t="shared" ref="N6:V6" si="1">N5/$L$5</f>
        <v>0.1011608623548922</v>
      </c>
      <c r="O6" s="18">
        <f t="shared" si="1"/>
        <v>0.14427860696517414</v>
      </c>
      <c r="P6" s="18">
        <f t="shared" si="1"/>
        <v>0.20895522388059701</v>
      </c>
      <c r="Q6" s="18">
        <f t="shared" si="1"/>
        <v>0.11608623548922056</v>
      </c>
      <c r="R6" s="18">
        <f t="shared" si="1"/>
        <v>0.17744610281923714</v>
      </c>
      <c r="S6" s="18">
        <f t="shared" si="1"/>
        <v>0.15091210613598674</v>
      </c>
      <c r="T6" s="18">
        <f t="shared" si="1"/>
        <v>0.32338308457711445</v>
      </c>
      <c r="U6" s="18">
        <f t="shared" si="1"/>
        <v>5.140961857379768E-2</v>
      </c>
      <c r="V6" s="22">
        <f t="shared" si="1"/>
        <v>3.3167495854063019E-3</v>
      </c>
    </row>
    <row r="7" spans="1:22" x14ac:dyDescent="0.15">
      <c r="A7" s="4" t="s">
        <v>23</v>
      </c>
      <c r="B7" s="5">
        <f>'13'!T7</f>
        <v>82</v>
      </c>
      <c r="C7" s="5">
        <v>3</v>
      </c>
      <c r="D7" s="5">
        <v>6</v>
      </c>
      <c r="E7" s="5">
        <v>7</v>
      </c>
      <c r="F7" s="5">
        <v>53</v>
      </c>
      <c r="G7" s="5">
        <v>13</v>
      </c>
      <c r="H7" s="5">
        <v>13</v>
      </c>
      <c r="I7" s="5">
        <v>12</v>
      </c>
      <c r="J7" s="34" t="s">
        <v>219</v>
      </c>
      <c r="L7" s="4">
        <f>'13'!U7</f>
        <v>321</v>
      </c>
      <c r="M7" s="5">
        <v>12</v>
      </c>
      <c r="N7" s="5">
        <v>34</v>
      </c>
      <c r="O7" s="5">
        <v>58</v>
      </c>
      <c r="P7" s="5">
        <v>56</v>
      </c>
      <c r="Q7" s="5">
        <v>33</v>
      </c>
      <c r="R7" s="5">
        <v>52</v>
      </c>
      <c r="S7" s="5">
        <v>51</v>
      </c>
      <c r="T7" s="5">
        <v>114</v>
      </c>
      <c r="U7" s="5">
        <v>17</v>
      </c>
      <c r="V7" s="3">
        <v>2</v>
      </c>
    </row>
    <row r="8" spans="1:22" s="19" customFormat="1" x14ac:dyDescent="0.15">
      <c r="A8" s="17" t="s">
        <v>2</v>
      </c>
      <c r="B8" s="18"/>
      <c r="C8" s="18">
        <f>C7/$B$7</f>
        <v>3.6585365853658534E-2</v>
      </c>
      <c r="D8" s="18">
        <f t="shared" ref="D8:I8" si="2">D7/$B$7</f>
        <v>7.3170731707317069E-2</v>
      </c>
      <c r="E8" s="18">
        <f t="shared" si="2"/>
        <v>8.5365853658536592E-2</v>
      </c>
      <c r="F8" s="18">
        <f t="shared" si="2"/>
        <v>0.64634146341463417</v>
      </c>
      <c r="G8" s="18">
        <f t="shared" si="2"/>
        <v>0.15853658536585366</v>
      </c>
      <c r="H8" s="18">
        <f t="shared" si="2"/>
        <v>0.15853658536585366</v>
      </c>
      <c r="I8" s="18">
        <f t="shared" si="2"/>
        <v>0.14634146341463414</v>
      </c>
      <c r="J8" s="33" t="s">
        <v>219</v>
      </c>
      <c r="L8" s="17"/>
      <c r="M8" s="18">
        <f>M7/$L$7</f>
        <v>3.7383177570093455E-2</v>
      </c>
      <c r="N8" s="18">
        <f t="shared" ref="N8:V8" si="3">N7/$L$7</f>
        <v>0.1059190031152648</v>
      </c>
      <c r="O8" s="18">
        <f t="shared" si="3"/>
        <v>0.18068535825545171</v>
      </c>
      <c r="P8" s="18">
        <f t="shared" si="3"/>
        <v>0.17445482866043613</v>
      </c>
      <c r="Q8" s="18">
        <f t="shared" si="3"/>
        <v>0.10280373831775701</v>
      </c>
      <c r="R8" s="18">
        <f t="shared" si="3"/>
        <v>0.16199376947040497</v>
      </c>
      <c r="S8" s="18">
        <f t="shared" si="3"/>
        <v>0.15887850467289719</v>
      </c>
      <c r="T8" s="18">
        <f t="shared" si="3"/>
        <v>0.35514018691588783</v>
      </c>
      <c r="U8" s="18">
        <f t="shared" si="3"/>
        <v>5.2959501557632398E-2</v>
      </c>
      <c r="V8" s="22">
        <f t="shared" si="3"/>
        <v>6.2305295950155761E-3</v>
      </c>
    </row>
    <row r="9" spans="1:22" x14ac:dyDescent="0.15">
      <c r="A9" s="4" t="s">
        <v>24</v>
      </c>
      <c r="B9" s="5">
        <f>'13'!T9</f>
        <v>53</v>
      </c>
      <c r="C9" s="36" t="s">
        <v>219</v>
      </c>
      <c r="D9" s="5">
        <v>11</v>
      </c>
      <c r="E9" s="5">
        <v>5</v>
      </c>
      <c r="F9" s="5">
        <v>28</v>
      </c>
      <c r="G9" s="5">
        <v>8</v>
      </c>
      <c r="H9" s="5">
        <v>12</v>
      </c>
      <c r="I9" s="5">
        <v>2</v>
      </c>
      <c r="J9" s="34" t="s">
        <v>219</v>
      </c>
      <c r="L9" s="4">
        <f>'13'!U9</f>
        <v>276</v>
      </c>
      <c r="M9" s="5">
        <v>23</v>
      </c>
      <c r="N9" s="5">
        <v>27</v>
      </c>
      <c r="O9" s="5">
        <v>26</v>
      </c>
      <c r="P9" s="5">
        <v>67</v>
      </c>
      <c r="Q9" s="5">
        <v>37</v>
      </c>
      <c r="R9" s="5">
        <v>55</v>
      </c>
      <c r="S9" s="5">
        <v>39</v>
      </c>
      <c r="T9" s="5">
        <v>80</v>
      </c>
      <c r="U9" s="5">
        <v>13</v>
      </c>
      <c r="V9" s="34" t="s">
        <v>219</v>
      </c>
    </row>
    <row r="10" spans="1:22" s="19" customFormat="1" x14ac:dyDescent="0.15">
      <c r="A10" s="17" t="s">
        <v>2</v>
      </c>
      <c r="B10" s="18"/>
      <c r="C10" s="38" t="s">
        <v>219</v>
      </c>
      <c r="D10" s="18">
        <f t="shared" ref="D10:I10" si="4">D9/$B$9</f>
        <v>0.20754716981132076</v>
      </c>
      <c r="E10" s="18">
        <f t="shared" si="4"/>
        <v>9.4339622641509441E-2</v>
      </c>
      <c r="F10" s="18">
        <f t="shared" si="4"/>
        <v>0.52830188679245282</v>
      </c>
      <c r="G10" s="18">
        <f t="shared" si="4"/>
        <v>0.15094339622641509</v>
      </c>
      <c r="H10" s="18">
        <f t="shared" si="4"/>
        <v>0.22641509433962265</v>
      </c>
      <c r="I10" s="18">
        <f t="shared" si="4"/>
        <v>3.7735849056603772E-2</v>
      </c>
      <c r="J10" s="33" t="s">
        <v>219</v>
      </c>
      <c r="L10" s="17"/>
      <c r="M10" s="18">
        <f>M9/$L$9</f>
        <v>8.3333333333333329E-2</v>
      </c>
      <c r="N10" s="18">
        <f t="shared" ref="N10:U10" si="5">N9/$L$9</f>
        <v>9.7826086956521743E-2</v>
      </c>
      <c r="O10" s="18">
        <f t="shared" si="5"/>
        <v>9.420289855072464E-2</v>
      </c>
      <c r="P10" s="18">
        <f t="shared" si="5"/>
        <v>0.24275362318840579</v>
      </c>
      <c r="Q10" s="18">
        <f t="shared" si="5"/>
        <v>0.13405797101449277</v>
      </c>
      <c r="R10" s="18">
        <f t="shared" si="5"/>
        <v>0.19927536231884058</v>
      </c>
      <c r="S10" s="18">
        <f t="shared" si="5"/>
        <v>0.14130434782608695</v>
      </c>
      <c r="T10" s="18">
        <f t="shared" si="5"/>
        <v>0.28985507246376813</v>
      </c>
      <c r="U10" s="18">
        <f t="shared" si="5"/>
        <v>4.710144927536232E-2</v>
      </c>
      <c r="V10" s="33" t="s">
        <v>219</v>
      </c>
    </row>
    <row r="11" spans="1:22" x14ac:dyDescent="0.15">
      <c r="A11" s="4" t="s">
        <v>25</v>
      </c>
      <c r="B11" s="36" t="str">
        <f>'13'!T11</f>
        <v>-</v>
      </c>
      <c r="C11" s="36" t="s">
        <v>219</v>
      </c>
      <c r="D11" s="36" t="s">
        <v>219</v>
      </c>
      <c r="E11" s="36" t="s">
        <v>219</v>
      </c>
      <c r="F11" s="36" t="s">
        <v>219</v>
      </c>
      <c r="G11" s="36" t="s">
        <v>219</v>
      </c>
      <c r="H11" s="36" t="s">
        <v>219</v>
      </c>
      <c r="I11" s="36" t="s">
        <v>219</v>
      </c>
      <c r="J11" s="34" t="s">
        <v>219</v>
      </c>
      <c r="L11" s="4">
        <f>'13'!U11</f>
        <v>2</v>
      </c>
      <c r="M11" s="36" t="s">
        <v>219</v>
      </c>
      <c r="N11" s="36" t="s">
        <v>219</v>
      </c>
      <c r="O11" s="5">
        <v>2</v>
      </c>
      <c r="P11" s="5">
        <v>1</v>
      </c>
      <c r="Q11" s="36" t="s">
        <v>219</v>
      </c>
      <c r="R11" s="36" t="s">
        <v>219</v>
      </c>
      <c r="S11" s="5">
        <v>1</v>
      </c>
      <c r="T11" s="36" t="s">
        <v>219</v>
      </c>
      <c r="U11" s="36" t="s">
        <v>219</v>
      </c>
      <c r="V11" s="34" t="s">
        <v>219</v>
      </c>
    </row>
    <row r="12" spans="1:22" s="19" customFormat="1" x14ac:dyDescent="0.15">
      <c r="A12" s="20" t="s">
        <v>2</v>
      </c>
      <c r="B12" s="21"/>
      <c r="C12" s="37" t="s">
        <v>219</v>
      </c>
      <c r="D12" s="37" t="s">
        <v>219</v>
      </c>
      <c r="E12" s="37" t="s">
        <v>219</v>
      </c>
      <c r="F12" s="37" t="s">
        <v>219</v>
      </c>
      <c r="G12" s="37" t="s">
        <v>219</v>
      </c>
      <c r="H12" s="37" t="s">
        <v>219</v>
      </c>
      <c r="I12" s="37" t="s">
        <v>219</v>
      </c>
      <c r="J12" s="35" t="s">
        <v>219</v>
      </c>
      <c r="L12" s="20"/>
      <c r="M12" s="37" t="s">
        <v>219</v>
      </c>
      <c r="N12" s="37" t="s">
        <v>219</v>
      </c>
      <c r="O12" s="32">
        <f t="shared" ref="O12:S12" si="6">O11/$L$11</f>
        <v>1</v>
      </c>
      <c r="P12" s="21">
        <f t="shared" si="6"/>
        <v>0.5</v>
      </c>
      <c r="Q12" s="37" t="s">
        <v>219</v>
      </c>
      <c r="R12" s="37" t="s">
        <v>219</v>
      </c>
      <c r="S12" s="21">
        <f t="shared" si="6"/>
        <v>0.5</v>
      </c>
      <c r="T12" s="37" t="s">
        <v>219</v>
      </c>
      <c r="U12" s="37" t="s">
        <v>219</v>
      </c>
      <c r="V12" s="35" t="s">
        <v>219</v>
      </c>
    </row>
    <row r="13" spans="1:22" x14ac:dyDescent="0.15">
      <c r="A13" s="1" t="s">
        <v>26</v>
      </c>
      <c r="J13" s="52"/>
    </row>
    <row r="14" spans="1:22" x14ac:dyDescent="0.15">
      <c r="A14" s="11" t="s">
        <v>27</v>
      </c>
      <c r="B14" s="12">
        <f>'13'!T14</f>
        <v>129</v>
      </c>
      <c r="C14" s="12">
        <v>3</v>
      </c>
      <c r="D14" s="12">
        <v>17</v>
      </c>
      <c r="E14" s="12">
        <v>12</v>
      </c>
      <c r="F14" s="12">
        <v>77</v>
      </c>
      <c r="G14" s="12">
        <v>19</v>
      </c>
      <c r="H14" s="12">
        <v>25</v>
      </c>
      <c r="I14" s="12">
        <v>12</v>
      </c>
      <c r="J14" s="39" t="s">
        <v>219</v>
      </c>
      <c r="L14" s="11">
        <f>'13'!U14</f>
        <v>251</v>
      </c>
      <c r="M14" s="12">
        <v>27</v>
      </c>
      <c r="N14" s="12">
        <v>33</v>
      </c>
      <c r="O14" s="12">
        <v>18</v>
      </c>
      <c r="P14" s="12">
        <v>73</v>
      </c>
      <c r="Q14" s="12">
        <v>40</v>
      </c>
      <c r="R14" s="12">
        <v>60</v>
      </c>
      <c r="S14" s="12">
        <v>7</v>
      </c>
      <c r="T14" s="12">
        <v>72</v>
      </c>
      <c r="U14" s="12">
        <v>17</v>
      </c>
      <c r="V14" s="13">
        <v>1</v>
      </c>
    </row>
    <row r="15" spans="1:22" s="19" customFormat="1" x14ac:dyDescent="0.15">
      <c r="A15" s="17" t="s">
        <v>2</v>
      </c>
      <c r="B15" s="18"/>
      <c r="C15" s="18">
        <f>C14/$B$14</f>
        <v>2.3255813953488372E-2</v>
      </c>
      <c r="D15" s="18">
        <f t="shared" ref="D15:I15" si="7">D14/$B$14</f>
        <v>0.13178294573643412</v>
      </c>
      <c r="E15" s="18">
        <f t="shared" si="7"/>
        <v>9.3023255813953487E-2</v>
      </c>
      <c r="F15" s="18">
        <f t="shared" si="7"/>
        <v>0.5968992248062015</v>
      </c>
      <c r="G15" s="18">
        <f t="shared" si="7"/>
        <v>0.14728682170542637</v>
      </c>
      <c r="H15" s="18">
        <f t="shared" si="7"/>
        <v>0.19379844961240311</v>
      </c>
      <c r="I15" s="18">
        <f t="shared" si="7"/>
        <v>9.3023255813953487E-2</v>
      </c>
      <c r="J15" s="33" t="s">
        <v>219</v>
      </c>
      <c r="L15" s="17"/>
      <c r="M15" s="18">
        <f>M14/$L$14</f>
        <v>0.10756972111553785</v>
      </c>
      <c r="N15" s="18">
        <f t="shared" ref="N15:V15" si="8">N14/$L$14</f>
        <v>0.13147410358565736</v>
      </c>
      <c r="O15" s="18">
        <f t="shared" si="8"/>
        <v>7.1713147410358571E-2</v>
      </c>
      <c r="P15" s="18">
        <f t="shared" si="8"/>
        <v>0.2908366533864542</v>
      </c>
      <c r="Q15" s="18">
        <f t="shared" si="8"/>
        <v>0.15936254980079681</v>
      </c>
      <c r="R15" s="18">
        <f t="shared" si="8"/>
        <v>0.23904382470119523</v>
      </c>
      <c r="S15" s="18">
        <f t="shared" si="8"/>
        <v>2.7888446215139442E-2</v>
      </c>
      <c r="T15" s="18">
        <f t="shared" si="8"/>
        <v>0.28685258964143429</v>
      </c>
      <c r="U15" s="18">
        <f t="shared" si="8"/>
        <v>6.7729083665338641E-2</v>
      </c>
      <c r="V15" s="22">
        <f t="shared" si="8"/>
        <v>3.9840637450199202E-3</v>
      </c>
    </row>
    <row r="16" spans="1:22" x14ac:dyDescent="0.15">
      <c r="A16" s="4" t="s">
        <v>28</v>
      </c>
      <c r="B16" s="5">
        <f>'13'!T16</f>
        <v>7</v>
      </c>
      <c r="C16" s="36" t="s">
        <v>219</v>
      </c>
      <c r="D16" s="36" t="s">
        <v>219</v>
      </c>
      <c r="E16" s="36" t="s">
        <v>219</v>
      </c>
      <c r="F16" s="5">
        <v>5</v>
      </c>
      <c r="G16" s="5">
        <v>2</v>
      </c>
      <c r="H16" s="36" t="s">
        <v>219</v>
      </c>
      <c r="I16" s="5">
        <v>2</v>
      </c>
      <c r="J16" s="34" t="s">
        <v>219</v>
      </c>
      <c r="L16" s="4">
        <f>'13'!U16</f>
        <v>348</v>
      </c>
      <c r="M16" s="5">
        <v>8</v>
      </c>
      <c r="N16" s="5">
        <v>28</v>
      </c>
      <c r="O16" s="5">
        <v>68</v>
      </c>
      <c r="P16" s="5">
        <v>52</v>
      </c>
      <c r="Q16" s="5">
        <v>29</v>
      </c>
      <c r="R16" s="5">
        <v>47</v>
      </c>
      <c r="S16" s="5">
        <v>84</v>
      </c>
      <c r="T16" s="5">
        <v>123</v>
      </c>
      <c r="U16" s="5">
        <v>13</v>
      </c>
      <c r="V16" s="3">
        <v>1</v>
      </c>
    </row>
    <row r="17" spans="1:22" s="19" customFormat="1" x14ac:dyDescent="0.15">
      <c r="A17" s="20" t="s">
        <v>2</v>
      </c>
      <c r="B17" s="21"/>
      <c r="C17" s="37" t="s">
        <v>219</v>
      </c>
      <c r="D17" s="37" t="s">
        <v>219</v>
      </c>
      <c r="E17" s="37" t="s">
        <v>219</v>
      </c>
      <c r="F17" s="21">
        <f t="shared" ref="F17:I17" si="9">F16/$B$16</f>
        <v>0.7142857142857143</v>
      </c>
      <c r="G17" s="21">
        <f t="shared" si="9"/>
        <v>0.2857142857142857</v>
      </c>
      <c r="H17" s="37" t="s">
        <v>219</v>
      </c>
      <c r="I17" s="21">
        <f t="shared" si="9"/>
        <v>0.2857142857142857</v>
      </c>
      <c r="J17" s="35" t="s">
        <v>219</v>
      </c>
      <c r="L17" s="20"/>
      <c r="M17" s="21">
        <f>M16/$L$16</f>
        <v>2.2988505747126436E-2</v>
      </c>
      <c r="N17" s="21">
        <f t="shared" ref="N17:V17" si="10">N16/$L$16</f>
        <v>8.0459770114942528E-2</v>
      </c>
      <c r="O17" s="21">
        <f t="shared" si="10"/>
        <v>0.19540229885057472</v>
      </c>
      <c r="P17" s="21">
        <f t="shared" si="10"/>
        <v>0.14942528735632185</v>
      </c>
      <c r="Q17" s="21">
        <f t="shared" si="10"/>
        <v>8.3333333333333329E-2</v>
      </c>
      <c r="R17" s="21">
        <f t="shared" si="10"/>
        <v>0.13505747126436782</v>
      </c>
      <c r="S17" s="21">
        <f t="shared" si="10"/>
        <v>0.2413793103448276</v>
      </c>
      <c r="T17" s="21">
        <f t="shared" si="10"/>
        <v>0.35344827586206895</v>
      </c>
      <c r="U17" s="21">
        <f t="shared" si="10"/>
        <v>3.7356321839080463E-2</v>
      </c>
      <c r="V17" s="23">
        <f t="shared" si="10"/>
        <v>2.8735632183908046E-3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7"/>
  <sheetViews>
    <sheetView view="pageBreakPreview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24" width="4.875" style="1" customWidth="1"/>
    <col min="25" max="16384" width="6.125" style="1"/>
  </cols>
  <sheetData>
    <row r="1" spans="1:21" x14ac:dyDescent="0.15">
      <c r="A1" s="1" t="s">
        <v>165</v>
      </c>
      <c r="G1" s="1" t="s">
        <v>166</v>
      </c>
    </row>
    <row r="3" spans="1:21" x14ac:dyDescent="0.15">
      <c r="A3" s="1" t="s">
        <v>1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1" s="2" customFormat="1" ht="127.5" customHeight="1" x14ac:dyDescent="0.15">
      <c r="A4" s="7" t="s">
        <v>2</v>
      </c>
      <c r="B4" s="8" t="s">
        <v>3</v>
      </c>
      <c r="C4" s="8" t="s">
        <v>167</v>
      </c>
      <c r="D4" s="8" t="s">
        <v>168</v>
      </c>
      <c r="E4" s="10" t="s">
        <v>21</v>
      </c>
      <c r="G4" s="7" t="s">
        <v>3</v>
      </c>
      <c r="H4" s="8" t="s">
        <v>169</v>
      </c>
      <c r="I4" s="8" t="s">
        <v>170</v>
      </c>
      <c r="J4" s="8" t="s">
        <v>171</v>
      </c>
      <c r="K4" s="8" t="s">
        <v>172</v>
      </c>
      <c r="L4" s="8" t="s">
        <v>173</v>
      </c>
      <c r="M4" s="8" t="s">
        <v>174</v>
      </c>
      <c r="N4" s="8" t="s">
        <v>175</v>
      </c>
      <c r="O4" s="8" t="s">
        <v>176</v>
      </c>
      <c r="P4" s="8" t="s">
        <v>177</v>
      </c>
      <c r="Q4" s="8" t="s">
        <v>178</v>
      </c>
      <c r="R4" s="8" t="s">
        <v>179</v>
      </c>
      <c r="S4" s="8" t="s">
        <v>180</v>
      </c>
      <c r="T4" s="8" t="s">
        <v>181</v>
      </c>
      <c r="U4" s="10" t="s">
        <v>21</v>
      </c>
    </row>
    <row r="5" spans="1:21" x14ac:dyDescent="0.15">
      <c r="A5" s="4" t="s">
        <v>22</v>
      </c>
      <c r="B5" s="5">
        <v>763</v>
      </c>
      <c r="C5" s="5">
        <v>618</v>
      </c>
      <c r="D5" s="5">
        <v>138</v>
      </c>
      <c r="E5" s="3">
        <f>B5-C5-D5</f>
        <v>7</v>
      </c>
      <c r="G5" s="4">
        <f>C5</f>
        <v>618</v>
      </c>
      <c r="H5" s="36" t="s">
        <v>219</v>
      </c>
      <c r="I5" s="5">
        <v>3</v>
      </c>
      <c r="J5" s="5">
        <v>4</v>
      </c>
      <c r="K5" s="5">
        <v>13</v>
      </c>
      <c r="L5" s="5">
        <v>22</v>
      </c>
      <c r="M5" s="5">
        <v>26</v>
      </c>
      <c r="N5" s="5">
        <v>230</v>
      </c>
      <c r="O5" s="5">
        <v>38</v>
      </c>
      <c r="P5" s="5">
        <v>63</v>
      </c>
      <c r="Q5" s="5">
        <v>67</v>
      </c>
      <c r="R5" s="5">
        <v>5</v>
      </c>
      <c r="S5" s="5">
        <v>105</v>
      </c>
      <c r="T5" s="5">
        <v>7</v>
      </c>
      <c r="U5" s="3">
        <f>G5-SUM(H5:T5)</f>
        <v>35</v>
      </c>
    </row>
    <row r="6" spans="1:21" s="19" customFormat="1" x14ac:dyDescent="0.15">
      <c r="A6" s="17" t="s">
        <v>2</v>
      </c>
      <c r="B6" s="18"/>
      <c r="C6" s="18">
        <f>C5/$B$5</f>
        <v>0.80996068152031453</v>
      </c>
      <c r="D6" s="18">
        <f t="shared" ref="D6:E6" si="0">D5/$B$5</f>
        <v>0.18086500655307994</v>
      </c>
      <c r="E6" s="22">
        <f t="shared" si="0"/>
        <v>9.1743119266055051E-3</v>
      </c>
      <c r="G6" s="17"/>
      <c r="H6" s="38" t="s">
        <v>219</v>
      </c>
      <c r="I6" s="18">
        <f t="shared" ref="I6:U6" si="1">I5/$G$5</f>
        <v>4.8543689320388345E-3</v>
      </c>
      <c r="J6" s="18">
        <f t="shared" si="1"/>
        <v>6.4724919093851136E-3</v>
      </c>
      <c r="K6" s="18">
        <f t="shared" si="1"/>
        <v>2.1035598705501618E-2</v>
      </c>
      <c r="L6" s="18">
        <f t="shared" si="1"/>
        <v>3.5598705501618123E-2</v>
      </c>
      <c r="M6" s="18">
        <f t="shared" si="1"/>
        <v>4.2071197411003236E-2</v>
      </c>
      <c r="N6" s="18">
        <f t="shared" si="1"/>
        <v>0.37216828478964403</v>
      </c>
      <c r="O6" s="18">
        <f t="shared" si="1"/>
        <v>6.1488673139158574E-2</v>
      </c>
      <c r="P6" s="18">
        <f t="shared" si="1"/>
        <v>0.10194174757281553</v>
      </c>
      <c r="Q6" s="18">
        <f t="shared" si="1"/>
        <v>0.10841423948220065</v>
      </c>
      <c r="R6" s="18">
        <f t="shared" si="1"/>
        <v>8.0906148867313909E-3</v>
      </c>
      <c r="S6" s="18">
        <f t="shared" si="1"/>
        <v>0.16990291262135923</v>
      </c>
      <c r="T6" s="18">
        <f t="shared" si="1"/>
        <v>1.1326860841423949E-2</v>
      </c>
      <c r="U6" s="22">
        <f t="shared" si="1"/>
        <v>5.6634304207119741E-2</v>
      </c>
    </row>
    <row r="7" spans="1:21" x14ac:dyDescent="0.15">
      <c r="A7" s="4" t="s">
        <v>23</v>
      </c>
      <c r="B7" s="5">
        <v>419</v>
      </c>
      <c r="C7" s="5">
        <v>339</v>
      </c>
      <c r="D7" s="5">
        <v>77</v>
      </c>
      <c r="E7" s="3">
        <f>B7-C7-D7</f>
        <v>3</v>
      </c>
      <c r="G7" s="4">
        <f>C7</f>
        <v>339</v>
      </c>
      <c r="H7" s="36" t="s">
        <v>219</v>
      </c>
      <c r="I7" s="5">
        <v>3</v>
      </c>
      <c r="J7" s="5">
        <v>3</v>
      </c>
      <c r="K7" s="5">
        <v>10</v>
      </c>
      <c r="L7" s="5">
        <v>8</v>
      </c>
      <c r="M7" s="5">
        <v>18</v>
      </c>
      <c r="N7" s="5">
        <v>116</v>
      </c>
      <c r="O7" s="5">
        <v>20</v>
      </c>
      <c r="P7" s="5">
        <v>25</v>
      </c>
      <c r="Q7" s="5">
        <v>40</v>
      </c>
      <c r="R7" s="5">
        <v>3</v>
      </c>
      <c r="S7" s="5">
        <v>70</v>
      </c>
      <c r="T7" s="5">
        <v>7</v>
      </c>
      <c r="U7" s="3">
        <f>G7-SUM(H7:T7)</f>
        <v>16</v>
      </c>
    </row>
    <row r="8" spans="1:21" s="19" customFormat="1" x14ac:dyDescent="0.15">
      <c r="A8" s="17" t="s">
        <v>2</v>
      </c>
      <c r="B8" s="18"/>
      <c r="C8" s="18">
        <f>C7/$B$7</f>
        <v>0.80906921241050123</v>
      </c>
      <c r="D8" s="18">
        <f t="shared" ref="D8:E8" si="2">D7/$B$7</f>
        <v>0.18377088305489261</v>
      </c>
      <c r="E8" s="22">
        <f t="shared" si="2"/>
        <v>7.1599045346062056E-3</v>
      </c>
      <c r="G8" s="17"/>
      <c r="H8" s="38" t="s">
        <v>219</v>
      </c>
      <c r="I8" s="18">
        <f t="shared" ref="I8:U8" si="3">I7/$G$7</f>
        <v>8.8495575221238937E-3</v>
      </c>
      <c r="J8" s="18">
        <f t="shared" si="3"/>
        <v>8.8495575221238937E-3</v>
      </c>
      <c r="K8" s="18">
        <f t="shared" si="3"/>
        <v>2.9498525073746312E-2</v>
      </c>
      <c r="L8" s="18">
        <f t="shared" si="3"/>
        <v>2.359882005899705E-2</v>
      </c>
      <c r="M8" s="18">
        <f t="shared" si="3"/>
        <v>5.3097345132743362E-2</v>
      </c>
      <c r="N8" s="18">
        <f t="shared" si="3"/>
        <v>0.34218289085545722</v>
      </c>
      <c r="O8" s="18">
        <f t="shared" si="3"/>
        <v>5.8997050147492625E-2</v>
      </c>
      <c r="P8" s="18">
        <f t="shared" si="3"/>
        <v>7.3746312684365781E-2</v>
      </c>
      <c r="Q8" s="18">
        <f t="shared" si="3"/>
        <v>0.11799410029498525</v>
      </c>
      <c r="R8" s="18">
        <f t="shared" si="3"/>
        <v>8.8495575221238937E-3</v>
      </c>
      <c r="S8" s="18">
        <f t="shared" si="3"/>
        <v>0.20648967551622419</v>
      </c>
      <c r="T8" s="18">
        <f t="shared" si="3"/>
        <v>2.0648967551622419E-2</v>
      </c>
      <c r="U8" s="22">
        <f t="shared" si="3"/>
        <v>4.71976401179941E-2</v>
      </c>
    </row>
    <row r="9" spans="1:21" x14ac:dyDescent="0.15">
      <c r="A9" s="4" t="s">
        <v>24</v>
      </c>
      <c r="B9" s="5">
        <v>336</v>
      </c>
      <c r="C9" s="5">
        <v>274</v>
      </c>
      <c r="D9" s="5">
        <v>58</v>
      </c>
      <c r="E9" s="3">
        <f>B9-C9-D9</f>
        <v>4</v>
      </c>
      <c r="G9" s="4">
        <f>C9</f>
        <v>274</v>
      </c>
      <c r="H9" s="36" t="s">
        <v>219</v>
      </c>
      <c r="I9" s="36" t="s">
        <v>219</v>
      </c>
      <c r="J9" s="5">
        <v>1</v>
      </c>
      <c r="K9" s="5">
        <v>3</v>
      </c>
      <c r="L9" s="5">
        <v>14</v>
      </c>
      <c r="M9" s="5">
        <v>8</v>
      </c>
      <c r="N9" s="5">
        <v>111</v>
      </c>
      <c r="O9" s="5">
        <v>18</v>
      </c>
      <c r="P9" s="5">
        <v>38</v>
      </c>
      <c r="Q9" s="5">
        <v>27</v>
      </c>
      <c r="R9" s="5">
        <v>1</v>
      </c>
      <c r="S9" s="5">
        <v>34</v>
      </c>
      <c r="T9" s="36" t="s">
        <v>219</v>
      </c>
      <c r="U9" s="3">
        <f>G9-SUM(H9:T9)</f>
        <v>19</v>
      </c>
    </row>
    <row r="10" spans="1:21" s="19" customFormat="1" x14ac:dyDescent="0.15">
      <c r="A10" s="17" t="s">
        <v>2</v>
      </c>
      <c r="B10" s="18"/>
      <c r="C10" s="18">
        <f>C9/$B$9</f>
        <v>0.81547619047619047</v>
      </c>
      <c r="D10" s="18">
        <f t="shared" ref="D10:E10" si="4">D9/$B$9</f>
        <v>0.17261904761904762</v>
      </c>
      <c r="E10" s="22">
        <f t="shared" si="4"/>
        <v>1.1904761904761904E-2</v>
      </c>
      <c r="G10" s="17"/>
      <c r="H10" s="38" t="s">
        <v>219</v>
      </c>
      <c r="I10" s="38" t="s">
        <v>219</v>
      </c>
      <c r="J10" s="18">
        <f t="shared" ref="J10:U10" si="5">J9/$G$9</f>
        <v>3.6496350364963502E-3</v>
      </c>
      <c r="K10" s="18">
        <f t="shared" si="5"/>
        <v>1.0948905109489052E-2</v>
      </c>
      <c r="L10" s="18">
        <f t="shared" si="5"/>
        <v>5.1094890510948905E-2</v>
      </c>
      <c r="M10" s="18">
        <f t="shared" si="5"/>
        <v>2.9197080291970802E-2</v>
      </c>
      <c r="N10" s="18">
        <f t="shared" si="5"/>
        <v>0.4051094890510949</v>
      </c>
      <c r="O10" s="18">
        <f t="shared" si="5"/>
        <v>6.569343065693431E-2</v>
      </c>
      <c r="P10" s="18">
        <f t="shared" si="5"/>
        <v>0.13868613138686131</v>
      </c>
      <c r="Q10" s="18">
        <f t="shared" si="5"/>
        <v>9.8540145985401464E-2</v>
      </c>
      <c r="R10" s="18">
        <f t="shared" si="5"/>
        <v>3.6496350364963502E-3</v>
      </c>
      <c r="S10" s="18">
        <f t="shared" si="5"/>
        <v>0.12408759124087591</v>
      </c>
      <c r="T10" s="38" t="s">
        <v>219</v>
      </c>
      <c r="U10" s="22">
        <f t="shared" si="5"/>
        <v>6.9343065693430656E-2</v>
      </c>
    </row>
    <row r="11" spans="1:21" x14ac:dyDescent="0.15">
      <c r="A11" s="4" t="s">
        <v>25</v>
      </c>
      <c r="B11" s="5">
        <v>2</v>
      </c>
      <c r="C11" s="36" t="s">
        <v>219</v>
      </c>
      <c r="D11" s="5">
        <v>2</v>
      </c>
      <c r="E11" s="34" t="s">
        <v>219</v>
      </c>
      <c r="G11" s="53" t="str">
        <f>C11</f>
        <v>-</v>
      </c>
      <c r="H11" s="36" t="s">
        <v>219</v>
      </c>
      <c r="I11" s="36" t="s">
        <v>219</v>
      </c>
      <c r="J11" s="36" t="s">
        <v>219</v>
      </c>
      <c r="K11" s="36" t="s">
        <v>219</v>
      </c>
      <c r="L11" s="36" t="s">
        <v>219</v>
      </c>
      <c r="M11" s="36" t="s">
        <v>219</v>
      </c>
      <c r="N11" s="36" t="s">
        <v>219</v>
      </c>
      <c r="O11" s="36" t="s">
        <v>219</v>
      </c>
      <c r="P11" s="36" t="s">
        <v>219</v>
      </c>
      <c r="Q11" s="36" t="s">
        <v>219</v>
      </c>
      <c r="R11" s="36" t="s">
        <v>219</v>
      </c>
      <c r="S11" s="36" t="s">
        <v>219</v>
      </c>
      <c r="T11" s="36" t="s">
        <v>219</v>
      </c>
      <c r="U11" s="34" t="s">
        <v>219</v>
      </c>
    </row>
    <row r="12" spans="1:21" s="19" customFormat="1" x14ac:dyDescent="0.15">
      <c r="A12" s="20" t="s">
        <v>2</v>
      </c>
      <c r="B12" s="21"/>
      <c r="C12" s="37" t="s">
        <v>219</v>
      </c>
      <c r="D12" s="32">
        <f t="shared" ref="D12" si="6">D11/$B$11</f>
        <v>1</v>
      </c>
      <c r="E12" s="35" t="s">
        <v>219</v>
      </c>
      <c r="G12" s="20"/>
      <c r="H12" s="37" t="s">
        <v>219</v>
      </c>
      <c r="I12" s="37" t="s">
        <v>219</v>
      </c>
      <c r="J12" s="37" t="s">
        <v>219</v>
      </c>
      <c r="K12" s="37" t="s">
        <v>219</v>
      </c>
      <c r="L12" s="37" t="s">
        <v>219</v>
      </c>
      <c r="M12" s="37" t="s">
        <v>219</v>
      </c>
      <c r="N12" s="37" t="s">
        <v>219</v>
      </c>
      <c r="O12" s="37" t="s">
        <v>219</v>
      </c>
      <c r="P12" s="37" t="s">
        <v>219</v>
      </c>
      <c r="Q12" s="37" t="s">
        <v>219</v>
      </c>
      <c r="R12" s="37" t="s">
        <v>219</v>
      </c>
      <c r="S12" s="37" t="s">
        <v>219</v>
      </c>
      <c r="T12" s="37" t="s">
        <v>219</v>
      </c>
      <c r="U12" s="35" t="s">
        <v>219</v>
      </c>
    </row>
    <row r="13" spans="1:21" x14ac:dyDescent="0.15">
      <c r="A13" s="1" t="s">
        <v>26</v>
      </c>
      <c r="C13" s="57"/>
      <c r="D13" s="57"/>
    </row>
    <row r="14" spans="1:21" x14ac:dyDescent="0.15">
      <c r="A14" s="11" t="s">
        <v>27</v>
      </c>
      <c r="B14" s="12">
        <f>'2'!$C$5</f>
        <v>390</v>
      </c>
      <c r="C14" s="12">
        <v>316</v>
      </c>
      <c r="D14" s="12">
        <v>73</v>
      </c>
      <c r="E14" s="13">
        <f>B14-C14-D14</f>
        <v>1</v>
      </c>
      <c r="G14" s="11">
        <f>C14</f>
        <v>316</v>
      </c>
      <c r="H14" s="40" t="s">
        <v>219</v>
      </c>
      <c r="I14" s="12">
        <v>1</v>
      </c>
      <c r="J14" s="12">
        <v>1</v>
      </c>
      <c r="K14" s="12">
        <v>5</v>
      </c>
      <c r="L14" s="12">
        <v>11</v>
      </c>
      <c r="M14" s="12">
        <v>13</v>
      </c>
      <c r="N14" s="12">
        <v>115</v>
      </c>
      <c r="O14" s="12">
        <v>15</v>
      </c>
      <c r="P14" s="12">
        <v>39</v>
      </c>
      <c r="Q14" s="12">
        <v>36</v>
      </c>
      <c r="R14" s="12">
        <v>2</v>
      </c>
      <c r="S14" s="12">
        <v>54</v>
      </c>
      <c r="T14" s="12">
        <v>4</v>
      </c>
      <c r="U14" s="13">
        <f>G14-SUM(H14:T14)</f>
        <v>20</v>
      </c>
    </row>
    <row r="15" spans="1:21" s="19" customFormat="1" x14ac:dyDescent="0.15">
      <c r="A15" s="17" t="s">
        <v>2</v>
      </c>
      <c r="B15" s="18"/>
      <c r="C15" s="18">
        <f>C14/$B$14</f>
        <v>0.81025641025641026</v>
      </c>
      <c r="D15" s="18">
        <f t="shared" ref="D15:E15" si="7">D14/$B$14</f>
        <v>0.18717948717948718</v>
      </c>
      <c r="E15" s="22">
        <f t="shared" si="7"/>
        <v>2.5641025641025641E-3</v>
      </c>
      <c r="G15" s="17"/>
      <c r="H15" s="38" t="s">
        <v>219</v>
      </c>
      <c r="I15" s="18">
        <f t="shared" ref="I15:U15" si="8">I14/$G$14</f>
        <v>3.1645569620253164E-3</v>
      </c>
      <c r="J15" s="18">
        <f t="shared" si="8"/>
        <v>3.1645569620253164E-3</v>
      </c>
      <c r="K15" s="18">
        <f t="shared" si="8"/>
        <v>1.5822784810126583E-2</v>
      </c>
      <c r="L15" s="18">
        <f t="shared" si="8"/>
        <v>3.4810126582278479E-2</v>
      </c>
      <c r="M15" s="18">
        <f t="shared" si="8"/>
        <v>4.1139240506329111E-2</v>
      </c>
      <c r="N15" s="18">
        <f t="shared" si="8"/>
        <v>0.36392405063291139</v>
      </c>
      <c r="O15" s="18">
        <f t="shared" si="8"/>
        <v>4.746835443037975E-2</v>
      </c>
      <c r="P15" s="18">
        <f t="shared" si="8"/>
        <v>0.12341772151898735</v>
      </c>
      <c r="Q15" s="18">
        <f t="shared" si="8"/>
        <v>0.11392405063291139</v>
      </c>
      <c r="R15" s="18">
        <f t="shared" si="8"/>
        <v>6.3291139240506328E-3</v>
      </c>
      <c r="S15" s="18">
        <f t="shared" si="8"/>
        <v>0.17088607594936708</v>
      </c>
      <c r="T15" s="18">
        <f t="shared" si="8"/>
        <v>1.2658227848101266E-2</v>
      </c>
      <c r="U15" s="22">
        <f t="shared" si="8"/>
        <v>6.3291139240506333E-2</v>
      </c>
    </row>
    <row r="16" spans="1:21" x14ac:dyDescent="0.15">
      <c r="A16" s="4" t="s">
        <v>28</v>
      </c>
      <c r="B16" s="5">
        <f>'2'!$D$5</f>
        <v>368</v>
      </c>
      <c r="C16" s="5">
        <v>298</v>
      </c>
      <c r="D16" s="5">
        <v>64</v>
      </c>
      <c r="E16" s="3">
        <f>B16-C16-D16</f>
        <v>6</v>
      </c>
      <c r="G16" s="4">
        <f>C16</f>
        <v>298</v>
      </c>
      <c r="H16" s="36" t="s">
        <v>219</v>
      </c>
      <c r="I16" s="5">
        <v>2</v>
      </c>
      <c r="J16" s="5">
        <v>3</v>
      </c>
      <c r="K16" s="5">
        <v>8</v>
      </c>
      <c r="L16" s="5">
        <v>11</v>
      </c>
      <c r="M16" s="5">
        <v>13</v>
      </c>
      <c r="N16" s="5">
        <v>113</v>
      </c>
      <c r="O16" s="5">
        <v>23</v>
      </c>
      <c r="P16" s="5">
        <v>24</v>
      </c>
      <c r="Q16" s="5">
        <v>31</v>
      </c>
      <c r="R16" s="5">
        <v>2</v>
      </c>
      <c r="S16" s="5">
        <v>50</v>
      </c>
      <c r="T16" s="5">
        <v>3</v>
      </c>
      <c r="U16" s="3">
        <f>G16-SUM(H16:T16)</f>
        <v>15</v>
      </c>
    </row>
    <row r="17" spans="1:21" s="19" customFormat="1" x14ac:dyDescent="0.15">
      <c r="A17" s="20" t="s">
        <v>2</v>
      </c>
      <c r="B17" s="21"/>
      <c r="C17" s="21">
        <f>C16/$B$16</f>
        <v>0.80978260869565222</v>
      </c>
      <c r="D17" s="21">
        <f t="shared" ref="D17:E17" si="9">D16/$B$16</f>
        <v>0.17391304347826086</v>
      </c>
      <c r="E17" s="23">
        <f t="shared" si="9"/>
        <v>1.6304347826086956E-2</v>
      </c>
      <c r="G17" s="20"/>
      <c r="H17" s="37" t="s">
        <v>219</v>
      </c>
      <c r="I17" s="21">
        <f t="shared" ref="I17:U17" si="10">I16/$G$16</f>
        <v>6.7114093959731542E-3</v>
      </c>
      <c r="J17" s="21">
        <f t="shared" si="10"/>
        <v>1.0067114093959731E-2</v>
      </c>
      <c r="K17" s="21">
        <f t="shared" si="10"/>
        <v>2.6845637583892617E-2</v>
      </c>
      <c r="L17" s="21">
        <f t="shared" si="10"/>
        <v>3.6912751677852351E-2</v>
      </c>
      <c r="M17" s="21">
        <f t="shared" si="10"/>
        <v>4.3624161073825503E-2</v>
      </c>
      <c r="N17" s="21">
        <f t="shared" si="10"/>
        <v>0.37919463087248323</v>
      </c>
      <c r="O17" s="21">
        <f t="shared" si="10"/>
        <v>7.7181208053691275E-2</v>
      </c>
      <c r="P17" s="21">
        <f t="shared" si="10"/>
        <v>8.0536912751677847E-2</v>
      </c>
      <c r="Q17" s="21">
        <f t="shared" si="10"/>
        <v>0.1040268456375839</v>
      </c>
      <c r="R17" s="21">
        <f t="shared" si="10"/>
        <v>6.7114093959731542E-3</v>
      </c>
      <c r="S17" s="21">
        <f t="shared" si="10"/>
        <v>0.16778523489932887</v>
      </c>
      <c r="T17" s="21">
        <f t="shared" si="10"/>
        <v>1.0067114093959731E-2</v>
      </c>
      <c r="U17" s="23">
        <f t="shared" si="10"/>
        <v>5.0335570469798654E-2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7"/>
  <sheetViews>
    <sheetView view="pageBreakPreview" topLeftCell="A2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24" width="4.875" style="1" customWidth="1"/>
    <col min="25" max="16384" width="6.125" style="1"/>
  </cols>
  <sheetData>
    <row r="1" spans="1:22" x14ac:dyDescent="0.15">
      <c r="A1" s="1" t="s">
        <v>182</v>
      </c>
      <c r="G1" s="1" t="s">
        <v>183</v>
      </c>
      <c r="L1" s="1" t="s">
        <v>184</v>
      </c>
      <c r="S1" s="1" t="s">
        <v>184</v>
      </c>
    </row>
    <row r="3" spans="1:22" x14ac:dyDescent="0.15">
      <c r="A3" s="1" t="s">
        <v>1</v>
      </c>
      <c r="H3" s="57"/>
      <c r="I3" s="57"/>
      <c r="M3" s="57"/>
      <c r="N3" s="57"/>
      <c r="O3" s="57"/>
      <c r="P3" s="57"/>
    </row>
    <row r="4" spans="1:22" s="2" customFormat="1" ht="127.5" customHeight="1" x14ac:dyDescent="0.15">
      <c r="A4" s="7" t="s">
        <v>2</v>
      </c>
      <c r="B4" s="8" t="s">
        <v>3</v>
      </c>
      <c r="C4" s="8" t="s">
        <v>50</v>
      </c>
      <c r="D4" s="8" t="s">
        <v>51</v>
      </c>
      <c r="E4" s="10" t="s">
        <v>52</v>
      </c>
      <c r="G4" s="7" t="s">
        <v>3</v>
      </c>
      <c r="H4" s="8" t="s">
        <v>185</v>
      </c>
      <c r="I4" s="8" t="s">
        <v>186</v>
      </c>
      <c r="J4" s="10" t="s">
        <v>21</v>
      </c>
      <c r="L4" s="7" t="s">
        <v>3</v>
      </c>
      <c r="M4" s="8" t="s">
        <v>42</v>
      </c>
      <c r="N4" s="8" t="s">
        <v>43</v>
      </c>
      <c r="O4" s="8" t="s">
        <v>44</v>
      </c>
      <c r="P4" s="8" t="s">
        <v>49</v>
      </c>
      <c r="Q4" s="10" t="s">
        <v>21</v>
      </c>
      <c r="S4" s="7" t="s">
        <v>3</v>
      </c>
      <c r="T4" s="8" t="s">
        <v>50</v>
      </c>
      <c r="U4" s="8" t="s">
        <v>51</v>
      </c>
      <c r="V4" s="10" t="s">
        <v>52</v>
      </c>
    </row>
    <row r="5" spans="1:22" x14ac:dyDescent="0.15">
      <c r="A5" s="4" t="s">
        <v>22</v>
      </c>
      <c r="B5" s="5">
        <f>'15'!C5</f>
        <v>618</v>
      </c>
      <c r="C5" s="5">
        <v>26.55</v>
      </c>
      <c r="D5" s="5">
        <v>20</v>
      </c>
      <c r="E5" s="3">
        <v>100</v>
      </c>
      <c r="G5" s="4">
        <v>763</v>
      </c>
      <c r="H5" s="5">
        <v>592</v>
      </c>
      <c r="I5" s="5">
        <v>164</v>
      </c>
      <c r="J5" s="3">
        <f>G5-H5-I5</f>
        <v>7</v>
      </c>
      <c r="L5" s="4">
        <f>H5</f>
        <v>592</v>
      </c>
      <c r="M5" s="5">
        <v>59</v>
      </c>
      <c r="N5" s="5">
        <v>418</v>
      </c>
      <c r="O5" s="5">
        <v>99</v>
      </c>
      <c r="P5" s="5">
        <v>6</v>
      </c>
      <c r="Q5" s="3">
        <f>L5-M5-N5-O5-P5</f>
        <v>10</v>
      </c>
      <c r="S5" s="4">
        <f>H5</f>
        <v>592</v>
      </c>
      <c r="T5" s="42">
        <v>2.0659999999999998</v>
      </c>
      <c r="U5" s="5">
        <v>1</v>
      </c>
      <c r="V5" s="3">
        <v>10</v>
      </c>
    </row>
    <row r="6" spans="1:22" s="19" customFormat="1" x14ac:dyDescent="0.15">
      <c r="A6" s="17" t="s">
        <v>2</v>
      </c>
      <c r="B6" s="18"/>
      <c r="C6" s="18"/>
      <c r="D6" s="18"/>
      <c r="E6" s="22"/>
      <c r="G6" s="17"/>
      <c r="H6" s="18">
        <f>H5/$G$5</f>
        <v>0.7758846657929227</v>
      </c>
      <c r="I6" s="18">
        <f t="shared" ref="I6:J6" si="0">I5/$G$5</f>
        <v>0.21494102228047182</v>
      </c>
      <c r="J6" s="22">
        <f t="shared" si="0"/>
        <v>9.1743119266055051E-3</v>
      </c>
      <c r="L6" s="17"/>
      <c r="M6" s="18">
        <f>M5/$L$5</f>
        <v>9.9662162162162157E-2</v>
      </c>
      <c r="N6" s="18">
        <f t="shared" ref="N6:Q6" si="1">N5/$L$5</f>
        <v>0.70608108108108103</v>
      </c>
      <c r="O6" s="18">
        <f t="shared" si="1"/>
        <v>0.16722972972972974</v>
      </c>
      <c r="P6" s="18">
        <f t="shared" si="1"/>
        <v>1.0135135135135136E-2</v>
      </c>
      <c r="Q6" s="22">
        <f t="shared" si="1"/>
        <v>1.6891891891891893E-2</v>
      </c>
      <c r="S6" s="17"/>
      <c r="T6" s="44"/>
      <c r="U6" s="18"/>
      <c r="V6" s="22"/>
    </row>
    <row r="7" spans="1:22" x14ac:dyDescent="0.15">
      <c r="A7" s="4" t="s">
        <v>23</v>
      </c>
      <c r="B7" s="5">
        <f>'15'!C7</f>
        <v>339</v>
      </c>
      <c r="C7" s="5">
        <v>26.856999999999999</v>
      </c>
      <c r="D7" s="5">
        <v>20</v>
      </c>
      <c r="E7" s="3">
        <v>100</v>
      </c>
      <c r="G7" s="4">
        <v>419</v>
      </c>
      <c r="H7" s="5">
        <v>321</v>
      </c>
      <c r="I7" s="5">
        <v>95</v>
      </c>
      <c r="J7" s="3">
        <f>G7-H7-I7</f>
        <v>3</v>
      </c>
      <c r="L7" s="4">
        <f>H7</f>
        <v>321</v>
      </c>
      <c r="M7" s="5">
        <v>36</v>
      </c>
      <c r="N7" s="5">
        <v>228</v>
      </c>
      <c r="O7" s="5">
        <v>50</v>
      </c>
      <c r="P7" s="5">
        <v>3</v>
      </c>
      <c r="Q7" s="3">
        <f>L7-M7-N7-O7-P7</f>
        <v>4</v>
      </c>
      <c r="S7" s="4">
        <f>H7</f>
        <v>321</v>
      </c>
      <c r="T7" s="42">
        <v>2.085</v>
      </c>
      <c r="U7" s="5">
        <v>1</v>
      </c>
      <c r="V7" s="3">
        <v>10</v>
      </c>
    </row>
    <row r="8" spans="1:22" s="19" customFormat="1" x14ac:dyDescent="0.15">
      <c r="A8" s="17" t="s">
        <v>2</v>
      </c>
      <c r="B8" s="18"/>
      <c r="C8" s="18"/>
      <c r="D8" s="18"/>
      <c r="E8" s="22"/>
      <c r="G8" s="17"/>
      <c r="H8" s="18">
        <f>H7/$G$7</f>
        <v>0.76610978520286399</v>
      </c>
      <c r="I8" s="18">
        <f t="shared" ref="I8:J8" si="2">I7/$G$7</f>
        <v>0.22673031026252982</v>
      </c>
      <c r="J8" s="22">
        <f t="shared" si="2"/>
        <v>7.1599045346062056E-3</v>
      </c>
      <c r="L8" s="17"/>
      <c r="M8" s="18">
        <f>M7/$L$7</f>
        <v>0.11214953271028037</v>
      </c>
      <c r="N8" s="18">
        <f t="shared" ref="N8:Q8" si="3">N7/$L$7</f>
        <v>0.71028037383177567</v>
      </c>
      <c r="O8" s="18">
        <f t="shared" si="3"/>
        <v>0.1557632398753894</v>
      </c>
      <c r="P8" s="18">
        <f t="shared" si="3"/>
        <v>9.3457943925233638E-3</v>
      </c>
      <c r="Q8" s="22">
        <f t="shared" si="3"/>
        <v>1.2461059190031152E-2</v>
      </c>
      <c r="S8" s="17"/>
      <c r="T8" s="44"/>
      <c r="U8" s="18"/>
      <c r="V8" s="22"/>
    </row>
    <row r="9" spans="1:22" x14ac:dyDescent="0.15">
      <c r="A9" s="4" t="s">
        <v>24</v>
      </c>
      <c r="B9" s="5">
        <f>'15'!C9</f>
        <v>274</v>
      </c>
      <c r="C9" s="5">
        <v>26.175999999999998</v>
      </c>
      <c r="D9" s="5">
        <v>21</v>
      </c>
      <c r="E9" s="3">
        <v>30</v>
      </c>
      <c r="G9" s="4">
        <v>336</v>
      </c>
      <c r="H9" s="5">
        <v>268</v>
      </c>
      <c r="I9" s="5">
        <v>64</v>
      </c>
      <c r="J9" s="3">
        <f>G9-H9-I9</f>
        <v>4</v>
      </c>
      <c r="L9" s="4">
        <f>H9</f>
        <v>268</v>
      </c>
      <c r="M9" s="5">
        <v>23</v>
      </c>
      <c r="N9" s="5">
        <v>187</v>
      </c>
      <c r="O9" s="5">
        <v>49</v>
      </c>
      <c r="P9" s="5">
        <v>3</v>
      </c>
      <c r="Q9" s="3">
        <f>L9-M9-N9-O9-P9</f>
        <v>6</v>
      </c>
      <c r="S9" s="4">
        <f>H9</f>
        <v>268</v>
      </c>
      <c r="T9" s="42">
        <v>2.1219999999999999</v>
      </c>
      <c r="U9" s="5">
        <v>1</v>
      </c>
      <c r="V9" s="3">
        <v>4</v>
      </c>
    </row>
    <row r="10" spans="1:22" s="19" customFormat="1" x14ac:dyDescent="0.15">
      <c r="A10" s="17" t="s">
        <v>2</v>
      </c>
      <c r="B10" s="18"/>
      <c r="C10" s="18"/>
      <c r="D10" s="18"/>
      <c r="E10" s="22"/>
      <c r="G10" s="17"/>
      <c r="H10" s="18">
        <f>H9/$G$9</f>
        <v>0.79761904761904767</v>
      </c>
      <c r="I10" s="18">
        <f t="shared" ref="I10:J10" si="4">I9/$G$9</f>
        <v>0.19047619047619047</v>
      </c>
      <c r="J10" s="22">
        <f t="shared" si="4"/>
        <v>1.1904761904761904E-2</v>
      </c>
      <c r="L10" s="17"/>
      <c r="M10" s="18">
        <f>M9/$L$9</f>
        <v>8.5820895522388058E-2</v>
      </c>
      <c r="N10" s="18">
        <f t="shared" ref="N10:Q10" si="5">N9/$L$9</f>
        <v>0.69776119402985071</v>
      </c>
      <c r="O10" s="18">
        <f t="shared" si="5"/>
        <v>0.18283582089552239</v>
      </c>
      <c r="P10" s="18">
        <f t="shared" si="5"/>
        <v>1.1194029850746268E-2</v>
      </c>
      <c r="Q10" s="22">
        <f t="shared" si="5"/>
        <v>2.2388059701492536E-2</v>
      </c>
      <c r="S10" s="17"/>
      <c r="T10" s="44"/>
      <c r="U10" s="18"/>
      <c r="V10" s="22"/>
    </row>
    <row r="11" spans="1:22" x14ac:dyDescent="0.15">
      <c r="A11" s="4" t="s">
        <v>25</v>
      </c>
      <c r="B11" s="36" t="s">
        <v>219</v>
      </c>
      <c r="C11" s="36" t="s">
        <v>219</v>
      </c>
      <c r="D11" s="36" t="s">
        <v>219</v>
      </c>
      <c r="E11" s="34" t="s">
        <v>219</v>
      </c>
      <c r="G11" s="4">
        <v>2</v>
      </c>
      <c r="H11" s="36" t="s">
        <v>219</v>
      </c>
      <c r="I11" s="5">
        <v>2</v>
      </c>
      <c r="J11" s="34" t="s">
        <v>219</v>
      </c>
      <c r="L11" s="53" t="str">
        <f>H11</f>
        <v>-</v>
      </c>
      <c r="M11" s="36" t="s">
        <v>219</v>
      </c>
      <c r="N11" s="36" t="s">
        <v>219</v>
      </c>
      <c r="O11" s="36" t="s">
        <v>219</v>
      </c>
      <c r="P11" s="36" t="s">
        <v>219</v>
      </c>
      <c r="Q11" s="34" t="s">
        <v>219</v>
      </c>
      <c r="S11" s="53" t="s">
        <v>219</v>
      </c>
      <c r="T11" s="54" t="s">
        <v>219</v>
      </c>
      <c r="U11" s="36" t="s">
        <v>219</v>
      </c>
      <c r="V11" s="34" t="s">
        <v>219</v>
      </c>
    </row>
    <row r="12" spans="1:22" s="19" customFormat="1" x14ac:dyDescent="0.15">
      <c r="A12" s="20" t="s">
        <v>2</v>
      </c>
      <c r="B12" s="21"/>
      <c r="C12" s="21"/>
      <c r="D12" s="21"/>
      <c r="E12" s="23"/>
      <c r="G12" s="20"/>
      <c r="H12" s="37" t="s">
        <v>219</v>
      </c>
      <c r="I12" s="32">
        <f t="shared" ref="I12" si="6">I11/$G$11</f>
        <v>1</v>
      </c>
      <c r="J12" s="35" t="s">
        <v>219</v>
      </c>
      <c r="L12" s="20"/>
      <c r="M12" s="37" t="s">
        <v>219</v>
      </c>
      <c r="N12" s="37" t="s">
        <v>219</v>
      </c>
      <c r="O12" s="37" t="s">
        <v>219</v>
      </c>
      <c r="P12" s="37" t="s">
        <v>219</v>
      </c>
      <c r="Q12" s="35" t="s">
        <v>219</v>
      </c>
      <c r="S12" s="20"/>
      <c r="T12" s="55"/>
      <c r="U12" s="21"/>
      <c r="V12" s="23"/>
    </row>
    <row r="13" spans="1:22" x14ac:dyDescent="0.15">
      <c r="A13" s="1" t="s">
        <v>26</v>
      </c>
      <c r="T13" s="56"/>
    </row>
    <row r="14" spans="1:22" x14ac:dyDescent="0.15">
      <c r="A14" s="11" t="s">
        <v>27</v>
      </c>
      <c r="B14" s="12">
        <f>'15'!C14</f>
        <v>316</v>
      </c>
      <c r="C14" s="12">
        <v>26.553999999999998</v>
      </c>
      <c r="D14" s="12">
        <v>20</v>
      </c>
      <c r="E14" s="13">
        <v>35</v>
      </c>
      <c r="G14" s="11">
        <f>'2'!$C$5</f>
        <v>390</v>
      </c>
      <c r="H14" s="12">
        <v>305</v>
      </c>
      <c r="I14" s="12">
        <v>84</v>
      </c>
      <c r="J14" s="13">
        <f>G14-H14-I14</f>
        <v>1</v>
      </c>
      <c r="L14" s="11">
        <f>H14</f>
        <v>305</v>
      </c>
      <c r="M14" s="12">
        <v>27</v>
      </c>
      <c r="N14" s="12">
        <v>212</v>
      </c>
      <c r="O14" s="12">
        <v>58</v>
      </c>
      <c r="P14" s="12">
        <v>3</v>
      </c>
      <c r="Q14" s="13">
        <f>L14-M14-N14-O14-P14</f>
        <v>5</v>
      </c>
      <c r="S14" s="11">
        <f>H14</f>
        <v>305</v>
      </c>
      <c r="T14" s="43">
        <v>2.1233</v>
      </c>
      <c r="U14" s="12">
        <v>1</v>
      </c>
      <c r="V14" s="13">
        <v>4</v>
      </c>
    </row>
    <row r="15" spans="1:22" s="19" customFormat="1" x14ac:dyDescent="0.15">
      <c r="A15" s="17" t="s">
        <v>2</v>
      </c>
      <c r="B15" s="18"/>
      <c r="C15" s="18"/>
      <c r="D15" s="18"/>
      <c r="E15" s="22"/>
      <c r="G15" s="17"/>
      <c r="H15" s="18">
        <f>H14/$G$14</f>
        <v>0.78205128205128205</v>
      </c>
      <c r="I15" s="18">
        <f>I14/$G$14</f>
        <v>0.2153846153846154</v>
      </c>
      <c r="J15" s="22">
        <f>J14/$G$14</f>
        <v>2.5641025641025641E-3</v>
      </c>
      <c r="L15" s="17"/>
      <c r="M15" s="18">
        <f>M14/$L$14</f>
        <v>8.8524590163934422E-2</v>
      </c>
      <c r="N15" s="18">
        <f t="shared" ref="N15:O15" si="7">N14/$L$14</f>
        <v>0.69508196721311477</v>
      </c>
      <c r="O15" s="18">
        <f t="shared" si="7"/>
        <v>0.1901639344262295</v>
      </c>
      <c r="P15" s="18">
        <f>P14/$L$14</f>
        <v>9.8360655737704927E-3</v>
      </c>
      <c r="Q15" s="22">
        <f>Q14/$L$14</f>
        <v>1.6393442622950821E-2</v>
      </c>
      <c r="S15" s="17"/>
      <c r="T15" s="44"/>
      <c r="U15" s="18"/>
      <c r="V15" s="22"/>
    </row>
    <row r="16" spans="1:22" x14ac:dyDescent="0.15">
      <c r="A16" s="4" t="s">
        <v>28</v>
      </c>
      <c r="B16" s="5">
        <f>'15'!C16</f>
        <v>298</v>
      </c>
      <c r="C16" s="5">
        <v>26.553999999999998</v>
      </c>
      <c r="D16" s="5">
        <v>20</v>
      </c>
      <c r="E16" s="3">
        <v>100</v>
      </c>
      <c r="G16" s="4">
        <f>'2'!$D$5</f>
        <v>368</v>
      </c>
      <c r="H16" s="5">
        <v>285</v>
      </c>
      <c r="I16" s="5">
        <v>77</v>
      </c>
      <c r="J16" s="3">
        <f>G16-H16-I16</f>
        <v>6</v>
      </c>
      <c r="L16" s="4">
        <f>H16</f>
        <v>285</v>
      </c>
      <c r="M16" s="5">
        <v>32</v>
      </c>
      <c r="N16" s="5">
        <v>204</v>
      </c>
      <c r="O16" s="5">
        <v>41</v>
      </c>
      <c r="P16" s="5">
        <v>3</v>
      </c>
      <c r="Q16" s="3">
        <f>L16-M16-N16-O16-P16</f>
        <v>5</v>
      </c>
      <c r="S16" s="4">
        <f>H16</f>
        <v>285</v>
      </c>
      <c r="T16" s="42">
        <v>2.0779999999999998</v>
      </c>
      <c r="U16" s="5">
        <v>1</v>
      </c>
      <c r="V16" s="3">
        <v>10</v>
      </c>
    </row>
    <row r="17" spans="1:22" s="19" customFormat="1" x14ac:dyDescent="0.15">
      <c r="A17" s="20" t="s">
        <v>2</v>
      </c>
      <c r="B17" s="21"/>
      <c r="C17" s="21"/>
      <c r="D17" s="21"/>
      <c r="E17" s="23"/>
      <c r="G17" s="20"/>
      <c r="H17" s="21">
        <f>H16/$G$16</f>
        <v>0.77445652173913049</v>
      </c>
      <c r="I17" s="21">
        <f t="shared" ref="I17:J17" si="8">I16/$G$16</f>
        <v>0.20923913043478262</v>
      </c>
      <c r="J17" s="23">
        <f t="shared" si="8"/>
        <v>1.6304347826086956E-2</v>
      </c>
      <c r="L17" s="20"/>
      <c r="M17" s="21">
        <f>M16/$L$16</f>
        <v>0.11228070175438597</v>
      </c>
      <c r="N17" s="21">
        <f t="shared" ref="N17:Q17" si="9">N16/$L$16</f>
        <v>0.71578947368421053</v>
      </c>
      <c r="O17" s="21">
        <f t="shared" si="9"/>
        <v>0.14385964912280702</v>
      </c>
      <c r="P17" s="21">
        <f t="shared" si="9"/>
        <v>1.0526315789473684E-2</v>
      </c>
      <c r="Q17" s="23">
        <f t="shared" si="9"/>
        <v>1.7543859649122806E-2</v>
      </c>
      <c r="S17" s="20"/>
      <c r="T17" s="55"/>
      <c r="U17" s="21"/>
      <c r="V17" s="23"/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7"/>
  <sheetViews>
    <sheetView view="pageBreakPreview" topLeftCell="A2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4" width="4.875" style="1" customWidth="1"/>
    <col min="5" max="5" width="6.625" style="1" customWidth="1"/>
    <col min="6" max="6" width="7" style="1" customWidth="1"/>
    <col min="7" max="7" width="6.625" style="1" customWidth="1"/>
    <col min="8" max="11" width="4.875" style="1" customWidth="1"/>
    <col min="12" max="12" width="6.625" style="1" customWidth="1"/>
    <col min="13" max="13" width="6.25" style="1" customWidth="1"/>
    <col min="14" max="14" width="6" style="1" customWidth="1"/>
    <col min="15" max="15" width="6.375" style="1" customWidth="1"/>
    <col min="16" max="24" width="4.875" style="1" customWidth="1"/>
    <col min="25" max="16384" width="6.125" style="1"/>
  </cols>
  <sheetData>
    <row r="1" spans="1:17" x14ac:dyDescent="0.15">
      <c r="A1" s="1" t="s">
        <v>187</v>
      </c>
      <c r="K1" s="1" t="s">
        <v>188</v>
      </c>
    </row>
    <row r="3" spans="1:17" x14ac:dyDescent="0.15">
      <c r="A3" s="1" t="s">
        <v>1</v>
      </c>
      <c r="C3" s="57"/>
      <c r="D3" s="57"/>
      <c r="E3" s="57"/>
      <c r="F3" s="57"/>
      <c r="G3" s="57"/>
      <c r="H3" s="57"/>
      <c r="L3" s="57"/>
      <c r="M3" s="57"/>
      <c r="N3" s="57"/>
      <c r="O3" s="57"/>
      <c r="P3" s="57"/>
    </row>
    <row r="4" spans="1:17" s="2" customFormat="1" ht="127.5" customHeight="1" x14ac:dyDescent="0.15">
      <c r="A4" s="7" t="s">
        <v>2</v>
      </c>
      <c r="B4" s="8" t="s">
        <v>3</v>
      </c>
      <c r="C4" s="8" t="s">
        <v>189</v>
      </c>
      <c r="D4" s="8" t="s">
        <v>190</v>
      </c>
      <c r="E4" s="8" t="s">
        <v>191</v>
      </c>
      <c r="F4" s="8" t="s">
        <v>233</v>
      </c>
      <c r="G4" s="8" t="s">
        <v>192</v>
      </c>
      <c r="H4" s="8" t="s">
        <v>34</v>
      </c>
      <c r="I4" s="10" t="s">
        <v>21</v>
      </c>
      <c r="K4" s="7" t="s">
        <v>3</v>
      </c>
      <c r="L4" s="8" t="s">
        <v>193</v>
      </c>
      <c r="M4" s="8" t="s">
        <v>194</v>
      </c>
      <c r="N4" s="8" t="s">
        <v>195</v>
      </c>
      <c r="O4" s="8" t="s">
        <v>196</v>
      </c>
      <c r="P4" s="8" t="s">
        <v>34</v>
      </c>
      <c r="Q4" s="10" t="s">
        <v>21</v>
      </c>
    </row>
    <row r="5" spans="1:17" x14ac:dyDescent="0.15">
      <c r="A5" s="4" t="s">
        <v>22</v>
      </c>
      <c r="B5" s="5">
        <v>763</v>
      </c>
      <c r="C5" s="5">
        <v>110</v>
      </c>
      <c r="D5" s="5">
        <v>57</v>
      </c>
      <c r="E5" s="5">
        <v>345</v>
      </c>
      <c r="F5" s="5">
        <v>225</v>
      </c>
      <c r="G5" s="5">
        <v>9</v>
      </c>
      <c r="H5" s="5">
        <v>10</v>
      </c>
      <c r="I5" s="3">
        <f>B5-C5-D5-E5-F5-G5-H5</f>
        <v>7</v>
      </c>
      <c r="K5" s="4">
        <v>763</v>
      </c>
      <c r="L5" s="5">
        <v>39</v>
      </c>
      <c r="M5" s="5">
        <v>495</v>
      </c>
      <c r="N5" s="5">
        <v>68</v>
      </c>
      <c r="O5" s="5">
        <v>141</v>
      </c>
      <c r="P5" s="5">
        <v>10</v>
      </c>
      <c r="Q5" s="3">
        <f>K5-L5-M5-N5-O5-P5</f>
        <v>10</v>
      </c>
    </row>
    <row r="6" spans="1:17" s="19" customFormat="1" x14ac:dyDescent="0.15">
      <c r="A6" s="17" t="s">
        <v>2</v>
      </c>
      <c r="B6" s="18"/>
      <c r="C6" s="18">
        <f>C5/$B$5</f>
        <v>0.14416775884665792</v>
      </c>
      <c r="D6" s="18">
        <f t="shared" ref="D6:I6" si="0">D5/$B$5</f>
        <v>7.4705111402359109E-2</v>
      </c>
      <c r="E6" s="18">
        <f t="shared" si="0"/>
        <v>0.45216251638269989</v>
      </c>
      <c r="F6" s="18">
        <f t="shared" si="0"/>
        <v>0.2948885976408912</v>
      </c>
      <c r="G6" s="18">
        <f t="shared" si="0"/>
        <v>1.1795543905635648E-2</v>
      </c>
      <c r="H6" s="18">
        <f t="shared" si="0"/>
        <v>1.310615989515072E-2</v>
      </c>
      <c r="I6" s="22">
        <f t="shared" si="0"/>
        <v>9.1743119266055051E-3</v>
      </c>
      <c r="K6" s="17"/>
      <c r="L6" s="18">
        <f>L5/$K$5</f>
        <v>5.1114023591087812E-2</v>
      </c>
      <c r="M6" s="18">
        <f t="shared" ref="M6:Q6" si="1">M5/$K$5</f>
        <v>0.64875491480996073</v>
      </c>
      <c r="N6" s="18">
        <f t="shared" si="1"/>
        <v>8.9121887287024901E-2</v>
      </c>
      <c r="O6" s="18">
        <f t="shared" si="1"/>
        <v>0.18479685452162517</v>
      </c>
      <c r="P6" s="18">
        <f t="shared" si="1"/>
        <v>1.310615989515072E-2</v>
      </c>
      <c r="Q6" s="22">
        <f t="shared" si="1"/>
        <v>1.310615989515072E-2</v>
      </c>
    </row>
    <row r="7" spans="1:17" x14ac:dyDescent="0.15">
      <c r="A7" s="4" t="s">
        <v>23</v>
      </c>
      <c r="B7" s="5">
        <v>419</v>
      </c>
      <c r="C7" s="5">
        <v>64</v>
      </c>
      <c r="D7" s="5">
        <v>37</v>
      </c>
      <c r="E7" s="5">
        <v>199</v>
      </c>
      <c r="F7" s="5">
        <v>102</v>
      </c>
      <c r="G7" s="5">
        <v>6</v>
      </c>
      <c r="H7" s="5">
        <v>7</v>
      </c>
      <c r="I7" s="3">
        <f>B7-C7-D7-E7-F7-G7-H7</f>
        <v>4</v>
      </c>
      <c r="K7" s="4">
        <v>419</v>
      </c>
      <c r="L7" s="5">
        <v>18</v>
      </c>
      <c r="M7" s="5">
        <v>257</v>
      </c>
      <c r="N7" s="5">
        <v>42</v>
      </c>
      <c r="O7" s="5">
        <v>88</v>
      </c>
      <c r="P7" s="5">
        <v>7</v>
      </c>
      <c r="Q7" s="3">
        <f>K7-L7-M7-N7-O7-P7</f>
        <v>7</v>
      </c>
    </row>
    <row r="8" spans="1:17" s="19" customFormat="1" x14ac:dyDescent="0.15">
      <c r="A8" s="17" t="s">
        <v>2</v>
      </c>
      <c r="B8" s="18"/>
      <c r="C8" s="18">
        <f>C7/$B$7</f>
        <v>0.15274463007159905</v>
      </c>
      <c r="D8" s="18">
        <f t="shared" ref="D8:I8" si="2">D7/$B$7</f>
        <v>8.83054892601432E-2</v>
      </c>
      <c r="E8" s="18">
        <f t="shared" si="2"/>
        <v>0.47494033412887826</v>
      </c>
      <c r="F8" s="18">
        <f t="shared" si="2"/>
        <v>0.24343675417661098</v>
      </c>
      <c r="G8" s="18">
        <f t="shared" si="2"/>
        <v>1.4319809069212411E-2</v>
      </c>
      <c r="H8" s="18">
        <f t="shared" si="2"/>
        <v>1.6706443914081145E-2</v>
      </c>
      <c r="I8" s="22">
        <f t="shared" si="2"/>
        <v>9.5465393794749408E-3</v>
      </c>
      <c r="K8" s="17"/>
      <c r="L8" s="18">
        <f>L7/$K$7</f>
        <v>4.2959427207637228E-2</v>
      </c>
      <c r="M8" s="18">
        <f t="shared" ref="M8:Q8" si="3">M7/$K$7</f>
        <v>0.61336515513126488</v>
      </c>
      <c r="N8" s="18">
        <f t="shared" si="3"/>
        <v>0.10023866348448687</v>
      </c>
      <c r="O8" s="18">
        <f t="shared" si="3"/>
        <v>0.21002386634844869</v>
      </c>
      <c r="P8" s="18">
        <f t="shared" si="3"/>
        <v>1.6706443914081145E-2</v>
      </c>
      <c r="Q8" s="22">
        <f t="shared" si="3"/>
        <v>1.6706443914081145E-2</v>
      </c>
    </row>
    <row r="9" spans="1:17" x14ac:dyDescent="0.15">
      <c r="A9" s="4" t="s">
        <v>24</v>
      </c>
      <c r="B9" s="5">
        <v>336</v>
      </c>
      <c r="C9" s="5">
        <v>43</v>
      </c>
      <c r="D9" s="5">
        <v>19</v>
      </c>
      <c r="E9" s="5">
        <v>143</v>
      </c>
      <c r="F9" s="5">
        <v>122</v>
      </c>
      <c r="G9" s="5">
        <v>3</v>
      </c>
      <c r="H9" s="5">
        <v>3</v>
      </c>
      <c r="I9" s="3">
        <f>B9-C9-D9-E9-F9-G9-H9</f>
        <v>3</v>
      </c>
      <c r="K9" s="4">
        <v>336</v>
      </c>
      <c r="L9" s="5">
        <v>21</v>
      </c>
      <c r="M9" s="5">
        <v>232</v>
      </c>
      <c r="N9" s="5">
        <v>26</v>
      </c>
      <c r="O9" s="5">
        <v>51</v>
      </c>
      <c r="P9" s="5">
        <v>3</v>
      </c>
      <c r="Q9" s="3">
        <f>K9-L9-M9-N9-O9-P9</f>
        <v>3</v>
      </c>
    </row>
    <row r="10" spans="1:17" s="19" customFormat="1" x14ac:dyDescent="0.15">
      <c r="A10" s="17" t="s">
        <v>2</v>
      </c>
      <c r="B10" s="18"/>
      <c r="C10" s="18">
        <f>C9/$B$9</f>
        <v>0.12797619047619047</v>
      </c>
      <c r="D10" s="18">
        <f t="shared" ref="D10:I10" si="4">D9/$B$9</f>
        <v>5.6547619047619048E-2</v>
      </c>
      <c r="E10" s="18">
        <f t="shared" si="4"/>
        <v>0.42559523809523808</v>
      </c>
      <c r="F10" s="18">
        <f t="shared" si="4"/>
        <v>0.36309523809523808</v>
      </c>
      <c r="G10" s="18">
        <f t="shared" si="4"/>
        <v>8.9285714285714281E-3</v>
      </c>
      <c r="H10" s="18">
        <f t="shared" si="4"/>
        <v>8.9285714285714281E-3</v>
      </c>
      <c r="I10" s="22">
        <f t="shared" si="4"/>
        <v>8.9285714285714281E-3</v>
      </c>
      <c r="K10" s="17"/>
      <c r="L10" s="18">
        <f>L9/$K$9</f>
        <v>6.25E-2</v>
      </c>
      <c r="M10" s="18">
        <f t="shared" ref="M10:Q10" si="5">M9/$K$9</f>
        <v>0.69047619047619047</v>
      </c>
      <c r="N10" s="18">
        <f t="shared" si="5"/>
        <v>7.7380952380952384E-2</v>
      </c>
      <c r="O10" s="18">
        <f t="shared" si="5"/>
        <v>0.15178571428571427</v>
      </c>
      <c r="P10" s="18">
        <f t="shared" si="5"/>
        <v>8.9285714285714281E-3</v>
      </c>
      <c r="Q10" s="22">
        <f t="shared" si="5"/>
        <v>8.9285714285714281E-3</v>
      </c>
    </row>
    <row r="11" spans="1:17" x14ac:dyDescent="0.15">
      <c r="A11" s="4" t="s">
        <v>25</v>
      </c>
      <c r="B11" s="5">
        <v>2</v>
      </c>
      <c r="C11" s="5">
        <v>2</v>
      </c>
      <c r="D11" s="36" t="s">
        <v>219</v>
      </c>
      <c r="E11" s="36" t="s">
        <v>219</v>
      </c>
      <c r="F11" s="36" t="s">
        <v>219</v>
      </c>
      <c r="G11" s="36" t="s">
        <v>219</v>
      </c>
      <c r="H11" s="36" t="s">
        <v>219</v>
      </c>
      <c r="I11" s="34" t="s">
        <v>219</v>
      </c>
      <c r="K11" s="4">
        <v>2</v>
      </c>
      <c r="L11" s="36" t="s">
        <v>219</v>
      </c>
      <c r="M11" s="5">
        <v>2</v>
      </c>
      <c r="N11" s="36" t="s">
        <v>219</v>
      </c>
      <c r="O11" s="36" t="s">
        <v>219</v>
      </c>
      <c r="P11" s="36" t="s">
        <v>219</v>
      </c>
      <c r="Q11" s="34" t="s">
        <v>219</v>
      </c>
    </row>
    <row r="12" spans="1:17" s="19" customFormat="1" x14ac:dyDescent="0.15">
      <c r="A12" s="20" t="s">
        <v>2</v>
      </c>
      <c r="B12" s="21"/>
      <c r="C12" s="32">
        <f>C11/$B$11</f>
        <v>1</v>
      </c>
      <c r="D12" s="37" t="s">
        <v>219</v>
      </c>
      <c r="E12" s="37" t="s">
        <v>219</v>
      </c>
      <c r="F12" s="37" t="s">
        <v>219</v>
      </c>
      <c r="G12" s="37" t="s">
        <v>219</v>
      </c>
      <c r="H12" s="37" t="s">
        <v>219</v>
      </c>
      <c r="I12" s="35" t="s">
        <v>219</v>
      </c>
      <c r="K12" s="20"/>
      <c r="L12" s="37" t="s">
        <v>219</v>
      </c>
      <c r="M12" s="32">
        <f t="shared" ref="M12" si="6">M11/$K$11</f>
        <v>1</v>
      </c>
      <c r="N12" s="37" t="s">
        <v>219</v>
      </c>
      <c r="O12" s="37" t="s">
        <v>219</v>
      </c>
      <c r="P12" s="37" t="s">
        <v>219</v>
      </c>
      <c r="Q12" s="35" t="s">
        <v>219</v>
      </c>
    </row>
    <row r="13" spans="1:17" x14ac:dyDescent="0.15">
      <c r="A13" s="1" t="s">
        <v>26</v>
      </c>
    </row>
    <row r="14" spans="1:17" x14ac:dyDescent="0.15">
      <c r="A14" s="11" t="s">
        <v>27</v>
      </c>
      <c r="B14" s="12">
        <f>'2'!$C$5</f>
        <v>390</v>
      </c>
      <c r="C14" s="12">
        <v>55</v>
      </c>
      <c r="D14" s="12">
        <v>27</v>
      </c>
      <c r="E14" s="12">
        <v>168</v>
      </c>
      <c r="F14" s="12">
        <v>128</v>
      </c>
      <c r="G14" s="12">
        <v>5</v>
      </c>
      <c r="H14" s="12">
        <v>6</v>
      </c>
      <c r="I14" s="13">
        <f>B14-C14-D14-E14-F14-G14-H14</f>
        <v>1</v>
      </c>
      <c r="K14" s="11">
        <f>'2'!$C$5</f>
        <v>390</v>
      </c>
      <c r="L14" s="12">
        <v>25</v>
      </c>
      <c r="M14" s="12">
        <v>257</v>
      </c>
      <c r="N14" s="12">
        <v>38</v>
      </c>
      <c r="O14" s="12">
        <v>63</v>
      </c>
      <c r="P14" s="12">
        <v>5</v>
      </c>
      <c r="Q14" s="13">
        <f>K14-L14-M14-N14-O14-P14</f>
        <v>2</v>
      </c>
    </row>
    <row r="15" spans="1:17" s="19" customFormat="1" x14ac:dyDescent="0.15">
      <c r="A15" s="17" t="s">
        <v>2</v>
      </c>
      <c r="B15" s="18"/>
      <c r="C15" s="18">
        <f>C14/$B$14</f>
        <v>0.14102564102564102</v>
      </c>
      <c r="D15" s="18">
        <f t="shared" ref="D15:I15" si="7">D14/$B$14</f>
        <v>6.9230769230769235E-2</v>
      </c>
      <c r="E15" s="18">
        <f t="shared" si="7"/>
        <v>0.43076923076923079</v>
      </c>
      <c r="F15" s="18">
        <f t="shared" si="7"/>
        <v>0.3282051282051282</v>
      </c>
      <c r="G15" s="18">
        <f t="shared" si="7"/>
        <v>1.282051282051282E-2</v>
      </c>
      <c r="H15" s="18">
        <f t="shared" si="7"/>
        <v>1.5384615384615385E-2</v>
      </c>
      <c r="I15" s="22">
        <f t="shared" si="7"/>
        <v>2.5641025641025641E-3</v>
      </c>
      <c r="K15" s="17"/>
      <c r="L15" s="18">
        <f>L14/$K$14</f>
        <v>6.4102564102564097E-2</v>
      </c>
      <c r="M15" s="18">
        <f t="shared" ref="M15:Q15" si="8">M14/$K$14</f>
        <v>0.65897435897435896</v>
      </c>
      <c r="N15" s="18">
        <f t="shared" si="8"/>
        <v>9.7435897435897437E-2</v>
      </c>
      <c r="O15" s="18">
        <f t="shared" si="8"/>
        <v>0.16153846153846155</v>
      </c>
      <c r="P15" s="18">
        <f t="shared" si="8"/>
        <v>1.282051282051282E-2</v>
      </c>
      <c r="Q15" s="22">
        <f t="shared" si="8"/>
        <v>5.1282051282051282E-3</v>
      </c>
    </row>
    <row r="16" spans="1:17" x14ac:dyDescent="0.15">
      <c r="A16" s="4" t="s">
        <v>28</v>
      </c>
      <c r="B16" s="5">
        <f>'2'!$D$5</f>
        <v>368</v>
      </c>
      <c r="C16" s="5">
        <v>55</v>
      </c>
      <c r="D16" s="5">
        <v>28</v>
      </c>
      <c r="E16" s="5">
        <v>174</v>
      </c>
      <c r="F16" s="5">
        <v>97</v>
      </c>
      <c r="G16" s="5">
        <v>4</v>
      </c>
      <c r="H16" s="5">
        <v>4</v>
      </c>
      <c r="I16" s="3">
        <f>B16-C16-D16-E16-F16-G16-H16</f>
        <v>6</v>
      </c>
      <c r="K16" s="4">
        <f>'2'!$D$5</f>
        <v>368</v>
      </c>
      <c r="L16" s="5">
        <v>13</v>
      </c>
      <c r="M16" s="5">
        <v>235</v>
      </c>
      <c r="N16" s="5">
        <v>30</v>
      </c>
      <c r="O16" s="5">
        <v>77</v>
      </c>
      <c r="P16" s="5">
        <v>5</v>
      </c>
      <c r="Q16" s="3">
        <f>K16-L16-M16-N16-O16-P16</f>
        <v>8</v>
      </c>
    </row>
    <row r="17" spans="1:17" s="19" customFormat="1" x14ac:dyDescent="0.15">
      <c r="A17" s="20" t="s">
        <v>2</v>
      </c>
      <c r="B17" s="21"/>
      <c r="C17" s="21">
        <f>C16/$B$16</f>
        <v>0.14945652173913043</v>
      </c>
      <c r="D17" s="21">
        <f t="shared" ref="D17:I17" si="9">D16/$B$16</f>
        <v>7.6086956521739135E-2</v>
      </c>
      <c r="E17" s="21">
        <f t="shared" si="9"/>
        <v>0.47282608695652173</v>
      </c>
      <c r="F17" s="21">
        <f t="shared" si="9"/>
        <v>0.26358695652173914</v>
      </c>
      <c r="G17" s="21">
        <f t="shared" si="9"/>
        <v>1.0869565217391304E-2</v>
      </c>
      <c r="H17" s="21">
        <f t="shared" si="9"/>
        <v>1.0869565217391304E-2</v>
      </c>
      <c r="I17" s="23">
        <f t="shared" si="9"/>
        <v>1.6304347826086956E-2</v>
      </c>
      <c r="K17" s="20"/>
      <c r="L17" s="21">
        <f>L16/$K$16</f>
        <v>3.5326086956521736E-2</v>
      </c>
      <c r="M17" s="21">
        <f t="shared" ref="M17:Q17" si="10">M16/$K$16</f>
        <v>0.63858695652173914</v>
      </c>
      <c r="N17" s="21">
        <f t="shared" si="10"/>
        <v>8.1521739130434784E-2</v>
      </c>
      <c r="O17" s="21">
        <f t="shared" si="10"/>
        <v>0.20923913043478262</v>
      </c>
      <c r="P17" s="21">
        <f t="shared" si="10"/>
        <v>1.358695652173913E-2</v>
      </c>
      <c r="Q17" s="23">
        <f t="shared" si="10"/>
        <v>2.1739130434782608E-2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8"/>
  <sheetViews>
    <sheetView view="pageBreakPreview" topLeftCell="A3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4" width="4.875" style="1" customWidth="1"/>
    <col min="5" max="6" width="5" style="1" customWidth="1"/>
    <col min="7" max="7" width="6.625" style="1" customWidth="1"/>
    <col min="8" max="8" width="4.875" style="1" customWidth="1"/>
    <col min="9" max="9" width="6" style="1" customWidth="1"/>
    <col min="10" max="10" width="5.625" style="1" customWidth="1"/>
    <col min="11" max="11" width="6.125" style="1" customWidth="1"/>
    <col min="12" max="12" width="6.625" style="1" customWidth="1"/>
    <col min="13" max="13" width="4.875" style="1" customWidth="1"/>
    <col min="14" max="14" width="5" style="1" customWidth="1"/>
    <col min="15" max="15" width="6.375" style="1" customWidth="1"/>
    <col min="16" max="24" width="4.875" style="1" customWidth="1"/>
    <col min="25" max="16384" width="6.125" style="1"/>
  </cols>
  <sheetData>
    <row r="1" spans="1:15" x14ac:dyDescent="0.15">
      <c r="A1" s="1" t="s">
        <v>197</v>
      </c>
      <c r="H1" s="1" t="s">
        <v>210</v>
      </c>
    </row>
    <row r="3" spans="1:15" x14ac:dyDescent="0.15">
      <c r="A3" s="1" t="s">
        <v>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5" s="2" customFormat="1" ht="127.5" customHeight="1" x14ac:dyDescent="0.15">
      <c r="A4" s="7" t="s">
        <v>2</v>
      </c>
      <c r="B4" s="8" t="s">
        <v>3</v>
      </c>
      <c r="C4" s="8" t="s">
        <v>198</v>
      </c>
      <c r="D4" s="8" t="s">
        <v>199</v>
      </c>
      <c r="E4" s="8" t="s">
        <v>200</v>
      </c>
      <c r="F4" s="10" t="s">
        <v>21</v>
      </c>
      <c r="H4" s="7" t="s">
        <v>3</v>
      </c>
      <c r="I4" s="8" t="s">
        <v>223</v>
      </c>
      <c r="J4" s="8" t="s">
        <v>224</v>
      </c>
      <c r="K4" s="8" t="s">
        <v>225</v>
      </c>
      <c r="L4" s="8" t="s">
        <v>226</v>
      </c>
      <c r="M4" s="8" t="s">
        <v>227</v>
      </c>
      <c r="N4" s="8" t="s">
        <v>209</v>
      </c>
      <c r="O4" s="10" t="s">
        <v>21</v>
      </c>
    </row>
    <row r="5" spans="1:15" x14ac:dyDescent="0.15">
      <c r="A5" s="4" t="s">
        <v>22</v>
      </c>
      <c r="B5" s="5">
        <v>763</v>
      </c>
      <c r="C5" s="5">
        <v>579</v>
      </c>
      <c r="D5" s="5">
        <v>56</v>
      </c>
      <c r="E5" s="5">
        <v>109</v>
      </c>
      <c r="F5" s="3">
        <f>B5-C5-D5-E5</f>
        <v>19</v>
      </c>
      <c r="H5" s="4">
        <f>C5</f>
        <v>579</v>
      </c>
      <c r="I5" s="5">
        <v>562</v>
      </c>
      <c r="J5" s="5">
        <v>158</v>
      </c>
      <c r="K5" s="5">
        <v>35</v>
      </c>
      <c r="L5" s="5">
        <v>146</v>
      </c>
      <c r="M5" s="5">
        <v>68</v>
      </c>
      <c r="N5" s="5">
        <v>7</v>
      </c>
      <c r="O5" s="34" t="s">
        <v>219</v>
      </c>
    </row>
    <row r="6" spans="1:15" s="19" customFormat="1" x14ac:dyDescent="0.15">
      <c r="A6" s="17" t="s">
        <v>2</v>
      </c>
      <c r="B6" s="18"/>
      <c r="C6" s="18">
        <f>C5/$B$5</f>
        <v>0.75884665792922679</v>
      </c>
      <c r="D6" s="18">
        <f t="shared" ref="D6:F6" si="0">D5/$B$5</f>
        <v>7.3394495412844041E-2</v>
      </c>
      <c r="E6" s="18">
        <f t="shared" si="0"/>
        <v>0.14285714285714285</v>
      </c>
      <c r="F6" s="22">
        <f t="shared" si="0"/>
        <v>2.4901703800786368E-2</v>
      </c>
      <c r="H6" s="17"/>
      <c r="I6" s="18">
        <f>I5/$H5</f>
        <v>0.97063903281519859</v>
      </c>
      <c r="J6" s="18">
        <f t="shared" ref="J6:N6" si="1">J5/$H5</f>
        <v>0.27288428324697755</v>
      </c>
      <c r="K6" s="18">
        <f t="shared" si="1"/>
        <v>6.0449050086355788E-2</v>
      </c>
      <c r="L6" s="18">
        <f t="shared" si="1"/>
        <v>0.25215889464594127</v>
      </c>
      <c r="M6" s="18">
        <f t="shared" si="1"/>
        <v>0.11744386873920552</v>
      </c>
      <c r="N6" s="18">
        <f t="shared" si="1"/>
        <v>1.2089810017271158E-2</v>
      </c>
      <c r="O6" s="33" t="s">
        <v>219</v>
      </c>
    </row>
    <row r="7" spans="1:15" x14ac:dyDescent="0.15">
      <c r="A7" s="4" t="s">
        <v>23</v>
      </c>
      <c r="B7" s="5">
        <v>419</v>
      </c>
      <c r="C7" s="5">
        <v>295</v>
      </c>
      <c r="D7" s="5">
        <v>32</v>
      </c>
      <c r="E7" s="5">
        <v>78</v>
      </c>
      <c r="F7" s="3">
        <f>B7-C7-D7-E7</f>
        <v>14</v>
      </c>
      <c r="H7" s="4">
        <f>C7</f>
        <v>295</v>
      </c>
      <c r="I7" s="5">
        <v>288</v>
      </c>
      <c r="J7" s="5">
        <v>9</v>
      </c>
      <c r="K7" s="5">
        <v>23</v>
      </c>
      <c r="L7" s="5">
        <v>51</v>
      </c>
      <c r="M7" s="5">
        <v>34</v>
      </c>
      <c r="N7" s="5">
        <v>3</v>
      </c>
      <c r="O7" s="34" t="s">
        <v>219</v>
      </c>
    </row>
    <row r="8" spans="1:15" s="19" customFormat="1" x14ac:dyDescent="0.15">
      <c r="A8" s="17" t="s">
        <v>2</v>
      </c>
      <c r="B8" s="18"/>
      <c r="C8" s="18">
        <f>C7/$B$7</f>
        <v>0.70405727923627681</v>
      </c>
      <c r="D8" s="18">
        <f t="shared" ref="D8:F8" si="2">D7/$B$7</f>
        <v>7.6372315035799526E-2</v>
      </c>
      <c r="E8" s="18">
        <f t="shared" si="2"/>
        <v>0.18615751789976134</v>
      </c>
      <c r="F8" s="22">
        <f t="shared" si="2"/>
        <v>3.3412887828162291E-2</v>
      </c>
      <c r="H8" s="17"/>
      <c r="I8" s="18">
        <f>I7/$H7</f>
        <v>0.97627118644067801</v>
      </c>
      <c r="J8" s="18">
        <f t="shared" ref="J8" si="3">J7/$H7</f>
        <v>3.0508474576271188E-2</v>
      </c>
      <c r="K8" s="18">
        <f t="shared" ref="K8" si="4">K7/$H7</f>
        <v>7.796610169491526E-2</v>
      </c>
      <c r="L8" s="18">
        <f t="shared" ref="L8" si="5">L7/$H7</f>
        <v>0.17288135593220338</v>
      </c>
      <c r="M8" s="18">
        <f t="shared" ref="M8" si="6">M7/$H7</f>
        <v>0.11525423728813559</v>
      </c>
      <c r="N8" s="18">
        <f t="shared" ref="N8" si="7">N7/$H7</f>
        <v>1.0169491525423728E-2</v>
      </c>
      <c r="O8" s="33" t="s">
        <v>219</v>
      </c>
    </row>
    <row r="9" spans="1:15" x14ac:dyDescent="0.15">
      <c r="A9" s="4" t="s">
        <v>24</v>
      </c>
      <c r="B9" s="5">
        <v>336</v>
      </c>
      <c r="C9" s="5">
        <v>279</v>
      </c>
      <c r="D9" s="5">
        <v>24</v>
      </c>
      <c r="E9" s="5">
        <v>28</v>
      </c>
      <c r="F9" s="3">
        <f>B9-C9-D9-E9</f>
        <v>5</v>
      </c>
      <c r="H9" s="4">
        <f>C9</f>
        <v>279</v>
      </c>
      <c r="I9" s="5">
        <v>269</v>
      </c>
      <c r="J9" s="5">
        <v>148</v>
      </c>
      <c r="K9" s="5">
        <v>11</v>
      </c>
      <c r="L9" s="5">
        <v>93</v>
      </c>
      <c r="M9" s="5">
        <v>34</v>
      </c>
      <c r="N9" s="5">
        <v>4</v>
      </c>
      <c r="O9" s="34" t="s">
        <v>219</v>
      </c>
    </row>
    <row r="10" spans="1:15" s="19" customFormat="1" x14ac:dyDescent="0.15">
      <c r="A10" s="17" t="s">
        <v>2</v>
      </c>
      <c r="B10" s="18"/>
      <c r="C10" s="18">
        <f>C9/$B$9</f>
        <v>0.8303571428571429</v>
      </c>
      <c r="D10" s="18">
        <f t="shared" ref="D10:F10" si="8">D9/$B$9</f>
        <v>7.1428571428571425E-2</v>
      </c>
      <c r="E10" s="18">
        <f t="shared" si="8"/>
        <v>8.3333333333333329E-2</v>
      </c>
      <c r="F10" s="22">
        <f t="shared" si="8"/>
        <v>1.488095238095238E-2</v>
      </c>
      <c r="H10" s="17"/>
      <c r="I10" s="18">
        <f>I9/$H9</f>
        <v>0.96415770609318996</v>
      </c>
      <c r="J10" s="18">
        <f t="shared" ref="J10" si="9">J9/$H9</f>
        <v>0.53046594982078854</v>
      </c>
      <c r="K10" s="18">
        <f t="shared" ref="K10" si="10">K9/$H9</f>
        <v>3.9426523297491037E-2</v>
      </c>
      <c r="L10" s="18">
        <f t="shared" ref="L10" si="11">L9/$H9</f>
        <v>0.33333333333333331</v>
      </c>
      <c r="M10" s="18">
        <f t="shared" ref="M10" si="12">M9/$H9</f>
        <v>0.12186379928315412</v>
      </c>
      <c r="N10" s="18">
        <f t="shared" ref="N10" si="13">N9/$H9</f>
        <v>1.4336917562724014E-2</v>
      </c>
      <c r="O10" s="33" t="s">
        <v>219</v>
      </c>
    </row>
    <row r="11" spans="1:15" x14ac:dyDescent="0.15">
      <c r="A11" s="4" t="s">
        <v>25</v>
      </c>
      <c r="B11" s="5">
        <v>2</v>
      </c>
      <c r="C11" s="5">
        <v>1</v>
      </c>
      <c r="D11" s="36" t="s">
        <v>219</v>
      </c>
      <c r="E11" s="5">
        <v>1</v>
      </c>
      <c r="F11" s="34" t="s">
        <v>219</v>
      </c>
      <c r="H11" s="4">
        <f>C11</f>
        <v>1</v>
      </c>
      <c r="I11" s="5">
        <v>1</v>
      </c>
      <c r="J11" s="36" t="s">
        <v>219</v>
      </c>
      <c r="K11" s="36" t="s">
        <v>219</v>
      </c>
      <c r="L11" s="36" t="s">
        <v>219</v>
      </c>
      <c r="M11" s="36" t="s">
        <v>219</v>
      </c>
      <c r="N11" s="36" t="s">
        <v>219</v>
      </c>
      <c r="O11" s="34" t="s">
        <v>219</v>
      </c>
    </row>
    <row r="12" spans="1:15" s="19" customFormat="1" x14ac:dyDescent="0.15">
      <c r="A12" s="20" t="s">
        <v>2</v>
      </c>
      <c r="B12" s="21"/>
      <c r="C12" s="21">
        <f>C11/$B$11</f>
        <v>0.5</v>
      </c>
      <c r="D12" s="37" t="s">
        <v>219</v>
      </c>
      <c r="E12" s="21">
        <f t="shared" ref="E12" si="14">E11/$B$11</f>
        <v>0.5</v>
      </c>
      <c r="F12" s="35" t="s">
        <v>219</v>
      </c>
      <c r="H12" s="20"/>
      <c r="I12" s="21">
        <f>I11/$H11</f>
        <v>1</v>
      </c>
      <c r="J12" s="37" t="s">
        <v>219</v>
      </c>
      <c r="K12" s="37" t="s">
        <v>219</v>
      </c>
      <c r="L12" s="37" t="s">
        <v>219</v>
      </c>
      <c r="M12" s="37" t="s">
        <v>219</v>
      </c>
      <c r="N12" s="37" t="s">
        <v>219</v>
      </c>
      <c r="O12" s="35" t="s">
        <v>219</v>
      </c>
    </row>
    <row r="13" spans="1:15" x14ac:dyDescent="0.15">
      <c r="A13" s="1" t="s">
        <v>26</v>
      </c>
      <c r="O13" s="52"/>
    </row>
    <row r="14" spans="1:15" x14ac:dyDescent="0.15">
      <c r="A14" s="11" t="s">
        <v>27</v>
      </c>
      <c r="B14" s="12">
        <f>'2'!$C$5</f>
        <v>390</v>
      </c>
      <c r="C14" s="12">
        <v>313</v>
      </c>
      <c r="D14" s="12">
        <v>17</v>
      </c>
      <c r="E14" s="12">
        <v>51</v>
      </c>
      <c r="F14" s="13">
        <f>B14-C14-D14-E14</f>
        <v>9</v>
      </c>
      <c r="H14" s="11">
        <f>C14</f>
        <v>313</v>
      </c>
      <c r="I14" s="12">
        <v>303</v>
      </c>
      <c r="J14" s="12">
        <v>89</v>
      </c>
      <c r="K14" s="12">
        <v>18</v>
      </c>
      <c r="L14" s="12">
        <v>81</v>
      </c>
      <c r="M14" s="12">
        <v>35</v>
      </c>
      <c r="N14" s="12">
        <v>3</v>
      </c>
      <c r="O14" s="39" t="s">
        <v>219</v>
      </c>
    </row>
    <row r="15" spans="1:15" s="19" customFormat="1" x14ac:dyDescent="0.15">
      <c r="A15" s="17" t="s">
        <v>2</v>
      </c>
      <c r="B15" s="18"/>
      <c r="C15" s="18">
        <f>C14/$B$14</f>
        <v>0.8025641025641026</v>
      </c>
      <c r="D15" s="18">
        <f t="shared" ref="D15:F15" si="15">D14/$B$14</f>
        <v>4.3589743589743588E-2</v>
      </c>
      <c r="E15" s="18">
        <f t="shared" si="15"/>
        <v>0.13076923076923078</v>
      </c>
      <c r="F15" s="22">
        <f t="shared" si="15"/>
        <v>2.3076923076923078E-2</v>
      </c>
      <c r="H15" s="17"/>
      <c r="I15" s="18">
        <f>I14/$H14</f>
        <v>0.96805111821086265</v>
      </c>
      <c r="J15" s="18">
        <f t="shared" ref="J15" si="16">J14/$H14</f>
        <v>0.28434504792332266</v>
      </c>
      <c r="K15" s="18">
        <f t="shared" ref="K15" si="17">K14/$H14</f>
        <v>5.7507987220447282E-2</v>
      </c>
      <c r="L15" s="18">
        <f t="shared" ref="L15" si="18">L14/$H14</f>
        <v>0.25878594249201275</v>
      </c>
      <c r="M15" s="18">
        <f t="shared" ref="M15" si="19">M14/$H14</f>
        <v>0.11182108626198083</v>
      </c>
      <c r="N15" s="18">
        <f t="shared" ref="N15" si="20">N14/$H14</f>
        <v>9.5846645367412137E-3</v>
      </c>
      <c r="O15" s="33" t="s">
        <v>219</v>
      </c>
    </row>
    <row r="16" spans="1:15" x14ac:dyDescent="0.15">
      <c r="A16" s="4" t="s">
        <v>28</v>
      </c>
      <c r="B16" s="5">
        <f>'2'!$D$5</f>
        <v>368</v>
      </c>
      <c r="C16" s="5">
        <v>264</v>
      </c>
      <c r="D16" s="5">
        <v>38</v>
      </c>
      <c r="E16" s="5">
        <v>56</v>
      </c>
      <c r="F16" s="3">
        <f>B16-C16-D16-E16</f>
        <v>10</v>
      </c>
      <c r="H16" s="4">
        <f>C16</f>
        <v>264</v>
      </c>
      <c r="I16" s="5">
        <v>257</v>
      </c>
      <c r="J16" s="5">
        <v>69</v>
      </c>
      <c r="K16" s="5">
        <v>17</v>
      </c>
      <c r="L16" s="5">
        <v>64</v>
      </c>
      <c r="M16" s="5">
        <v>33</v>
      </c>
      <c r="N16" s="5">
        <v>4</v>
      </c>
      <c r="O16" s="34" t="s">
        <v>219</v>
      </c>
    </row>
    <row r="17" spans="1:15" s="19" customFormat="1" x14ac:dyDescent="0.15">
      <c r="A17" s="20" t="s">
        <v>2</v>
      </c>
      <c r="B17" s="21"/>
      <c r="C17" s="21">
        <f>C16/$B$16</f>
        <v>0.71739130434782605</v>
      </c>
      <c r="D17" s="21">
        <f t="shared" ref="D17:F17" si="21">D16/$B$16</f>
        <v>0.10326086956521739</v>
      </c>
      <c r="E17" s="21">
        <f t="shared" si="21"/>
        <v>0.15217391304347827</v>
      </c>
      <c r="F17" s="23">
        <f t="shared" si="21"/>
        <v>2.717391304347826E-2</v>
      </c>
      <c r="H17" s="20"/>
      <c r="I17" s="21">
        <f>I16/$H16</f>
        <v>0.97348484848484851</v>
      </c>
      <c r="J17" s="21">
        <f t="shared" ref="J17" si="22">J16/$H16</f>
        <v>0.26136363636363635</v>
      </c>
      <c r="K17" s="21">
        <f t="shared" ref="K17" si="23">K16/$H16</f>
        <v>6.4393939393939392E-2</v>
      </c>
      <c r="L17" s="21">
        <f t="shared" ref="L17" si="24">L16/$H16</f>
        <v>0.24242424242424243</v>
      </c>
      <c r="M17" s="21">
        <f t="shared" ref="M17" si="25">M16/$H16</f>
        <v>0.125</v>
      </c>
      <c r="N17" s="21">
        <f t="shared" ref="N17" si="26">N16/$H16</f>
        <v>1.5151515151515152E-2</v>
      </c>
      <c r="O17" s="35" t="s">
        <v>219</v>
      </c>
    </row>
    <row r="18" spans="1:15" x14ac:dyDescent="0.15">
      <c r="O18" s="52"/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17"/>
  <sheetViews>
    <sheetView view="pageBreakPreview" topLeftCell="A3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4" width="4.875" style="1" customWidth="1"/>
    <col min="5" max="6" width="5" style="1" customWidth="1"/>
    <col min="7" max="7" width="6.625" style="1" customWidth="1"/>
    <col min="8" max="8" width="4.875" style="1" customWidth="1"/>
    <col min="9" max="9" width="6" style="1" customWidth="1"/>
    <col min="10" max="10" width="5.625" style="1" customWidth="1"/>
    <col min="11" max="11" width="6.125" style="1" customWidth="1"/>
    <col min="12" max="12" width="6.625" style="1" customWidth="1"/>
    <col min="13" max="13" width="4.875" style="1" customWidth="1"/>
    <col min="14" max="14" width="5" style="1" customWidth="1"/>
    <col min="15" max="15" width="6.375" style="1" customWidth="1"/>
    <col min="16" max="24" width="4.875" style="1" customWidth="1"/>
    <col min="25" max="16384" width="6.125" style="1"/>
  </cols>
  <sheetData>
    <row r="1" spans="1:17" x14ac:dyDescent="0.15">
      <c r="A1" s="1" t="s">
        <v>201</v>
      </c>
      <c r="H1" s="1" t="s">
        <v>205</v>
      </c>
    </row>
    <row r="3" spans="1:17" x14ac:dyDescent="0.15">
      <c r="A3" s="1" t="s">
        <v>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7" s="2" customFormat="1" ht="127.5" customHeight="1" x14ac:dyDescent="0.15">
      <c r="A4" s="7" t="s">
        <v>2</v>
      </c>
      <c r="B4" s="8" t="s">
        <v>3</v>
      </c>
      <c r="C4" s="8" t="s">
        <v>202</v>
      </c>
      <c r="D4" s="8" t="s">
        <v>203</v>
      </c>
      <c r="E4" s="8" t="s">
        <v>204</v>
      </c>
      <c r="F4" s="10" t="s">
        <v>21</v>
      </c>
      <c r="H4" s="7" t="s">
        <v>3</v>
      </c>
      <c r="I4" s="8" t="s">
        <v>228</v>
      </c>
      <c r="J4" s="8" t="s">
        <v>229</v>
      </c>
      <c r="K4" s="8" t="s">
        <v>230</v>
      </c>
      <c r="L4" s="8" t="s">
        <v>231</v>
      </c>
      <c r="M4" s="8" t="s">
        <v>206</v>
      </c>
      <c r="N4" s="8" t="s">
        <v>207</v>
      </c>
      <c r="O4" s="8" t="s">
        <v>208</v>
      </c>
      <c r="P4" s="8" t="s">
        <v>209</v>
      </c>
      <c r="Q4" s="10" t="s">
        <v>21</v>
      </c>
    </row>
    <row r="5" spans="1:17" x14ac:dyDescent="0.15">
      <c r="A5" s="4" t="s">
        <v>22</v>
      </c>
      <c r="B5" s="5">
        <v>763</v>
      </c>
      <c r="C5" s="5">
        <v>132</v>
      </c>
      <c r="D5" s="5">
        <v>430</v>
      </c>
      <c r="E5" s="5">
        <v>164</v>
      </c>
      <c r="F5" s="3">
        <f>B5-C5-D5-E5</f>
        <v>37</v>
      </c>
      <c r="H5" s="4">
        <f>D5+E5</f>
        <v>594</v>
      </c>
      <c r="I5" s="5">
        <v>141</v>
      </c>
      <c r="J5" s="5">
        <v>229</v>
      </c>
      <c r="K5" s="5">
        <v>180</v>
      </c>
      <c r="L5" s="5">
        <v>217</v>
      </c>
      <c r="M5" s="5">
        <v>227</v>
      </c>
      <c r="N5" s="5">
        <v>347</v>
      </c>
      <c r="O5" s="5">
        <v>140</v>
      </c>
      <c r="P5" s="5">
        <v>5</v>
      </c>
      <c r="Q5" s="3">
        <v>2</v>
      </c>
    </row>
    <row r="6" spans="1:17" s="19" customFormat="1" x14ac:dyDescent="0.15">
      <c r="A6" s="17" t="s">
        <v>2</v>
      </c>
      <c r="B6" s="18"/>
      <c r="C6" s="18">
        <f>C5/$B$5</f>
        <v>0.17300131061598953</v>
      </c>
      <c r="D6" s="18">
        <f t="shared" ref="D6:F6" si="0">D5/$B$5</f>
        <v>0.56356487549148104</v>
      </c>
      <c r="E6" s="18">
        <f t="shared" si="0"/>
        <v>0.21494102228047182</v>
      </c>
      <c r="F6" s="22">
        <f t="shared" si="0"/>
        <v>4.8492791612057669E-2</v>
      </c>
      <c r="H6" s="17"/>
      <c r="I6" s="18">
        <f>I5/$H5</f>
        <v>0.23737373737373738</v>
      </c>
      <c r="J6" s="18">
        <f t="shared" ref="J6:Q6" si="1">J5/$H5</f>
        <v>0.38552188552188554</v>
      </c>
      <c r="K6" s="18">
        <f t="shared" si="1"/>
        <v>0.30303030303030304</v>
      </c>
      <c r="L6" s="18">
        <f t="shared" si="1"/>
        <v>0.36531986531986532</v>
      </c>
      <c r="M6" s="18">
        <f t="shared" si="1"/>
        <v>0.38215488215488214</v>
      </c>
      <c r="N6" s="18">
        <f t="shared" si="1"/>
        <v>0.58417508417508412</v>
      </c>
      <c r="O6" s="18">
        <f t="shared" si="1"/>
        <v>0.2356902356902357</v>
      </c>
      <c r="P6" s="18">
        <f t="shared" si="1"/>
        <v>8.4175084175084174E-3</v>
      </c>
      <c r="Q6" s="22">
        <f t="shared" si="1"/>
        <v>3.3670033670033669E-3</v>
      </c>
    </row>
    <row r="7" spans="1:17" x14ac:dyDescent="0.15">
      <c r="A7" s="4" t="s">
        <v>23</v>
      </c>
      <c r="B7" s="5">
        <v>419</v>
      </c>
      <c r="C7" s="5">
        <v>91</v>
      </c>
      <c r="D7" s="5">
        <v>230</v>
      </c>
      <c r="E7" s="5">
        <v>74</v>
      </c>
      <c r="F7" s="3">
        <f>B7-C7-D7-E7</f>
        <v>24</v>
      </c>
      <c r="H7" s="4">
        <f>D7+E7</f>
        <v>304</v>
      </c>
      <c r="I7" s="5">
        <v>70</v>
      </c>
      <c r="J7" s="5">
        <v>122</v>
      </c>
      <c r="K7" s="5">
        <v>83</v>
      </c>
      <c r="L7" s="5">
        <v>117</v>
      </c>
      <c r="M7" s="5">
        <v>110</v>
      </c>
      <c r="N7" s="5">
        <v>187</v>
      </c>
      <c r="O7" s="5">
        <v>76</v>
      </c>
      <c r="P7" s="5">
        <v>4</v>
      </c>
      <c r="Q7" s="3">
        <v>2</v>
      </c>
    </row>
    <row r="8" spans="1:17" s="19" customFormat="1" x14ac:dyDescent="0.15">
      <c r="A8" s="17" t="s">
        <v>2</v>
      </c>
      <c r="B8" s="18"/>
      <c r="C8" s="18">
        <f>C7/$B$7</f>
        <v>0.21718377088305491</v>
      </c>
      <c r="D8" s="18">
        <f t="shared" ref="D8:F8" si="2">D7/$B$7</f>
        <v>0.54892601431980903</v>
      </c>
      <c r="E8" s="18">
        <f t="shared" si="2"/>
        <v>0.1766109785202864</v>
      </c>
      <c r="F8" s="22">
        <f t="shared" si="2"/>
        <v>5.7279236276849645E-2</v>
      </c>
      <c r="H8" s="17"/>
      <c r="I8" s="18">
        <f>I7/$H7</f>
        <v>0.23026315789473684</v>
      </c>
      <c r="J8" s="18">
        <f t="shared" ref="J8" si="3">J7/$H7</f>
        <v>0.40131578947368424</v>
      </c>
      <c r="K8" s="18">
        <f t="shared" ref="K8" si="4">K7/$H7</f>
        <v>0.27302631578947367</v>
      </c>
      <c r="L8" s="18">
        <f t="shared" ref="L8" si="5">L7/$H7</f>
        <v>0.38486842105263158</v>
      </c>
      <c r="M8" s="18">
        <f t="shared" ref="M8" si="6">M7/$H7</f>
        <v>0.36184210526315791</v>
      </c>
      <c r="N8" s="18">
        <f t="shared" ref="N8" si="7">N7/$H7</f>
        <v>0.61513157894736847</v>
      </c>
      <c r="O8" s="18">
        <f t="shared" ref="O8" si="8">O7/$H7</f>
        <v>0.25</v>
      </c>
      <c r="P8" s="18">
        <f t="shared" ref="P8" si="9">P7/$H7</f>
        <v>1.3157894736842105E-2</v>
      </c>
      <c r="Q8" s="22">
        <f t="shared" ref="Q8" si="10">Q7/$H7</f>
        <v>6.5789473684210523E-3</v>
      </c>
    </row>
    <row r="9" spans="1:17" x14ac:dyDescent="0.15">
      <c r="A9" s="4" t="s">
        <v>24</v>
      </c>
      <c r="B9" s="5">
        <v>336</v>
      </c>
      <c r="C9" s="5">
        <v>40</v>
      </c>
      <c r="D9" s="5">
        <v>196</v>
      </c>
      <c r="E9" s="5">
        <v>87</v>
      </c>
      <c r="F9" s="3">
        <f>B9-C9-D9-E9</f>
        <v>13</v>
      </c>
      <c r="H9" s="4">
        <f>D9+E9</f>
        <v>283</v>
      </c>
      <c r="I9" s="5">
        <v>69</v>
      </c>
      <c r="J9" s="5">
        <v>103</v>
      </c>
      <c r="K9" s="5">
        <v>95</v>
      </c>
      <c r="L9" s="5">
        <v>99</v>
      </c>
      <c r="M9" s="5">
        <v>114</v>
      </c>
      <c r="N9" s="5">
        <v>155</v>
      </c>
      <c r="O9" s="5">
        <v>63</v>
      </c>
      <c r="P9" s="5">
        <v>1</v>
      </c>
      <c r="Q9" s="34" t="s">
        <v>219</v>
      </c>
    </row>
    <row r="10" spans="1:17" s="19" customFormat="1" x14ac:dyDescent="0.15">
      <c r="A10" s="17" t="s">
        <v>2</v>
      </c>
      <c r="B10" s="18"/>
      <c r="C10" s="18">
        <f>C9/$B$9</f>
        <v>0.11904761904761904</v>
      </c>
      <c r="D10" s="18">
        <f t="shared" ref="D10:F10" si="11">D9/$B$9</f>
        <v>0.58333333333333337</v>
      </c>
      <c r="E10" s="18">
        <f t="shared" si="11"/>
        <v>0.25892857142857145</v>
      </c>
      <c r="F10" s="22">
        <f t="shared" si="11"/>
        <v>3.8690476190476192E-2</v>
      </c>
      <c r="H10" s="17"/>
      <c r="I10" s="18">
        <f>I9/$H9</f>
        <v>0.24381625441696114</v>
      </c>
      <c r="J10" s="18">
        <f t="shared" ref="J10" si="12">J9/$H9</f>
        <v>0.36395759717314485</v>
      </c>
      <c r="K10" s="18">
        <f t="shared" ref="K10" si="13">K9/$H9</f>
        <v>0.33568904593639576</v>
      </c>
      <c r="L10" s="18">
        <f t="shared" ref="L10" si="14">L9/$H9</f>
        <v>0.34982332155477031</v>
      </c>
      <c r="M10" s="18">
        <f t="shared" ref="M10" si="15">M9/$H9</f>
        <v>0.40282685512367489</v>
      </c>
      <c r="N10" s="18">
        <f t="shared" ref="N10" si="16">N9/$H9</f>
        <v>0.54770318021201414</v>
      </c>
      <c r="O10" s="18">
        <f t="shared" ref="O10" si="17">O9/$H9</f>
        <v>0.22261484098939929</v>
      </c>
      <c r="P10" s="18">
        <f t="shared" ref="P10" si="18">P9/$H9</f>
        <v>3.5335689045936395E-3</v>
      </c>
      <c r="Q10" s="33" t="s">
        <v>219</v>
      </c>
    </row>
    <row r="11" spans="1:17" x14ac:dyDescent="0.15">
      <c r="A11" s="4" t="s">
        <v>25</v>
      </c>
      <c r="B11" s="5">
        <v>2</v>
      </c>
      <c r="C11" s="36" t="s">
        <v>219</v>
      </c>
      <c r="D11" s="5">
        <v>1</v>
      </c>
      <c r="E11" s="5">
        <v>1</v>
      </c>
      <c r="F11" s="34" t="s">
        <v>219</v>
      </c>
      <c r="H11" s="4">
        <f>D11+E11</f>
        <v>2</v>
      </c>
      <c r="I11" s="36" t="s">
        <v>219</v>
      </c>
      <c r="J11" s="5">
        <v>2</v>
      </c>
      <c r="K11" s="5">
        <v>1</v>
      </c>
      <c r="L11" s="36" t="s">
        <v>219</v>
      </c>
      <c r="M11" s="5">
        <v>2</v>
      </c>
      <c r="N11" s="5">
        <v>1</v>
      </c>
      <c r="O11" s="36" t="s">
        <v>219</v>
      </c>
      <c r="P11" s="36" t="s">
        <v>219</v>
      </c>
      <c r="Q11" s="34" t="s">
        <v>219</v>
      </c>
    </row>
    <row r="12" spans="1:17" s="19" customFormat="1" x14ac:dyDescent="0.15">
      <c r="A12" s="20" t="s">
        <v>2</v>
      </c>
      <c r="B12" s="21"/>
      <c r="C12" s="37" t="s">
        <v>219</v>
      </c>
      <c r="D12" s="21">
        <f t="shared" ref="D12:E12" si="19">D11/$B$11</f>
        <v>0.5</v>
      </c>
      <c r="E12" s="21">
        <f t="shared" si="19"/>
        <v>0.5</v>
      </c>
      <c r="F12" s="35" t="s">
        <v>219</v>
      </c>
      <c r="H12" s="20"/>
      <c r="I12" s="37" t="s">
        <v>219</v>
      </c>
      <c r="J12" s="32">
        <f t="shared" ref="J12" si="20">J11/$H11</f>
        <v>1</v>
      </c>
      <c r="K12" s="21">
        <f t="shared" ref="K12" si="21">K11/$H11</f>
        <v>0.5</v>
      </c>
      <c r="L12" s="37" t="s">
        <v>219</v>
      </c>
      <c r="M12" s="32">
        <f t="shared" ref="M12" si="22">M11/$H11</f>
        <v>1</v>
      </c>
      <c r="N12" s="21">
        <f t="shared" ref="N12" si="23">N11/$H11</f>
        <v>0.5</v>
      </c>
      <c r="O12" s="37" t="s">
        <v>219</v>
      </c>
      <c r="P12" s="37" t="s">
        <v>219</v>
      </c>
      <c r="Q12" s="35" t="s">
        <v>219</v>
      </c>
    </row>
    <row r="13" spans="1:17" x14ac:dyDescent="0.15">
      <c r="A13" s="1" t="s">
        <v>26</v>
      </c>
    </row>
    <row r="14" spans="1:17" x14ac:dyDescent="0.15">
      <c r="A14" s="11" t="s">
        <v>234</v>
      </c>
      <c r="B14" s="12">
        <f>'2'!$C$5</f>
        <v>390</v>
      </c>
      <c r="C14" s="12">
        <v>64</v>
      </c>
      <c r="D14" s="12">
        <v>227</v>
      </c>
      <c r="E14" s="12">
        <v>82</v>
      </c>
      <c r="F14" s="13">
        <f>B14-C14-D14-E14</f>
        <v>17</v>
      </c>
      <c r="H14" s="11">
        <f>D14+E14</f>
        <v>309</v>
      </c>
      <c r="I14" s="12">
        <v>71</v>
      </c>
      <c r="J14" s="12">
        <v>102</v>
      </c>
      <c r="K14" s="12">
        <v>94</v>
      </c>
      <c r="L14" s="12">
        <v>108</v>
      </c>
      <c r="M14" s="12">
        <v>118</v>
      </c>
      <c r="N14" s="12">
        <v>178</v>
      </c>
      <c r="O14" s="12">
        <v>87</v>
      </c>
      <c r="P14" s="12">
        <v>2</v>
      </c>
      <c r="Q14" s="39" t="s">
        <v>219</v>
      </c>
    </row>
    <row r="15" spans="1:17" s="19" customFormat="1" x14ac:dyDescent="0.15">
      <c r="A15" s="17" t="s">
        <v>2</v>
      </c>
      <c r="B15" s="18"/>
      <c r="C15" s="18">
        <f>C14/$B$14</f>
        <v>0.1641025641025641</v>
      </c>
      <c r="D15" s="18">
        <f t="shared" ref="D15:F15" si="24">D14/$B$14</f>
        <v>0.58205128205128209</v>
      </c>
      <c r="E15" s="18">
        <f t="shared" si="24"/>
        <v>0.21025641025641026</v>
      </c>
      <c r="F15" s="22">
        <f t="shared" si="24"/>
        <v>4.3589743589743588E-2</v>
      </c>
      <c r="H15" s="17"/>
      <c r="I15" s="18">
        <f>I14/$H14</f>
        <v>0.22977346278317151</v>
      </c>
      <c r="J15" s="18">
        <f t="shared" ref="J15" si="25">J14/$H14</f>
        <v>0.3300970873786408</v>
      </c>
      <c r="K15" s="18">
        <f t="shared" ref="K15" si="26">K14/$H14</f>
        <v>0.30420711974110032</v>
      </c>
      <c r="L15" s="18">
        <f t="shared" ref="L15" si="27">L14/$H14</f>
        <v>0.34951456310679613</v>
      </c>
      <c r="M15" s="18">
        <f t="shared" ref="M15" si="28">M14/$H14</f>
        <v>0.3818770226537217</v>
      </c>
      <c r="N15" s="18">
        <f t="shared" ref="N15" si="29">N14/$H14</f>
        <v>0.57605177993527512</v>
      </c>
      <c r="O15" s="18">
        <f t="shared" ref="O15" si="30">O14/$H14</f>
        <v>0.28155339805825241</v>
      </c>
      <c r="P15" s="18">
        <f t="shared" ref="P15" si="31">P14/$H14</f>
        <v>6.4724919093851136E-3</v>
      </c>
      <c r="Q15" s="33" t="s">
        <v>219</v>
      </c>
    </row>
    <row r="16" spans="1:17" x14ac:dyDescent="0.15">
      <c r="A16" s="4" t="s">
        <v>232</v>
      </c>
      <c r="B16" s="5">
        <f>'2'!$D$5</f>
        <v>368</v>
      </c>
      <c r="C16" s="5">
        <v>67</v>
      </c>
      <c r="D16" s="5">
        <v>202</v>
      </c>
      <c r="E16" s="5">
        <v>79</v>
      </c>
      <c r="F16" s="3">
        <f>B16-C16-D16-E16</f>
        <v>20</v>
      </c>
      <c r="H16" s="4">
        <f>D16+E16</f>
        <v>281</v>
      </c>
      <c r="I16" s="5">
        <v>67</v>
      </c>
      <c r="J16" s="5">
        <v>124</v>
      </c>
      <c r="K16" s="5">
        <v>86</v>
      </c>
      <c r="L16" s="5">
        <v>109</v>
      </c>
      <c r="M16" s="5">
        <v>108</v>
      </c>
      <c r="N16" s="5">
        <v>165</v>
      </c>
      <c r="O16" s="5">
        <v>53</v>
      </c>
      <c r="P16" s="5">
        <v>3</v>
      </c>
      <c r="Q16" s="3">
        <v>2</v>
      </c>
    </row>
    <row r="17" spans="1:17" s="19" customFormat="1" x14ac:dyDescent="0.15">
      <c r="A17" s="20" t="s">
        <v>2</v>
      </c>
      <c r="B17" s="21"/>
      <c r="C17" s="21">
        <f>C16/$B$16</f>
        <v>0.18206521739130435</v>
      </c>
      <c r="D17" s="21">
        <f t="shared" ref="D17:F17" si="32">D16/$B$16</f>
        <v>0.54891304347826086</v>
      </c>
      <c r="E17" s="21">
        <f t="shared" si="32"/>
        <v>0.21467391304347827</v>
      </c>
      <c r="F17" s="23">
        <f t="shared" si="32"/>
        <v>5.434782608695652E-2</v>
      </c>
      <c r="H17" s="20"/>
      <c r="I17" s="21">
        <f>I16/$H16</f>
        <v>0.23843416370106763</v>
      </c>
      <c r="J17" s="21">
        <f t="shared" ref="J17" si="33">J16/$H16</f>
        <v>0.44128113879003561</v>
      </c>
      <c r="K17" s="21">
        <f t="shared" ref="K17" si="34">K16/$H16</f>
        <v>0.30604982206405695</v>
      </c>
      <c r="L17" s="21">
        <f t="shared" ref="L17" si="35">L16/$H16</f>
        <v>0.38790035587188609</v>
      </c>
      <c r="M17" s="21">
        <f t="shared" ref="M17" si="36">M16/$H16</f>
        <v>0.38434163701067614</v>
      </c>
      <c r="N17" s="21">
        <f t="shared" ref="N17" si="37">N16/$H16</f>
        <v>0.58718861209964412</v>
      </c>
      <c r="O17" s="21">
        <f t="shared" ref="O17" si="38">O16/$H16</f>
        <v>0.18861209964412812</v>
      </c>
      <c r="P17" s="21">
        <f t="shared" ref="P17" si="39">P16/$H16</f>
        <v>1.0676156583629894E-2</v>
      </c>
      <c r="Q17" s="23">
        <f t="shared" ref="Q17" si="40">Q16/$H16</f>
        <v>7.1174377224199285E-3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"/>
  <sheetViews>
    <sheetView view="pageBreakPreview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24" width="4.875" style="1" customWidth="1"/>
    <col min="25" max="16384" width="6.125" style="1"/>
  </cols>
  <sheetData>
    <row r="1" spans="1:19" x14ac:dyDescent="0.15">
      <c r="A1" s="1" t="s">
        <v>0</v>
      </c>
      <c r="G1" s="1" t="s">
        <v>1</v>
      </c>
      <c r="M1" s="1" t="s">
        <v>29</v>
      </c>
    </row>
    <row r="3" spans="1:19" x14ac:dyDescent="0.15">
      <c r="A3" s="1" t="s">
        <v>1</v>
      </c>
    </row>
    <row r="4" spans="1:19" s="2" customFormat="1" ht="127.5" customHeight="1" x14ac:dyDescent="0.15">
      <c r="A4" s="7" t="s">
        <v>2</v>
      </c>
      <c r="B4" s="8" t="s">
        <v>3</v>
      </c>
      <c r="C4" s="8" t="s">
        <v>30</v>
      </c>
      <c r="D4" s="8" t="s">
        <v>31</v>
      </c>
      <c r="E4" s="10" t="s">
        <v>21</v>
      </c>
      <c r="G4" s="7" t="s">
        <v>3</v>
      </c>
      <c r="H4" s="8" t="s">
        <v>32</v>
      </c>
      <c r="I4" s="8" t="s">
        <v>33</v>
      </c>
      <c r="J4" s="8" t="s">
        <v>34</v>
      </c>
      <c r="K4" s="10" t="s">
        <v>21</v>
      </c>
      <c r="M4" s="7" t="s">
        <v>3</v>
      </c>
      <c r="N4" s="8" t="s">
        <v>35</v>
      </c>
      <c r="O4" s="8" t="s">
        <v>36</v>
      </c>
      <c r="P4" s="8" t="s">
        <v>37</v>
      </c>
      <c r="Q4" s="8" t="s">
        <v>38</v>
      </c>
      <c r="R4" s="8" t="s">
        <v>34</v>
      </c>
      <c r="S4" s="10" t="s">
        <v>21</v>
      </c>
    </row>
    <row r="5" spans="1:19" x14ac:dyDescent="0.15">
      <c r="A5" s="4" t="s">
        <v>22</v>
      </c>
      <c r="B5" s="5">
        <v>763</v>
      </c>
      <c r="C5" s="5">
        <f>'1'!C5+'1'!D5+'1'!E5+'1'!F5+'1'!G5+'1'!H5+'1'!I5+'1'!J5+'1'!K5+'1'!L5</f>
        <v>390</v>
      </c>
      <c r="D5" s="5">
        <f>'1'!M5+'1'!N5+'1'!O5+'1'!P5+'1'!Q5+'1'!R5+'1'!S5</f>
        <v>368</v>
      </c>
      <c r="E5" s="3">
        <f>B5-C5-D5</f>
        <v>5</v>
      </c>
      <c r="G5" s="4">
        <v>763</v>
      </c>
      <c r="H5" s="5">
        <v>419</v>
      </c>
      <c r="I5" s="5">
        <v>336</v>
      </c>
      <c r="J5" s="5">
        <v>2</v>
      </c>
      <c r="K5" s="3">
        <f>G5-H5-I5-J5</f>
        <v>6</v>
      </c>
      <c r="M5" s="4">
        <v>763</v>
      </c>
      <c r="N5" s="5">
        <v>3</v>
      </c>
      <c r="O5" s="5">
        <v>41</v>
      </c>
      <c r="P5" s="5">
        <v>480</v>
      </c>
      <c r="Q5" s="5">
        <v>217</v>
      </c>
      <c r="R5" s="5">
        <v>10</v>
      </c>
      <c r="S5" s="3">
        <f>M5-N5-O5-P5-Q5-R5</f>
        <v>12</v>
      </c>
    </row>
    <row r="6" spans="1:19" s="19" customFormat="1" x14ac:dyDescent="0.15">
      <c r="A6" s="17" t="s">
        <v>2</v>
      </c>
      <c r="B6" s="18"/>
      <c r="C6" s="18">
        <f>C5/$B$5</f>
        <v>0.51114023591087809</v>
      </c>
      <c r="D6" s="18">
        <f t="shared" ref="D6:E6" si="0">D5/$B$5</f>
        <v>0.48230668414154654</v>
      </c>
      <c r="E6" s="22">
        <f t="shared" si="0"/>
        <v>6.55307994757536E-3</v>
      </c>
      <c r="G6" s="17"/>
      <c r="H6" s="18">
        <f>H5/$G$5</f>
        <v>0.54914809960681521</v>
      </c>
      <c r="I6" s="18">
        <f t="shared" ref="I6:K6" si="1">I5/$G$5</f>
        <v>0.44036697247706424</v>
      </c>
      <c r="J6" s="18">
        <f t="shared" si="1"/>
        <v>2.6212319790301442E-3</v>
      </c>
      <c r="K6" s="22">
        <f t="shared" si="1"/>
        <v>7.8636959370904317E-3</v>
      </c>
      <c r="M6" s="17"/>
      <c r="N6" s="18">
        <f>N5/$M$5</f>
        <v>3.9318479685452159E-3</v>
      </c>
      <c r="O6" s="18">
        <f t="shared" ref="O6:S6" si="2">O5/$M$5</f>
        <v>5.3735255570117955E-2</v>
      </c>
      <c r="P6" s="18">
        <f t="shared" si="2"/>
        <v>0.62909567496723462</v>
      </c>
      <c r="Q6" s="18">
        <f t="shared" si="2"/>
        <v>0.28440366972477066</v>
      </c>
      <c r="R6" s="18">
        <f t="shared" si="2"/>
        <v>1.310615989515072E-2</v>
      </c>
      <c r="S6" s="22">
        <f t="shared" si="2"/>
        <v>1.5727391874180863E-2</v>
      </c>
    </row>
    <row r="7" spans="1:19" x14ac:dyDescent="0.15">
      <c r="A7" s="4" t="s">
        <v>23</v>
      </c>
      <c r="B7" s="5">
        <v>419</v>
      </c>
      <c r="C7" s="5">
        <f>'1'!C7+'1'!D7+'1'!E7+'1'!F7+'1'!G7+'1'!H7+'1'!I7+'1'!J7+'1'!K7+'1'!L7</f>
        <v>205</v>
      </c>
      <c r="D7" s="5">
        <f>'1'!M7+'1'!N7+'1'!O7+'1'!P7+'1'!Q7+'1'!R7+'1'!S7</f>
        <v>213</v>
      </c>
      <c r="E7" s="3">
        <f>B7-C7-D7</f>
        <v>1</v>
      </c>
      <c r="G7" s="4">
        <v>419</v>
      </c>
      <c r="H7" s="5">
        <f>H5</f>
        <v>419</v>
      </c>
      <c r="I7" s="36" t="s">
        <v>219</v>
      </c>
      <c r="J7" s="36" t="s">
        <v>219</v>
      </c>
      <c r="K7" s="34" t="s">
        <v>219</v>
      </c>
      <c r="M7" s="4">
        <v>419</v>
      </c>
      <c r="N7" s="5">
        <v>3</v>
      </c>
      <c r="O7" s="5">
        <v>25</v>
      </c>
      <c r="P7" s="5">
        <v>263</v>
      </c>
      <c r="Q7" s="5">
        <v>116</v>
      </c>
      <c r="R7" s="5">
        <v>4</v>
      </c>
      <c r="S7" s="3">
        <f>M7-N7-O7-P7-Q7-R7</f>
        <v>8</v>
      </c>
    </row>
    <row r="8" spans="1:19" s="19" customFormat="1" x14ac:dyDescent="0.15">
      <c r="A8" s="17" t="s">
        <v>2</v>
      </c>
      <c r="B8" s="18"/>
      <c r="C8" s="18">
        <f>C7/$B$7</f>
        <v>0.48926014319809069</v>
      </c>
      <c r="D8" s="18">
        <f t="shared" ref="D8:E8" si="3">D7/$B$7</f>
        <v>0.50835322195704058</v>
      </c>
      <c r="E8" s="22">
        <f t="shared" si="3"/>
        <v>2.3866348448687352E-3</v>
      </c>
      <c r="G8" s="17"/>
      <c r="H8" s="31">
        <v>1</v>
      </c>
      <c r="I8" s="38" t="s">
        <v>219</v>
      </c>
      <c r="J8" s="38" t="s">
        <v>219</v>
      </c>
      <c r="K8" s="33" t="s">
        <v>219</v>
      </c>
      <c r="M8" s="17"/>
      <c r="N8" s="18">
        <f>N7/$M$7</f>
        <v>7.1599045346062056E-3</v>
      </c>
      <c r="O8" s="18">
        <f t="shared" ref="O8:S8" si="4">O7/$M$7</f>
        <v>5.9665871121718374E-2</v>
      </c>
      <c r="P8" s="18">
        <f t="shared" si="4"/>
        <v>0.62768496420047737</v>
      </c>
      <c r="Q8" s="18">
        <f t="shared" si="4"/>
        <v>0.27684964200477324</v>
      </c>
      <c r="R8" s="18">
        <f t="shared" si="4"/>
        <v>9.5465393794749408E-3</v>
      </c>
      <c r="S8" s="22">
        <f t="shared" si="4"/>
        <v>1.9093078758949882E-2</v>
      </c>
    </row>
    <row r="9" spans="1:19" x14ac:dyDescent="0.15">
      <c r="A9" s="4" t="s">
        <v>24</v>
      </c>
      <c r="B9" s="5">
        <v>336</v>
      </c>
      <c r="C9" s="5">
        <f>SUM('1'!C9:L9)</f>
        <v>182</v>
      </c>
      <c r="D9" s="5">
        <f>'1'!M9+'1'!N9+'1'!O9+'1'!P9+'1'!Q9+'1'!R9+'1'!S9</f>
        <v>154</v>
      </c>
      <c r="E9" s="34" t="s">
        <v>219</v>
      </c>
      <c r="G9" s="4">
        <v>336</v>
      </c>
      <c r="H9" s="36" t="s">
        <v>219</v>
      </c>
      <c r="I9" s="5">
        <f>I5</f>
        <v>336</v>
      </c>
      <c r="J9" s="36" t="s">
        <v>219</v>
      </c>
      <c r="K9" s="34" t="s">
        <v>219</v>
      </c>
      <c r="M9" s="4">
        <v>336</v>
      </c>
      <c r="N9" s="36" t="s">
        <v>219</v>
      </c>
      <c r="O9" s="5">
        <v>15</v>
      </c>
      <c r="P9" s="5">
        <v>214</v>
      </c>
      <c r="Q9" s="5">
        <v>98</v>
      </c>
      <c r="R9" s="5">
        <v>6</v>
      </c>
      <c r="S9" s="3">
        <f>M9-SUM(N9:R9)</f>
        <v>3</v>
      </c>
    </row>
    <row r="10" spans="1:19" s="19" customFormat="1" x14ac:dyDescent="0.15">
      <c r="A10" s="17" t="s">
        <v>2</v>
      </c>
      <c r="B10" s="18"/>
      <c r="C10" s="18">
        <f>C9/$B$9</f>
        <v>0.54166666666666663</v>
      </c>
      <c r="D10" s="18">
        <f t="shared" ref="D10" si="5">D9/$B$9</f>
        <v>0.45833333333333331</v>
      </c>
      <c r="E10" s="33" t="s">
        <v>219</v>
      </c>
      <c r="G10" s="17"/>
      <c r="H10" s="38" t="s">
        <v>219</v>
      </c>
      <c r="I10" s="31">
        <v>1</v>
      </c>
      <c r="J10" s="38" t="s">
        <v>219</v>
      </c>
      <c r="K10" s="33" t="s">
        <v>219</v>
      </c>
      <c r="M10" s="17"/>
      <c r="N10" s="38" t="s">
        <v>219</v>
      </c>
      <c r="O10" s="18">
        <f t="shared" ref="O10:S10" si="6">O9/$M$9</f>
        <v>4.4642857142857144E-2</v>
      </c>
      <c r="P10" s="18">
        <f t="shared" si="6"/>
        <v>0.63690476190476186</v>
      </c>
      <c r="Q10" s="18">
        <f t="shared" si="6"/>
        <v>0.29166666666666669</v>
      </c>
      <c r="R10" s="18">
        <f t="shared" si="6"/>
        <v>1.7857142857142856E-2</v>
      </c>
      <c r="S10" s="22">
        <f t="shared" si="6"/>
        <v>8.9285714285714281E-3</v>
      </c>
    </row>
    <row r="11" spans="1:19" x14ac:dyDescent="0.15">
      <c r="A11" s="4" t="s">
        <v>25</v>
      </c>
      <c r="B11" s="5">
        <v>2</v>
      </c>
      <c r="C11" s="5">
        <f>SUM('1'!C11:L11)</f>
        <v>1</v>
      </c>
      <c r="D11" s="5">
        <f>SUM('1'!M11:S11)</f>
        <v>1</v>
      </c>
      <c r="E11" s="34" t="s">
        <v>219</v>
      </c>
      <c r="G11" s="4">
        <v>2</v>
      </c>
      <c r="H11" s="36" t="s">
        <v>219</v>
      </c>
      <c r="I11" s="36" t="s">
        <v>219</v>
      </c>
      <c r="J11" s="5">
        <f>J5</f>
        <v>2</v>
      </c>
      <c r="K11" s="34" t="s">
        <v>219</v>
      </c>
      <c r="M11" s="4">
        <v>2</v>
      </c>
      <c r="N11" s="36" t="s">
        <v>219</v>
      </c>
      <c r="O11" s="36" t="s">
        <v>219</v>
      </c>
      <c r="P11" s="36" t="s">
        <v>219</v>
      </c>
      <c r="Q11" s="5">
        <v>1</v>
      </c>
      <c r="R11" s="36" t="s">
        <v>219</v>
      </c>
      <c r="S11" s="3">
        <f>M11-SUM(N11:R11)</f>
        <v>1</v>
      </c>
    </row>
    <row r="12" spans="1:19" s="19" customFormat="1" x14ac:dyDescent="0.15">
      <c r="A12" s="20" t="s">
        <v>2</v>
      </c>
      <c r="B12" s="21"/>
      <c r="C12" s="21">
        <f>C11/$B$11</f>
        <v>0.5</v>
      </c>
      <c r="D12" s="21">
        <f t="shared" ref="D12" si="7">D11/$B$11</f>
        <v>0.5</v>
      </c>
      <c r="E12" s="35" t="s">
        <v>219</v>
      </c>
      <c r="G12" s="20"/>
      <c r="H12" s="37" t="s">
        <v>219</v>
      </c>
      <c r="I12" s="37" t="s">
        <v>219</v>
      </c>
      <c r="J12" s="32">
        <v>1</v>
      </c>
      <c r="K12" s="35" t="s">
        <v>219</v>
      </c>
      <c r="M12" s="20"/>
      <c r="N12" s="37" t="s">
        <v>219</v>
      </c>
      <c r="O12" s="37" t="s">
        <v>219</v>
      </c>
      <c r="P12" s="37" t="s">
        <v>219</v>
      </c>
      <c r="Q12" s="21">
        <f t="shared" ref="Q12:S12" si="8">Q11/$M$11</f>
        <v>0.5</v>
      </c>
      <c r="R12" s="37" t="s">
        <v>219</v>
      </c>
      <c r="S12" s="23">
        <f t="shared" si="8"/>
        <v>0.5</v>
      </c>
    </row>
    <row r="13" spans="1:19" x14ac:dyDescent="0.15">
      <c r="A13" s="1" t="s">
        <v>26</v>
      </c>
    </row>
    <row r="14" spans="1:19" x14ac:dyDescent="0.15">
      <c r="A14" s="11" t="s">
        <v>27</v>
      </c>
      <c r="B14" s="12">
        <f>'2'!$C$5</f>
        <v>390</v>
      </c>
      <c r="C14" s="12">
        <f>C5</f>
        <v>390</v>
      </c>
      <c r="D14" s="40" t="s">
        <v>219</v>
      </c>
      <c r="E14" s="39" t="s">
        <v>219</v>
      </c>
      <c r="G14" s="11">
        <f>'2'!$C$5</f>
        <v>390</v>
      </c>
      <c r="H14" s="12">
        <v>205</v>
      </c>
      <c r="I14" s="12">
        <v>182</v>
      </c>
      <c r="J14" s="12">
        <v>1</v>
      </c>
      <c r="K14" s="13">
        <f>G14-H14-I14-J14</f>
        <v>2</v>
      </c>
      <c r="M14" s="11">
        <f>'2'!$C$5</f>
        <v>390</v>
      </c>
      <c r="N14" s="12">
        <v>3</v>
      </c>
      <c r="O14" s="12">
        <v>20</v>
      </c>
      <c r="P14" s="12">
        <v>246</v>
      </c>
      <c r="Q14" s="12">
        <v>111</v>
      </c>
      <c r="R14" s="12">
        <v>3</v>
      </c>
      <c r="S14" s="13">
        <f>M14-N14-O14-P14-Q14-R14</f>
        <v>7</v>
      </c>
    </row>
    <row r="15" spans="1:19" s="19" customFormat="1" x14ac:dyDescent="0.15">
      <c r="A15" s="17" t="s">
        <v>2</v>
      </c>
      <c r="B15" s="18"/>
      <c r="C15" s="31">
        <v>1</v>
      </c>
      <c r="D15" s="38" t="s">
        <v>219</v>
      </c>
      <c r="E15" s="33" t="s">
        <v>219</v>
      </c>
      <c r="G15" s="17"/>
      <c r="H15" s="18">
        <f>H14/$G$14</f>
        <v>0.52564102564102566</v>
      </c>
      <c r="I15" s="18">
        <f t="shared" ref="I15:K15" si="9">I14/$G$14</f>
        <v>0.46666666666666667</v>
      </c>
      <c r="J15" s="18">
        <f t="shared" si="9"/>
        <v>2.5641025641025641E-3</v>
      </c>
      <c r="K15" s="22">
        <f t="shared" si="9"/>
        <v>5.1282051282051282E-3</v>
      </c>
      <c r="M15" s="17"/>
      <c r="N15" s="18">
        <f>N14/$M$14</f>
        <v>7.6923076923076927E-3</v>
      </c>
      <c r="O15" s="18">
        <f t="shared" ref="O15:S15" si="10">O14/$M$14</f>
        <v>5.128205128205128E-2</v>
      </c>
      <c r="P15" s="18">
        <f t="shared" si="10"/>
        <v>0.63076923076923075</v>
      </c>
      <c r="Q15" s="18">
        <f t="shared" si="10"/>
        <v>0.2846153846153846</v>
      </c>
      <c r="R15" s="18">
        <f t="shared" si="10"/>
        <v>7.6923076923076927E-3</v>
      </c>
      <c r="S15" s="22">
        <f t="shared" si="10"/>
        <v>1.7948717948717947E-2</v>
      </c>
    </row>
    <row r="16" spans="1:19" x14ac:dyDescent="0.15">
      <c r="A16" s="4" t="s">
        <v>28</v>
      </c>
      <c r="B16" s="5">
        <f>'2'!$D$5</f>
        <v>368</v>
      </c>
      <c r="C16" s="36" t="s">
        <v>219</v>
      </c>
      <c r="D16" s="5">
        <f>D5</f>
        <v>368</v>
      </c>
      <c r="E16" s="34" t="s">
        <v>219</v>
      </c>
      <c r="G16" s="4">
        <f>'2'!$D$5</f>
        <v>368</v>
      </c>
      <c r="H16" s="5">
        <v>213</v>
      </c>
      <c r="I16" s="5">
        <v>154</v>
      </c>
      <c r="J16" s="5">
        <v>1</v>
      </c>
      <c r="K16" s="34" t="s">
        <v>219</v>
      </c>
      <c r="M16" s="4">
        <f>'2'!$D$5</f>
        <v>368</v>
      </c>
      <c r="N16" s="36" t="s">
        <v>219</v>
      </c>
      <c r="O16" s="5">
        <v>20</v>
      </c>
      <c r="P16" s="5">
        <v>231</v>
      </c>
      <c r="Q16" s="5">
        <v>105</v>
      </c>
      <c r="R16" s="5">
        <v>7</v>
      </c>
      <c r="S16" s="3">
        <f>M16-O16-P16-Q16-R16</f>
        <v>5</v>
      </c>
    </row>
    <row r="17" spans="1:19" s="25" customFormat="1" x14ac:dyDescent="0.15">
      <c r="A17" s="24" t="s">
        <v>2</v>
      </c>
      <c r="B17" s="21"/>
      <c r="C17" s="37" t="s">
        <v>219</v>
      </c>
      <c r="D17" s="32">
        <v>1</v>
      </c>
      <c r="E17" s="35" t="s">
        <v>219</v>
      </c>
      <c r="G17" s="20"/>
      <c r="H17" s="21">
        <f>H16/$G$16</f>
        <v>0.57880434782608692</v>
      </c>
      <c r="I17" s="21">
        <f t="shared" ref="I17:J17" si="11">I16/$G$16</f>
        <v>0.41847826086956524</v>
      </c>
      <c r="J17" s="21">
        <f t="shared" si="11"/>
        <v>2.717391304347826E-3</v>
      </c>
      <c r="K17" s="35" t="s">
        <v>219</v>
      </c>
      <c r="L17" s="19"/>
      <c r="M17" s="20"/>
      <c r="N17" s="37" t="s">
        <v>219</v>
      </c>
      <c r="O17" s="21">
        <f t="shared" ref="O17:S17" si="12">O16/$M$16</f>
        <v>5.434782608695652E-2</v>
      </c>
      <c r="P17" s="21">
        <f t="shared" si="12"/>
        <v>0.62771739130434778</v>
      </c>
      <c r="Q17" s="21">
        <f t="shared" si="12"/>
        <v>0.28532608695652173</v>
      </c>
      <c r="R17" s="21">
        <f t="shared" si="12"/>
        <v>1.9021739130434784E-2</v>
      </c>
      <c r="S17" s="23">
        <f t="shared" si="12"/>
        <v>1.358695652173913E-2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7"/>
  <sheetViews>
    <sheetView view="pageBreakPreview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24" width="4.875" style="1" customWidth="1"/>
    <col min="25" max="16384" width="6.125" style="1"/>
  </cols>
  <sheetData>
    <row r="1" spans="1:22" x14ac:dyDescent="0.15">
      <c r="A1" s="1" t="s">
        <v>39</v>
      </c>
      <c r="L1" s="1" t="s">
        <v>40</v>
      </c>
      <c r="S1" s="1" t="s">
        <v>41</v>
      </c>
    </row>
    <row r="3" spans="1:22" x14ac:dyDescent="0.15">
      <c r="A3" s="1" t="s">
        <v>1</v>
      </c>
    </row>
    <row r="4" spans="1:22" s="2" customFormat="1" ht="127.5" customHeight="1" x14ac:dyDescent="0.15">
      <c r="A4" s="7" t="s">
        <v>2</v>
      </c>
      <c r="B4" s="8" t="s">
        <v>3</v>
      </c>
      <c r="C4" s="8" t="s">
        <v>42</v>
      </c>
      <c r="D4" s="8" t="s">
        <v>43</v>
      </c>
      <c r="E4" s="8" t="s">
        <v>44</v>
      </c>
      <c r="F4" s="8" t="s">
        <v>45</v>
      </c>
      <c r="G4" s="8" t="s">
        <v>46</v>
      </c>
      <c r="H4" s="8" t="s">
        <v>47</v>
      </c>
      <c r="I4" s="8" t="s">
        <v>48</v>
      </c>
      <c r="J4" s="10" t="s">
        <v>21</v>
      </c>
      <c r="L4" s="7" t="s">
        <v>3</v>
      </c>
      <c r="M4" s="8" t="s">
        <v>42</v>
      </c>
      <c r="N4" s="8" t="s">
        <v>43</v>
      </c>
      <c r="O4" s="8" t="s">
        <v>44</v>
      </c>
      <c r="P4" s="8" t="s">
        <v>49</v>
      </c>
      <c r="Q4" s="10" t="s">
        <v>21</v>
      </c>
      <c r="S4" s="7" t="s">
        <v>3</v>
      </c>
      <c r="T4" s="8" t="s">
        <v>50</v>
      </c>
      <c r="U4" s="8" t="s">
        <v>51</v>
      </c>
      <c r="V4" s="10" t="s">
        <v>52</v>
      </c>
    </row>
    <row r="5" spans="1:22" x14ac:dyDescent="0.15">
      <c r="A5" s="4" t="s">
        <v>22</v>
      </c>
      <c r="B5" s="5">
        <v>763</v>
      </c>
      <c r="C5" s="5">
        <v>2</v>
      </c>
      <c r="D5" s="5">
        <v>19</v>
      </c>
      <c r="E5" s="5">
        <v>138</v>
      </c>
      <c r="F5" s="5">
        <v>277</v>
      </c>
      <c r="G5" s="5">
        <v>174</v>
      </c>
      <c r="H5" s="5">
        <v>96</v>
      </c>
      <c r="I5" s="5">
        <v>48</v>
      </c>
      <c r="J5" s="3">
        <f>B5-C5-D5-E5-F5-G5-H5-I5</f>
        <v>9</v>
      </c>
      <c r="L5" s="4">
        <v>763</v>
      </c>
      <c r="M5" s="5">
        <v>116</v>
      </c>
      <c r="N5" s="5">
        <v>356</v>
      </c>
      <c r="O5" s="5">
        <v>228</v>
      </c>
      <c r="P5" s="5">
        <v>46</v>
      </c>
      <c r="Q5" s="3">
        <f>L5-M5-N5-O5-P5</f>
        <v>17</v>
      </c>
      <c r="S5" s="4">
        <v>763</v>
      </c>
      <c r="T5" s="41">
        <v>2.2370000000000001</v>
      </c>
      <c r="U5" s="5">
        <v>1</v>
      </c>
      <c r="V5" s="3">
        <v>9</v>
      </c>
    </row>
    <row r="6" spans="1:22" s="19" customFormat="1" x14ac:dyDescent="0.15">
      <c r="A6" s="17" t="s">
        <v>2</v>
      </c>
      <c r="B6" s="18"/>
      <c r="C6" s="18">
        <f>C5/$B$5</f>
        <v>2.6212319790301442E-3</v>
      </c>
      <c r="D6" s="18">
        <f t="shared" ref="D6:J6" si="0">D5/$B$5</f>
        <v>2.4901703800786368E-2</v>
      </c>
      <c r="E6" s="18">
        <f t="shared" si="0"/>
        <v>0.18086500655307994</v>
      </c>
      <c r="F6" s="18">
        <f t="shared" si="0"/>
        <v>0.36304062909567497</v>
      </c>
      <c r="G6" s="18">
        <f t="shared" si="0"/>
        <v>0.22804718217562253</v>
      </c>
      <c r="H6" s="18">
        <f t="shared" si="0"/>
        <v>0.12581913499344691</v>
      </c>
      <c r="I6" s="18">
        <f t="shared" si="0"/>
        <v>6.2909567496723454E-2</v>
      </c>
      <c r="J6" s="22">
        <f t="shared" si="0"/>
        <v>1.1795543905635648E-2</v>
      </c>
      <c r="L6" s="17"/>
      <c r="M6" s="18">
        <f>M5/$L$5</f>
        <v>0.15203145478374835</v>
      </c>
      <c r="N6" s="18">
        <f t="shared" ref="N6:Q6" si="1">N5/$L$5</f>
        <v>0.46657929226736566</v>
      </c>
      <c r="O6" s="18">
        <f t="shared" si="1"/>
        <v>0.29882044560943644</v>
      </c>
      <c r="P6" s="18">
        <f t="shared" si="1"/>
        <v>6.0288335517693317E-2</v>
      </c>
      <c r="Q6" s="22">
        <f t="shared" si="1"/>
        <v>2.2280471821756225E-2</v>
      </c>
      <c r="S6" s="17"/>
      <c r="T6" s="18"/>
      <c r="U6" s="18"/>
      <c r="V6" s="22"/>
    </row>
    <row r="7" spans="1:22" x14ac:dyDescent="0.15">
      <c r="A7" s="4" t="s">
        <v>23</v>
      </c>
      <c r="B7" s="5">
        <v>419</v>
      </c>
      <c r="C7" s="5">
        <v>2</v>
      </c>
      <c r="D7" s="5">
        <v>12</v>
      </c>
      <c r="E7" s="5">
        <v>70</v>
      </c>
      <c r="F7" s="5">
        <v>149</v>
      </c>
      <c r="G7" s="5">
        <v>98</v>
      </c>
      <c r="H7" s="5">
        <v>57</v>
      </c>
      <c r="I7" s="5">
        <v>24</v>
      </c>
      <c r="J7" s="3">
        <f>B7-C7-D7-E7-F7-G7-H7-I7</f>
        <v>7</v>
      </c>
      <c r="L7" s="4">
        <v>419</v>
      </c>
      <c r="M7" s="5">
        <v>68</v>
      </c>
      <c r="N7" s="5">
        <v>183</v>
      </c>
      <c r="O7" s="5">
        <v>125</v>
      </c>
      <c r="P7" s="5">
        <v>32</v>
      </c>
      <c r="Q7" s="3">
        <f>L7-M7-N7-O7-P7</f>
        <v>11</v>
      </c>
      <c r="S7" s="4">
        <v>419</v>
      </c>
      <c r="T7" s="42">
        <v>2.3180000000000001</v>
      </c>
      <c r="U7" s="5">
        <v>1</v>
      </c>
      <c r="V7" s="3">
        <v>9</v>
      </c>
    </row>
    <row r="8" spans="1:22" s="19" customFormat="1" x14ac:dyDescent="0.15">
      <c r="A8" s="17" t="s">
        <v>2</v>
      </c>
      <c r="B8" s="18"/>
      <c r="C8" s="18">
        <f>C7/$B$7</f>
        <v>4.7732696897374704E-3</v>
      </c>
      <c r="D8" s="18">
        <f t="shared" ref="D8:J8" si="2">D7/$B$7</f>
        <v>2.8639618138424822E-2</v>
      </c>
      <c r="E8" s="18">
        <f t="shared" si="2"/>
        <v>0.16706443914081145</v>
      </c>
      <c r="F8" s="18">
        <f t="shared" si="2"/>
        <v>0.35560859188544153</v>
      </c>
      <c r="G8" s="18">
        <f t="shared" si="2"/>
        <v>0.23389021479713604</v>
      </c>
      <c r="H8" s="18">
        <f t="shared" si="2"/>
        <v>0.13603818615751789</v>
      </c>
      <c r="I8" s="18">
        <f t="shared" si="2"/>
        <v>5.7279236276849645E-2</v>
      </c>
      <c r="J8" s="22">
        <f t="shared" si="2"/>
        <v>1.6706443914081145E-2</v>
      </c>
      <c r="L8" s="17"/>
      <c r="M8" s="18">
        <f>M7/$L$7</f>
        <v>0.162291169451074</v>
      </c>
      <c r="N8" s="18">
        <f t="shared" ref="N8:Q8" si="3">N7/$L$7</f>
        <v>0.43675417661097854</v>
      </c>
      <c r="O8" s="18">
        <f t="shared" si="3"/>
        <v>0.29832935560859186</v>
      </c>
      <c r="P8" s="18">
        <f t="shared" si="3"/>
        <v>7.6372315035799526E-2</v>
      </c>
      <c r="Q8" s="22">
        <f t="shared" si="3"/>
        <v>2.6252983293556086E-2</v>
      </c>
      <c r="S8" s="17"/>
      <c r="T8" s="18"/>
      <c r="U8" s="18"/>
      <c r="V8" s="22"/>
    </row>
    <row r="9" spans="1:22" x14ac:dyDescent="0.15">
      <c r="A9" s="4" t="s">
        <v>24</v>
      </c>
      <c r="B9" s="5">
        <v>336</v>
      </c>
      <c r="C9" s="36" t="s">
        <v>219</v>
      </c>
      <c r="D9" s="5">
        <v>7</v>
      </c>
      <c r="E9" s="5">
        <v>67</v>
      </c>
      <c r="F9" s="5">
        <v>126</v>
      </c>
      <c r="G9" s="5">
        <v>74</v>
      </c>
      <c r="H9" s="5">
        <v>38</v>
      </c>
      <c r="I9" s="5">
        <v>23</v>
      </c>
      <c r="J9" s="3">
        <f>B9-SUM(C9:I9)</f>
        <v>1</v>
      </c>
      <c r="L9" s="4">
        <v>336</v>
      </c>
      <c r="M9" s="5">
        <v>48</v>
      </c>
      <c r="N9" s="5">
        <v>169</v>
      </c>
      <c r="O9" s="5">
        <v>100</v>
      </c>
      <c r="P9" s="5">
        <v>14</v>
      </c>
      <c r="Q9" s="3">
        <f>L9-M9-N9-O9-P9</f>
        <v>5</v>
      </c>
      <c r="S9" s="4">
        <v>336</v>
      </c>
      <c r="T9" s="42">
        <v>2.2469999999999999</v>
      </c>
      <c r="U9" s="5">
        <v>1</v>
      </c>
      <c r="V9" s="3">
        <v>6</v>
      </c>
    </row>
    <row r="10" spans="1:22" s="19" customFormat="1" x14ac:dyDescent="0.15">
      <c r="A10" s="17" t="s">
        <v>2</v>
      </c>
      <c r="B10" s="18"/>
      <c r="C10" s="38" t="s">
        <v>219</v>
      </c>
      <c r="D10" s="18">
        <f t="shared" ref="D10:J10" si="4">D9/$B$9</f>
        <v>2.0833333333333332E-2</v>
      </c>
      <c r="E10" s="18">
        <f t="shared" si="4"/>
        <v>0.19940476190476192</v>
      </c>
      <c r="F10" s="18">
        <f t="shared" si="4"/>
        <v>0.375</v>
      </c>
      <c r="G10" s="18">
        <f t="shared" si="4"/>
        <v>0.22023809523809523</v>
      </c>
      <c r="H10" s="18">
        <f t="shared" si="4"/>
        <v>0.1130952380952381</v>
      </c>
      <c r="I10" s="18">
        <f t="shared" si="4"/>
        <v>6.8452380952380959E-2</v>
      </c>
      <c r="J10" s="22">
        <f t="shared" si="4"/>
        <v>2.976190476190476E-3</v>
      </c>
      <c r="L10" s="17"/>
      <c r="M10" s="18">
        <f>M9/$L$9</f>
        <v>0.14285714285714285</v>
      </c>
      <c r="N10" s="18">
        <f t="shared" ref="N10:Q10" si="5">N9/$L$9</f>
        <v>0.50297619047619047</v>
      </c>
      <c r="O10" s="18">
        <f t="shared" si="5"/>
        <v>0.29761904761904762</v>
      </c>
      <c r="P10" s="18">
        <f t="shared" si="5"/>
        <v>4.1666666666666664E-2</v>
      </c>
      <c r="Q10" s="22">
        <f t="shared" si="5"/>
        <v>1.488095238095238E-2</v>
      </c>
      <c r="S10" s="17"/>
      <c r="T10" s="44"/>
      <c r="U10" s="18"/>
      <c r="V10" s="22"/>
    </row>
    <row r="11" spans="1:22" x14ac:dyDescent="0.15">
      <c r="A11" s="4" t="s">
        <v>25</v>
      </c>
      <c r="B11" s="5">
        <v>2</v>
      </c>
      <c r="C11" s="36" t="s">
        <v>219</v>
      </c>
      <c r="D11" s="36" t="s">
        <v>219</v>
      </c>
      <c r="E11" s="36" t="s">
        <v>219</v>
      </c>
      <c r="F11" s="36" t="s">
        <v>219</v>
      </c>
      <c r="G11" s="5">
        <v>1</v>
      </c>
      <c r="H11" s="36" t="s">
        <v>219</v>
      </c>
      <c r="I11" s="36" t="s">
        <v>219</v>
      </c>
      <c r="J11" s="3">
        <f>B11-SUM(C11:I11)</f>
        <v>1</v>
      </c>
      <c r="L11" s="4">
        <v>2</v>
      </c>
      <c r="M11" s="36" t="s">
        <v>219</v>
      </c>
      <c r="N11" s="5">
        <v>1</v>
      </c>
      <c r="O11" s="36" t="s">
        <v>219</v>
      </c>
      <c r="P11" s="36" t="s">
        <v>219</v>
      </c>
      <c r="Q11" s="3">
        <f>L11-SUM(M11:P11)</f>
        <v>1</v>
      </c>
      <c r="S11" s="4">
        <v>2</v>
      </c>
      <c r="T11" s="42">
        <v>2</v>
      </c>
      <c r="U11" s="5">
        <v>2</v>
      </c>
      <c r="V11" s="3">
        <v>2</v>
      </c>
    </row>
    <row r="12" spans="1:22" s="19" customFormat="1" x14ac:dyDescent="0.15">
      <c r="A12" s="20" t="s">
        <v>2</v>
      </c>
      <c r="B12" s="21"/>
      <c r="C12" s="37" t="s">
        <v>219</v>
      </c>
      <c r="D12" s="37" t="s">
        <v>219</v>
      </c>
      <c r="E12" s="37" t="s">
        <v>219</v>
      </c>
      <c r="F12" s="37" t="s">
        <v>219</v>
      </c>
      <c r="G12" s="21">
        <f t="shared" ref="G12:J12" si="6">G11/$B$11</f>
        <v>0.5</v>
      </c>
      <c r="H12" s="37" t="s">
        <v>219</v>
      </c>
      <c r="I12" s="37" t="s">
        <v>219</v>
      </c>
      <c r="J12" s="23">
        <f t="shared" si="6"/>
        <v>0.5</v>
      </c>
      <c r="L12" s="20"/>
      <c r="M12" s="37" t="s">
        <v>219</v>
      </c>
      <c r="N12" s="21">
        <f t="shared" ref="N12:Q12" si="7">N11/$L$11</f>
        <v>0.5</v>
      </c>
      <c r="O12" s="37" t="s">
        <v>219</v>
      </c>
      <c r="P12" s="37" t="s">
        <v>219</v>
      </c>
      <c r="Q12" s="23">
        <f t="shared" si="7"/>
        <v>0.5</v>
      </c>
      <c r="S12" s="20"/>
      <c r="T12" s="21"/>
      <c r="U12" s="21"/>
      <c r="V12" s="23"/>
    </row>
    <row r="13" spans="1:22" x14ac:dyDescent="0.15">
      <c r="A13" s="1" t="s">
        <v>26</v>
      </c>
    </row>
    <row r="14" spans="1:22" x14ac:dyDescent="0.15">
      <c r="A14" s="11" t="s">
        <v>27</v>
      </c>
      <c r="B14" s="12">
        <f>'2'!$C$5</f>
        <v>390</v>
      </c>
      <c r="C14" s="12">
        <v>2</v>
      </c>
      <c r="D14" s="12">
        <v>7</v>
      </c>
      <c r="E14" s="12">
        <v>65</v>
      </c>
      <c r="F14" s="12">
        <v>150</v>
      </c>
      <c r="G14" s="12">
        <v>90</v>
      </c>
      <c r="H14" s="12">
        <v>44</v>
      </c>
      <c r="I14" s="12">
        <v>27</v>
      </c>
      <c r="J14" s="13">
        <f>B14-C14-D14-E14-F14-G14-H14-I14</f>
        <v>5</v>
      </c>
      <c r="L14" s="11">
        <f>'2'!$C$5</f>
        <v>390</v>
      </c>
      <c r="M14" s="12">
        <v>55</v>
      </c>
      <c r="N14" s="12">
        <v>181</v>
      </c>
      <c r="O14" s="12">
        <v>123</v>
      </c>
      <c r="P14" s="12">
        <v>22</v>
      </c>
      <c r="Q14" s="13">
        <f>L14-M14-N14-O14-P14</f>
        <v>9</v>
      </c>
      <c r="S14" s="11">
        <f>'2'!$C$5</f>
        <v>390</v>
      </c>
      <c r="T14" s="43">
        <v>2.3140000000000001</v>
      </c>
      <c r="U14" s="12">
        <v>1</v>
      </c>
      <c r="V14" s="13">
        <v>9</v>
      </c>
    </row>
    <row r="15" spans="1:22" s="19" customFormat="1" x14ac:dyDescent="0.15">
      <c r="A15" s="17" t="s">
        <v>2</v>
      </c>
      <c r="B15" s="18"/>
      <c r="C15" s="18">
        <f>C14/$B$14</f>
        <v>5.1282051282051282E-3</v>
      </c>
      <c r="D15" s="18">
        <f t="shared" ref="D15:J15" si="8">D14/$B$14</f>
        <v>1.7948717948717947E-2</v>
      </c>
      <c r="E15" s="18">
        <f t="shared" si="8"/>
        <v>0.16666666666666666</v>
      </c>
      <c r="F15" s="18">
        <f t="shared" si="8"/>
        <v>0.38461538461538464</v>
      </c>
      <c r="G15" s="18">
        <f t="shared" si="8"/>
        <v>0.23076923076923078</v>
      </c>
      <c r="H15" s="18">
        <f t="shared" si="8"/>
        <v>0.11282051282051282</v>
      </c>
      <c r="I15" s="18">
        <f t="shared" si="8"/>
        <v>6.9230769230769235E-2</v>
      </c>
      <c r="J15" s="22">
        <f t="shared" si="8"/>
        <v>1.282051282051282E-2</v>
      </c>
      <c r="L15" s="17"/>
      <c r="M15" s="18">
        <f>M14/$L$14</f>
        <v>0.14102564102564102</v>
      </c>
      <c r="N15" s="18">
        <f t="shared" ref="N15:Q15" si="9">N14/$L$14</f>
        <v>0.46410256410256412</v>
      </c>
      <c r="O15" s="18">
        <f t="shared" si="9"/>
        <v>0.31538461538461537</v>
      </c>
      <c r="P15" s="18">
        <f t="shared" si="9"/>
        <v>5.6410256410256411E-2</v>
      </c>
      <c r="Q15" s="22">
        <f t="shared" si="9"/>
        <v>2.3076923076923078E-2</v>
      </c>
      <c r="S15" s="17"/>
      <c r="T15" s="18"/>
      <c r="U15" s="18"/>
      <c r="V15" s="22"/>
    </row>
    <row r="16" spans="1:22" x14ac:dyDescent="0.15">
      <c r="A16" s="4" t="s">
        <v>28</v>
      </c>
      <c r="B16" s="5">
        <f>'2'!$D$5</f>
        <v>368</v>
      </c>
      <c r="C16" s="36" t="s">
        <v>219</v>
      </c>
      <c r="D16" s="5">
        <v>11</v>
      </c>
      <c r="E16" s="5">
        <v>72</v>
      </c>
      <c r="F16" s="5">
        <v>126</v>
      </c>
      <c r="G16" s="5">
        <v>83</v>
      </c>
      <c r="H16" s="5">
        <v>51</v>
      </c>
      <c r="I16" s="5">
        <v>21</v>
      </c>
      <c r="J16" s="3">
        <f>B16-SUM(C16:I16)</f>
        <v>4</v>
      </c>
      <c r="L16" s="4">
        <f>'2'!$D$5</f>
        <v>368</v>
      </c>
      <c r="M16" s="5">
        <v>60</v>
      </c>
      <c r="N16" s="5">
        <v>173</v>
      </c>
      <c r="O16" s="5">
        <v>103</v>
      </c>
      <c r="P16" s="5">
        <v>24</v>
      </c>
      <c r="Q16" s="3">
        <f>L16-M16-N16-O16-P16</f>
        <v>8</v>
      </c>
      <c r="S16" s="4">
        <f>'2'!$D$5</f>
        <v>368</v>
      </c>
      <c r="T16" s="42">
        <v>2.2610000000000001</v>
      </c>
      <c r="U16" s="5">
        <v>1</v>
      </c>
      <c r="V16" s="3">
        <v>6</v>
      </c>
    </row>
    <row r="17" spans="1:22" s="19" customFormat="1" x14ac:dyDescent="0.15">
      <c r="A17" s="20" t="s">
        <v>2</v>
      </c>
      <c r="B17" s="21"/>
      <c r="C17" s="37" t="s">
        <v>219</v>
      </c>
      <c r="D17" s="21">
        <f t="shared" ref="D17:J17" si="10">D16/$B$16</f>
        <v>2.9891304347826088E-2</v>
      </c>
      <c r="E17" s="21">
        <f t="shared" si="10"/>
        <v>0.19565217391304349</v>
      </c>
      <c r="F17" s="21">
        <f t="shared" si="10"/>
        <v>0.34239130434782611</v>
      </c>
      <c r="G17" s="21">
        <f t="shared" si="10"/>
        <v>0.22554347826086957</v>
      </c>
      <c r="H17" s="21">
        <f t="shared" si="10"/>
        <v>0.13858695652173914</v>
      </c>
      <c r="I17" s="21">
        <f t="shared" si="10"/>
        <v>5.7065217391304345E-2</v>
      </c>
      <c r="J17" s="23">
        <f t="shared" si="10"/>
        <v>1.0869565217391304E-2</v>
      </c>
      <c r="L17" s="20"/>
      <c r="M17" s="21">
        <f>M16/$L$16</f>
        <v>0.16304347826086957</v>
      </c>
      <c r="N17" s="21">
        <f t="shared" ref="N17:Q17" si="11">N16/$L$16</f>
        <v>0.47010869565217389</v>
      </c>
      <c r="O17" s="21">
        <f t="shared" si="11"/>
        <v>0.27989130434782611</v>
      </c>
      <c r="P17" s="21">
        <f t="shared" si="11"/>
        <v>6.5217391304347824E-2</v>
      </c>
      <c r="Q17" s="23">
        <f t="shared" si="11"/>
        <v>2.1739130434782608E-2</v>
      </c>
      <c r="S17" s="20"/>
      <c r="T17" s="21"/>
      <c r="U17" s="21"/>
      <c r="V17" s="23"/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view="pageBreakPreview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24" width="4.875" style="1" customWidth="1"/>
    <col min="25" max="16384" width="6.125" style="1"/>
  </cols>
  <sheetData>
    <row r="1" spans="1:13" x14ac:dyDescent="0.15">
      <c r="A1" s="1" t="s">
        <v>53</v>
      </c>
      <c r="I1" s="1" t="s">
        <v>54</v>
      </c>
    </row>
    <row r="3" spans="1:13" x14ac:dyDescent="0.15">
      <c r="A3" s="1" t="s">
        <v>1</v>
      </c>
    </row>
    <row r="4" spans="1:13" s="2" customFormat="1" ht="127.5" customHeight="1" x14ac:dyDescent="0.15">
      <c r="A4" s="7" t="s">
        <v>2</v>
      </c>
      <c r="B4" s="8" t="s">
        <v>3</v>
      </c>
      <c r="C4" s="8" t="s">
        <v>55</v>
      </c>
      <c r="D4" s="8" t="s">
        <v>56</v>
      </c>
      <c r="E4" s="8" t="s">
        <v>57</v>
      </c>
      <c r="F4" s="8" t="s">
        <v>58</v>
      </c>
      <c r="G4" s="10" t="s">
        <v>21</v>
      </c>
      <c r="I4" s="7" t="s">
        <v>3</v>
      </c>
      <c r="J4" s="8" t="s">
        <v>59</v>
      </c>
      <c r="K4" s="8" t="s">
        <v>60</v>
      </c>
      <c r="L4" s="8" t="s">
        <v>61</v>
      </c>
      <c r="M4" s="10" t="s">
        <v>21</v>
      </c>
    </row>
    <row r="5" spans="1:13" x14ac:dyDescent="0.15">
      <c r="A5" s="4" t="s">
        <v>22</v>
      </c>
      <c r="B5" s="5">
        <v>763</v>
      </c>
      <c r="C5" s="5">
        <v>272</v>
      </c>
      <c r="D5" s="5">
        <v>200</v>
      </c>
      <c r="E5" s="5">
        <v>168</v>
      </c>
      <c r="F5" s="5">
        <v>123</v>
      </c>
      <c r="G5" s="34" t="s">
        <v>219</v>
      </c>
      <c r="I5" s="4">
        <v>763</v>
      </c>
      <c r="J5" s="5">
        <v>246</v>
      </c>
      <c r="K5" s="5">
        <v>197</v>
      </c>
      <c r="L5" s="5">
        <v>305</v>
      </c>
      <c r="M5" s="3">
        <f>I5-J5-K5-L5</f>
        <v>15</v>
      </c>
    </row>
    <row r="6" spans="1:13" s="19" customFormat="1" x14ac:dyDescent="0.15">
      <c r="A6" s="17" t="s">
        <v>2</v>
      </c>
      <c r="B6" s="18"/>
      <c r="C6" s="18">
        <f>C5/$B$5</f>
        <v>0.3564875491480996</v>
      </c>
      <c r="D6" s="18">
        <f t="shared" ref="D6:F6" si="0">D5/$B$5</f>
        <v>0.26212319790301442</v>
      </c>
      <c r="E6" s="18">
        <f t="shared" si="0"/>
        <v>0.22018348623853212</v>
      </c>
      <c r="F6" s="18">
        <f t="shared" si="0"/>
        <v>0.16120576671035386</v>
      </c>
      <c r="G6" s="33" t="s">
        <v>219</v>
      </c>
      <c r="I6" s="17"/>
      <c r="J6" s="18">
        <f>J5/$I$5</f>
        <v>0.32241153342070772</v>
      </c>
      <c r="K6" s="18">
        <f t="shared" ref="K6:M6" si="1">K5/$I$5</f>
        <v>0.25819134993446918</v>
      </c>
      <c r="L6" s="18">
        <f t="shared" si="1"/>
        <v>0.39973787680209699</v>
      </c>
      <c r="M6" s="22">
        <f t="shared" si="1"/>
        <v>1.9659239842726082E-2</v>
      </c>
    </row>
    <row r="7" spans="1:13" x14ac:dyDescent="0.15">
      <c r="A7" s="4" t="s">
        <v>23</v>
      </c>
      <c r="B7" s="5">
        <v>419</v>
      </c>
      <c r="C7" s="5">
        <v>126</v>
      </c>
      <c r="D7" s="5">
        <v>72</v>
      </c>
      <c r="E7" s="5">
        <v>146</v>
      </c>
      <c r="F7" s="5">
        <v>75</v>
      </c>
      <c r="G7" s="34" t="s">
        <v>219</v>
      </c>
      <c r="I7" s="4">
        <v>419</v>
      </c>
      <c r="J7" s="5">
        <v>135</v>
      </c>
      <c r="K7" s="5">
        <v>115</v>
      </c>
      <c r="L7" s="5">
        <v>161</v>
      </c>
      <c r="M7" s="3">
        <f>I7-J7-K7-L7</f>
        <v>8</v>
      </c>
    </row>
    <row r="8" spans="1:13" s="19" customFormat="1" x14ac:dyDescent="0.15">
      <c r="A8" s="17" t="s">
        <v>2</v>
      </c>
      <c r="B8" s="18"/>
      <c r="C8" s="18">
        <f>C7/$B$7</f>
        <v>0.30071599045346065</v>
      </c>
      <c r="D8" s="18">
        <f t="shared" ref="D8:F8" si="2">D7/$B$7</f>
        <v>0.17183770883054891</v>
      </c>
      <c r="E8" s="18">
        <f t="shared" si="2"/>
        <v>0.34844868735083534</v>
      </c>
      <c r="F8" s="18">
        <f t="shared" si="2"/>
        <v>0.17899761336515513</v>
      </c>
      <c r="G8" s="33" t="s">
        <v>219</v>
      </c>
      <c r="I8" s="17"/>
      <c r="J8" s="18">
        <f>J7/$I$7</f>
        <v>0.32219570405727921</v>
      </c>
      <c r="K8" s="18">
        <f t="shared" ref="K8:M8" si="3">K7/$I$7</f>
        <v>0.27446300715990452</v>
      </c>
      <c r="L8" s="18">
        <f t="shared" si="3"/>
        <v>0.38424821002386633</v>
      </c>
      <c r="M8" s="22">
        <f t="shared" si="3"/>
        <v>1.9093078758949882E-2</v>
      </c>
    </row>
    <row r="9" spans="1:13" x14ac:dyDescent="0.15">
      <c r="A9" s="4" t="s">
        <v>24</v>
      </c>
      <c r="B9" s="5">
        <v>336</v>
      </c>
      <c r="C9" s="5">
        <v>142</v>
      </c>
      <c r="D9" s="5">
        <v>128</v>
      </c>
      <c r="E9" s="5">
        <v>21</v>
      </c>
      <c r="F9" s="5">
        <v>45</v>
      </c>
      <c r="G9" s="34" t="s">
        <v>219</v>
      </c>
      <c r="I9" s="4">
        <v>336</v>
      </c>
      <c r="J9" s="5">
        <v>108</v>
      </c>
      <c r="K9" s="5">
        <v>81</v>
      </c>
      <c r="L9" s="5">
        <v>141</v>
      </c>
      <c r="M9" s="3">
        <f>I9-J9-K9-L9</f>
        <v>6</v>
      </c>
    </row>
    <row r="10" spans="1:13" s="19" customFormat="1" x14ac:dyDescent="0.15">
      <c r="A10" s="17" t="s">
        <v>2</v>
      </c>
      <c r="B10" s="18"/>
      <c r="C10" s="18">
        <f>C9/$B$9</f>
        <v>0.42261904761904762</v>
      </c>
      <c r="D10" s="18">
        <f t="shared" ref="D10:F10" si="4">D9/$B$9</f>
        <v>0.38095238095238093</v>
      </c>
      <c r="E10" s="18">
        <f t="shared" si="4"/>
        <v>6.25E-2</v>
      </c>
      <c r="F10" s="18">
        <f t="shared" si="4"/>
        <v>0.13392857142857142</v>
      </c>
      <c r="G10" s="33" t="s">
        <v>219</v>
      </c>
      <c r="I10" s="17"/>
      <c r="J10" s="18">
        <f>J9/$I$9</f>
        <v>0.32142857142857145</v>
      </c>
      <c r="K10" s="18">
        <f t="shared" ref="K10:M10" si="5">K9/$I$9</f>
        <v>0.24107142857142858</v>
      </c>
      <c r="L10" s="18">
        <f t="shared" si="5"/>
        <v>0.41964285714285715</v>
      </c>
      <c r="M10" s="22">
        <f t="shared" si="5"/>
        <v>1.7857142857142856E-2</v>
      </c>
    </row>
    <row r="11" spans="1:13" x14ac:dyDescent="0.15">
      <c r="A11" s="4" t="s">
        <v>25</v>
      </c>
      <c r="B11" s="5">
        <v>2</v>
      </c>
      <c r="C11" s="5">
        <v>1</v>
      </c>
      <c r="D11" s="36" t="s">
        <v>219</v>
      </c>
      <c r="E11" s="36" t="s">
        <v>219</v>
      </c>
      <c r="F11" s="5">
        <v>1</v>
      </c>
      <c r="G11" s="34" t="s">
        <v>219</v>
      </c>
      <c r="I11" s="4">
        <v>2</v>
      </c>
      <c r="J11" s="36" t="s">
        <v>219</v>
      </c>
      <c r="K11" s="5">
        <v>1</v>
      </c>
      <c r="L11" s="36" t="s">
        <v>219</v>
      </c>
      <c r="M11" s="3">
        <f>I11-SUM(J11:L11)</f>
        <v>1</v>
      </c>
    </row>
    <row r="12" spans="1:13" s="19" customFormat="1" x14ac:dyDescent="0.15">
      <c r="A12" s="20" t="s">
        <v>2</v>
      </c>
      <c r="B12" s="21"/>
      <c r="C12" s="21">
        <f>C11/$B$11</f>
        <v>0.5</v>
      </c>
      <c r="D12" s="37" t="s">
        <v>219</v>
      </c>
      <c r="E12" s="37" t="s">
        <v>219</v>
      </c>
      <c r="F12" s="21">
        <f t="shared" ref="F12" si="6">F11/$B$11</f>
        <v>0.5</v>
      </c>
      <c r="G12" s="35" t="s">
        <v>219</v>
      </c>
      <c r="I12" s="20"/>
      <c r="J12" s="37" t="s">
        <v>219</v>
      </c>
      <c r="K12" s="21">
        <f t="shared" ref="K12:M12" si="7">K11/$I$11</f>
        <v>0.5</v>
      </c>
      <c r="L12" s="37" t="s">
        <v>219</v>
      </c>
      <c r="M12" s="23">
        <f t="shared" si="7"/>
        <v>0.5</v>
      </c>
    </row>
    <row r="13" spans="1:13" x14ac:dyDescent="0.15">
      <c r="A13" s="1" t="s">
        <v>26</v>
      </c>
    </row>
    <row r="14" spans="1:13" x14ac:dyDescent="0.15">
      <c r="A14" s="11" t="s">
        <v>27</v>
      </c>
      <c r="B14" s="12">
        <f>'2'!$C$5</f>
        <v>390</v>
      </c>
      <c r="C14" s="12">
        <v>129</v>
      </c>
      <c r="D14" s="12">
        <v>129</v>
      </c>
      <c r="E14" s="12">
        <v>83</v>
      </c>
      <c r="F14" s="12">
        <v>49</v>
      </c>
      <c r="G14" s="39" t="s">
        <v>219</v>
      </c>
      <c r="I14" s="11">
        <f>'2'!$C$5</f>
        <v>390</v>
      </c>
      <c r="J14" s="12">
        <v>181</v>
      </c>
      <c r="K14" s="12">
        <v>53</v>
      </c>
      <c r="L14" s="12">
        <v>147</v>
      </c>
      <c r="M14" s="13">
        <f>I14-J14-K14-L14</f>
        <v>9</v>
      </c>
    </row>
    <row r="15" spans="1:13" s="19" customFormat="1" x14ac:dyDescent="0.15">
      <c r="A15" s="17" t="s">
        <v>2</v>
      </c>
      <c r="B15" s="18"/>
      <c r="C15" s="18">
        <f>C14/$B$14</f>
        <v>0.33076923076923076</v>
      </c>
      <c r="D15" s="18">
        <f t="shared" ref="D15:F15" si="8">D14/$B$14</f>
        <v>0.33076923076923076</v>
      </c>
      <c r="E15" s="18">
        <f t="shared" si="8"/>
        <v>0.21282051282051281</v>
      </c>
      <c r="F15" s="18">
        <f t="shared" si="8"/>
        <v>0.12564102564102564</v>
      </c>
      <c r="G15" s="33" t="s">
        <v>219</v>
      </c>
      <c r="I15" s="17"/>
      <c r="J15" s="18">
        <f>J14/$I$14</f>
        <v>0.46410256410256412</v>
      </c>
      <c r="K15" s="18">
        <f t="shared" ref="K15:M15" si="9">K14/$I$14</f>
        <v>0.13589743589743589</v>
      </c>
      <c r="L15" s="18">
        <f t="shared" si="9"/>
        <v>0.37692307692307692</v>
      </c>
      <c r="M15" s="22">
        <f t="shared" si="9"/>
        <v>2.3076923076923078E-2</v>
      </c>
    </row>
    <row r="16" spans="1:13" x14ac:dyDescent="0.15">
      <c r="A16" s="4" t="s">
        <v>28</v>
      </c>
      <c r="B16" s="5">
        <f>'2'!$D$5</f>
        <v>368</v>
      </c>
      <c r="C16" s="5">
        <v>141</v>
      </c>
      <c r="D16" s="5">
        <v>71</v>
      </c>
      <c r="E16" s="5">
        <v>84</v>
      </c>
      <c r="F16" s="5">
        <v>72</v>
      </c>
      <c r="G16" s="34" t="s">
        <v>219</v>
      </c>
      <c r="I16" s="4">
        <f>'2'!$D$5</f>
        <v>368</v>
      </c>
      <c r="J16" s="5">
        <v>64</v>
      </c>
      <c r="K16" s="5">
        <v>143</v>
      </c>
      <c r="L16" s="5">
        <v>155</v>
      </c>
      <c r="M16" s="3">
        <f>I16-J16-K16-L16</f>
        <v>6</v>
      </c>
    </row>
    <row r="17" spans="1:13" s="19" customFormat="1" x14ac:dyDescent="0.15">
      <c r="A17" s="20" t="s">
        <v>2</v>
      </c>
      <c r="B17" s="21"/>
      <c r="C17" s="21">
        <f>C16/$B$16</f>
        <v>0.38315217391304346</v>
      </c>
      <c r="D17" s="21">
        <f t="shared" ref="D17:F17" si="10">D16/$B$16</f>
        <v>0.19293478260869565</v>
      </c>
      <c r="E17" s="21">
        <f t="shared" si="10"/>
        <v>0.22826086956521738</v>
      </c>
      <c r="F17" s="21">
        <f t="shared" si="10"/>
        <v>0.19565217391304349</v>
      </c>
      <c r="G17" s="35" t="s">
        <v>219</v>
      </c>
      <c r="I17" s="20"/>
      <c r="J17" s="21">
        <f>J16/$I$16</f>
        <v>0.17391304347826086</v>
      </c>
      <c r="K17" s="21">
        <f t="shared" ref="K17:M17" si="11">K16/$I$16</f>
        <v>0.38858695652173914</v>
      </c>
      <c r="L17" s="21">
        <f t="shared" si="11"/>
        <v>0.42119565217391303</v>
      </c>
      <c r="M17" s="23">
        <f t="shared" si="11"/>
        <v>1.6304347826086956E-2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view="pageBreakPreview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24" width="4.875" style="1" customWidth="1"/>
    <col min="25" max="16384" width="6.125" style="1"/>
  </cols>
  <sheetData>
    <row r="1" spans="1:14" x14ac:dyDescent="0.15">
      <c r="A1" s="1" t="s">
        <v>62</v>
      </c>
    </row>
    <row r="3" spans="1:14" x14ac:dyDescent="0.15">
      <c r="A3" s="1" t="s">
        <v>1</v>
      </c>
    </row>
    <row r="4" spans="1:14" s="2" customFormat="1" ht="127.5" customHeight="1" x14ac:dyDescent="0.15">
      <c r="A4" s="7" t="s">
        <v>2</v>
      </c>
      <c r="B4" s="8" t="s">
        <v>3</v>
      </c>
      <c r="C4" s="8" t="s">
        <v>64</v>
      </c>
      <c r="D4" s="8" t="s">
        <v>65</v>
      </c>
      <c r="E4" s="8" t="s">
        <v>66</v>
      </c>
      <c r="F4" s="8" t="s">
        <v>67</v>
      </c>
      <c r="G4" s="8" t="s">
        <v>68</v>
      </c>
      <c r="H4" s="8" t="s">
        <v>69</v>
      </c>
      <c r="I4" s="8" t="s">
        <v>70</v>
      </c>
      <c r="J4" s="8" t="s">
        <v>71</v>
      </c>
      <c r="K4" s="8" t="s">
        <v>72</v>
      </c>
      <c r="L4" s="8" t="s">
        <v>73</v>
      </c>
      <c r="M4" s="8" t="s">
        <v>34</v>
      </c>
      <c r="N4" s="10" t="s">
        <v>21</v>
      </c>
    </row>
    <row r="5" spans="1:14" x14ac:dyDescent="0.15">
      <c r="A5" s="4" t="s">
        <v>22</v>
      </c>
      <c r="B5" s="5">
        <v>763</v>
      </c>
      <c r="C5" s="5">
        <v>315</v>
      </c>
      <c r="D5" s="5">
        <v>451</v>
      </c>
      <c r="E5" s="5">
        <v>338</v>
      </c>
      <c r="F5" s="5">
        <v>188</v>
      </c>
      <c r="G5" s="5">
        <v>176</v>
      </c>
      <c r="H5" s="5">
        <v>6</v>
      </c>
      <c r="I5" s="5">
        <v>454</v>
      </c>
      <c r="J5" s="5">
        <v>21</v>
      </c>
      <c r="K5" s="5">
        <v>105</v>
      </c>
      <c r="L5" s="5">
        <v>35</v>
      </c>
      <c r="M5" s="5">
        <v>5</v>
      </c>
      <c r="N5" s="3">
        <v>18</v>
      </c>
    </row>
    <row r="6" spans="1:14" s="19" customFormat="1" x14ac:dyDescent="0.15">
      <c r="A6" s="17" t="s">
        <v>2</v>
      </c>
      <c r="B6" s="18"/>
      <c r="C6" s="18">
        <f>C5/$B$5</f>
        <v>0.41284403669724773</v>
      </c>
      <c r="D6" s="18">
        <f t="shared" ref="D6:N6" si="0">D5/$B$5</f>
        <v>0.5910878112712975</v>
      </c>
      <c r="E6" s="18">
        <f t="shared" si="0"/>
        <v>0.44298820445609438</v>
      </c>
      <c r="F6" s="18">
        <f t="shared" si="0"/>
        <v>0.24639580602883354</v>
      </c>
      <c r="G6" s="18">
        <f t="shared" si="0"/>
        <v>0.2306684141546527</v>
      </c>
      <c r="H6" s="18">
        <f t="shared" si="0"/>
        <v>7.8636959370904317E-3</v>
      </c>
      <c r="I6" s="18">
        <f t="shared" si="0"/>
        <v>0.59501965923984268</v>
      </c>
      <c r="J6" s="18">
        <f t="shared" si="0"/>
        <v>2.7522935779816515E-2</v>
      </c>
      <c r="K6" s="18">
        <f t="shared" si="0"/>
        <v>0.13761467889908258</v>
      </c>
      <c r="L6" s="18">
        <f t="shared" si="0"/>
        <v>4.5871559633027525E-2</v>
      </c>
      <c r="M6" s="18">
        <f t="shared" si="0"/>
        <v>6.55307994757536E-3</v>
      </c>
      <c r="N6" s="22">
        <f t="shared" si="0"/>
        <v>2.3591087811271297E-2</v>
      </c>
    </row>
    <row r="7" spans="1:14" x14ac:dyDescent="0.15">
      <c r="A7" s="4" t="s">
        <v>23</v>
      </c>
      <c r="B7" s="5">
        <v>419</v>
      </c>
      <c r="C7" s="5">
        <v>133</v>
      </c>
      <c r="D7" s="5">
        <v>239</v>
      </c>
      <c r="E7" s="5">
        <v>198</v>
      </c>
      <c r="F7" s="5">
        <v>104</v>
      </c>
      <c r="G7" s="5">
        <v>96</v>
      </c>
      <c r="H7" s="5">
        <v>5</v>
      </c>
      <c r="I7" s="5">
        <v>261</v>
      </c>
      <c r="J7" s="5">
        <v>15</v>
      </c>
      <c r="K7" s="5">
        <v>53</v>
      </c>
      <c r="L7" s="5">
        <v>22</v>
      </c>
      <c r="M7" s="5">
        <v>5</v>
      </c>
      <c r="N7" s="3">
        <v>9</v>
      </c>
    </row>
    <row r="8" spans="1:14" s="19" customFormat="1" x14ac:dyDescent="0.15">
      <c r="A8" s="17" t="s">
        <v>2</v>
      </c>
      <c r="B8" s="18"/>
      <c r="C8" s="18">
        <f>C7/$B$7</f>
        <v>0.31742243436754175</v>
      </c>
      <c r="D8" s="18">
        <f t="shared" ref="D8:N8" si="1">D7/$B$7</f>
        <v>0.57040572792362765</v>
      </c>
      <c r="E8" s="18">
        <f t="shared" si="1"/>
        <v>0.47255369928400953</v>
      </c>
      <c r="F8" s="18">
        <f t="shared" si="1"/>
        <v>0.24821002386634844</v>
      </c>
      <c r="G8" s="18">
        <f t="shared" si="1"/>
        <v>0.22911694510739858</v>
      </c>
      <c r="H8" s="18">
        <f t="shared" si="1"/>
        <v>1.1933174224343675E-2</v>
      </c>
      <c r="I8" s="18">
        <f t="shared" si="1"/>
        <v>0.62291169451073991</v>
      </c>
      <c r="J8" s="18">
        <f t="shared" si="1"/>
        <v>3.5799522673031027E-2</v>
      </c>
      <c r="K8" s="18">
        <f t="shared" si="1"/>
        <v>0.12649164677804295</v>
      </c>
      <c r="L8" s="18">
        <f t="shared" si="1"/>
        <v>5.2505966587112173E-2</v>
      </c>
      <c r="M8" s="18">
        <f t="shared" si="1"/>
        <v>1.1933174224343675E-2</v>
      </c>
      <c r="N8" s="22">
        <f t="shared" si="1"/>
        <v>2.1479713603818614E-2</v>
      </c>
    </row>
    <row r="9" spans="1:14" x14ac:dyDescent="0.15">
      <c r="A9" s="4" t="s">
        <v>24</v>
      </c>
      <c r="B9" s="5">
        <v>336</v>
      </c>
      <c r="C9" s="5">
        <v>177</v>
      </c>
      <c r="D9" s="5">
        <v>207</v>
      </c>
      <c r="E9" s="5">
        <v>137</v>
      </c>
      <c r="F9" s="5">
        <v>81</v>
      </c>
      <c r="G9" s="5">
        <v>78</v>
      </c>
      <c r="H9" s="5">
        <v>1</v>
      </c>
      <c r="I9" s="5">
        <v>191</v>
      </c>
      <c r="J9" s="5">
        <v>6</v>
      </c>
      <c r="K9" s="5">
        <v>52</v>
      </c>
      <c r="L9" s="5">
        <v>12</v>
      </c>
      <c r="M9" s="36" t="s">
        <v>219</v>
      </c>
      <c r="N9" s="3">
        <v>8</v>
      </c>
    </row>
    <row r="10" spans="1:14" s="19" customFormat="1" x14ac:dyDescent="0.15">
      <c r="A10" s="17" t="s">
        <v>2</v>
      </c>
      <c r="B10" s="18"/>
      <c r="C10" s="18">
        <f>C9/$B$9</f>
        <v>0.5267857142857143</v>
      </c>
      <c r="D10" s="18">
        <f t="shared" ref="D10:N10" si="2">D9/$B$9</f>
        <v>0.6160714285714286</v>
      </c>
      <c r="E10" s="18">
        <f t="shared" si="2"/>
        <v>0.40773809523809523</v>
      </c>
      <c r="F10" s="18">
        <f t="shared" si="2"/>
        <v>0.24107142857142858</v>
      </c>
      <c r="G10" s="18">
        <f t="shared" si="2"/>
        <v>0.23214285714285715</v>
      </c>
      <c r="H10" s="18">
        <f t="shared" si="2"/>
        <v>2.976190476190476E-3</v>
      </c>
      <c r="I10" s="18">
        <f t="shared" si="2"/>
        <v>0.56845238095238093</v>
      </c>
      <c r="J10" s="18">
        <f t="shared" si="2"/>
        <v>1.7857142857142856E-2</v>
      </c>
      <c r="K10" s="18">
        <f t="shared" si="2"/>
        <v>0.15476190476190477</v>
      </c>
      <c r="L10" s="18">
        <f t="shared" si="2"/>
        <v>3.5714285714285712E-2</v>
      </c>
      <c r="M10" s="38" t="s">
        <v>219</v>
      </c>
      <c r="N10" s="46">
        <f t="shared" si="2"/>
        <v>2.3809523809523808E-2</v>
      </c>
    </row>
    <row r="11" spans="1:14" x14ac:dyDescent="0.15">
      <c r="A11" s="4" t="s">
        <v>25</v>
      </c>
      <c r="B11" s="5">
        <v>2</v>
      </c>
      <c r="C11" s="5">
        <v>1</v>
      </c>
      <c r="D11" s="5">
        <v>1</v>
      </c>
      <c r="E11" s="5">
        <v>1</v>
      </c>
      <c r="F11" s="36" t="s">
        <v>219</v>
      </c>
      <c r="G11" s="36" t="s">
        <v>219</v>
      </c>
      <c r="H11" s="36" t="s">
        <v>219</v>
      </c>
      <c r="I11" s="36" t="s">
        <v>219</v>
      </c>
      <c r="J11" s="36" t="s">
        <v>219</v>
      </c>
      <c r="K11" s="36" t="s">
        <v>219</v>
      </c>
      <c r="L11" s="36" t="s">
        <v>219</v>
      </c>
      <c r="M11" s="36" t="s">
        <v>219</v>
      </c>
      <c r="N11" s="3">
        <v>1</v>
      </c>
    </row>
    <row r="12" spans="1:14" s="19" customFormat="1" x14ac:dyDescent="0.15">
      <c r="A12" s="20" t="s">
        <v>2</v>
      </c>
      <c r="B12" s="21"/>
      <c r="C12" s="21">
        <f>C11/$B$11</f>
        <v>0.5</v>
      </c>
      <c r="D12" s="21">
        <f t="shared" ref="D12:N12" si="3">D11/$B$11</f>
        <v>0.5</v>
      </c>
      <c r="E12" s="21">
        <f t="shared" si="3"/>
        <v>0.5</v>
      </c>
      <c r="F12" s="37" t="s">
        <v>219</v>
      </c>
      <c r="G12" s="37" t="s">
        <v>219</v>
      </c>
      <c r="H12" s="37" t="s">
        <v>219</v>
      </c>
      <c r="I12" s="37" t="s">
        <v>219</v>
      </c>
      <c r="J12" s="37" t="s">
        <v>219</v>
      </c>
      <c r="K12" s="37" t="s">
        <v>219</v>
      </c>
      <c r="L12" s="37" t="s">
        <v>219</v>
      </c>
      <c r="M12" s="37" t="s">
        <v>219</v>
      </c>
      <c r="N12" s="23">
        <f t="shared" si="3"/>
        <v>0.5</v>
      </c>
    </row>
    <row r="13" spans="1:14" x14ac:dyDescent="0.15">
      <c r="A13" s="1" t="s">
        <v>26</v>
      </c>
    </row>
    <row r="14" spans="1:14" x14ac:dyDescent="0.15">
      <c r="A14" s="11" t="s">
        <v>27</v>
      </c>
      <c r="B14" s="12">
        <f>'2'!$C$5</f>
        <v>390</v>
      </c>
      <c r="C14" s="12">
        <v>161</v>
      </c>
      <c r="D14" s="12">
        <v>227</v>
      </c>
      <c r="E14" s="12">
        <v>171</v>
      </c>
      <c r="F14" s="12">
        <v>98</v>
      </c>
      <c r="G14" s="12">
        <v>86</v>
      </c>
      <c r="H14" s="12">
        <v>4</v>
      </c>
      <c r="I14" s="12">
        <v>242</v>
      </c>
      <c r="J14" s="12">
        <v>10</v>
      </c>
      <c r="K14" s="12">
        <v>47</v>
      </c>
      <c r="L14" s="12">
        <v>24</v>
      </c>
      <c r="M14" s="12">
        <v>3</v>
      </c>
      <c r="N14" s="13">
        <v>10</v>
      </c>
    </row>
    <row r="15" spans="1:14" s="19" customFormat="1" x14ac:dyDescent="0.15">
      <c r="A15" s="17" t="s">
        <v>2</v>
      </c>
      <c r="B15" s="18"/>
      <c r="C15" s="45">
        <f>C14/$B$14</f>
        <v>0.4128205128205128</v>
      </c>
      <c r="D15" s="45">
        <f t="shared" ref="D15:N15" si="4">D14/$B$14</f>
        <v>0.58205128205128209</v>
      </c>
      <c r="E15" s="45">
        <f t="shared" si="4"/>
        <v>0.43846153846153846</v>
      </c>
      <c r="F15" s="45">
        <f t="shared" si="4"/>
        <v>0.25128205128205128</v>
      </c>
      <c r="G15" s="45">
        <f t="shared" si="4"/>
        <v>0.22051282051282051</v>
      </c>
      <c r="H15" s="45">
        <f t="shared" si="4"/>
        <v>1.0256410256410256E-2</v>
      </c>
      <c r="I15" s="45">
        <f t="shared" si="4"/>
        <v>0.62051282051282053</v>
      </c>
      <c r="J15" s="45">
        <f t="shared" si="4"/>
        <v>2.564102564102564E-2</v>
      </c>
      <c r="K15" s="45">
        <f t="shared" si="4"/>
        <v>0.12051282051282051</v>
      </c>
      <c r="L15" s="45">
        <f t="shared" si="4"/>
        <v>6.1538461538461542E-2</v>
      </c>
      <c r="M15" s="45">
        <f t="shared" si="4"/>
        <v>7.6923076923076927E-3</v>
      </c>
      <c r="N15" s="46">
        <f t="shared" si="4"/>
        <v>2.564102564102564E-2</v>
      </c>
    </row>
    <row r="16" spans="1:14" x14ac:dyDescent="0.15">
      <c r="A16" s="4" t="s">
        <v>28</v>
      </c>
      <c r="B16" s="5">
        <f>'2'!$D$5</f>
        <v>368</v>
      </c>
      <c r="C16" s="5">
        <v>150</v>
      </c>
      <c r="D16" s="5">
        <v>222</v>
      </c>
      <c r="E16" s="5">
        <v>165</v>
      </c>
      <c r="F16" s="5">
        <v>88</v>
      </c>
      <c r="G16" s="5">
        <v>88</v>
      </c>
      <c r="H16" s="5">
        <v>2</v>
      </c>
      <c r="I16" s="5">
        <v>210</v>
      </c>
      <c r="J16" s="5">
        <v>11</v>
      </c>
      <c r="K16" s="5">
        <v>58</v>
      </c>
      <c r="L16" s="5">
        <v>10</v>
      </c>
      <c r="M16" s="5">
        <v>2</v>
      </c>
      <c r="N16" s="3">
        <v>8</v>
      </c>
    </row>
    <row r="17" spans="1:14" s="19" customFormat="1" x14ac:dyDescent="0.15">
      <c r="A17" s="20" t="s">
        <v>2</v>
      </c>
      <c r="B17" s="21"/>
      <c r="C17" s="21">
        <f>C16/$B$16</f>
        <v>0.40760869565217389</v>
      </c>
      <c r="D17" s="21">
        <f t="shared" ref="D17:N17" si="5">D16/$B$16</f>
        <v>0.60326086956521741</v>
      </c>
      <c r="E17" s="21">
        <f t="shared" si="5"/>
        <v>0.4483695652173913</v>
      </c>
      <c r="F17" s="21">
        <f t="shared" si="5"/>
        <v>0.2391304347826087</v>
      </c>
      <c r="G17" s="21">
        <f t="shared" si="5"/>
        <v>0.2391304347826087</v>
      </c>
      <c r="H17" s="21">
        <f t="shared" si="5"/>
        <v>5.434782608695652E-3</v>
      </c>
      <c r="I17" s="21">
        <f t="shared" si="5"/>
        <v>0.57065217391304346</v>
      </c>
      <c r="J17" s="21">
        <f t="shared" si="5"/>
        <v>2.9891304347826088E-2</v>
      </c>
      <c r="K17" s="21">
        <f t="shared" si="5"/>
        <v>0.15760869565217392</v>
      </c>
      <c r="L17" s="21">
        <f t="shared" si="5"/>
        <v>2.717391304347826E-2</v>
      </c>
      <c r="M17" s="21">
        <f t="shared" si="5"/>
        <v>5.434782608695652E-3</v>
      </c>
      <c r="N17" s="23">
        <f t="shared" si="5"/>
        <v>2.1739130434782608E-2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7"/>
  <sheetViews>
    <sheetView view="pageBreakPreview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17" width="4.875" style="1" customWidth="1"/>
    <col min="18" max="18" width="6.5" style="1" customWidth="1"/>
    <col min="19" max="25" width="4.875" style="1" customWidth="1"/>
    <col min="26" max="16384" width="6.125" style="1"/>
  </cols>
  <sheetData>
    <row r="1" spans="1:21" x14ac:dyDescent="0.15">
      <c r="A1" s="1" t="s">
        <v>218</v>
      </c>
      <c r="K1" s="1" t="s">
        <v>63</v>
      </c>
      <c r="R1" s="1" t="s">
        <v>63</v>
      </c>
    </row>
    <row r="3" spans="1:21" x14ac:dyDescent="0.15">
      <c r="A3" s="1" t="s">
        <v>1</v>
      </c>
    </row>
    <row r="4" spans="1:21" s="2" customFormat="1" ht="127.5" customHeight="1" x14ac:dyDescent="0.15">
      <c r="A4" s="7" t="s">
        <v>2</v>
      </c>
      <c r="B4" s="8" t="s">
        <v>3</v>
      </c>
      <c r="C4" s="8" t="s">
        <v>212</v>
      </c>
      <c r="D4" s="8" t="s">
        <v>213</v>
      </c>
      <c r="E4" s="8" t="s">
        <v>214</v>
      </c>
      <c r="F4" s="8" t="s">
        <v>215</v>
      </c>
      <c r="G4" s="8" t="s">
        <v>216</v>
      </c>
      <c r="H4" s="47" t="s">
        <v>209</v>
      </c>
      <c r="I4" s="10" t="s">
        <v>220</v>
      </c>
      <c r="J4" s="1"/>
      <c r="K4" s="7" t="s">
        <v>3</v>
      </c>
      <c r="L4" s="8" t="s">
        <v>74</v>
      </c>
      <c r="M4" s="8" t="s">
        <v>75</v>
      </c>
      <c r="N4" s="8" t="s">
        <v>76</v>
      </c>
      <c r="O4" s="8" t="s">
        <v>77</v>
      </c>
      <c r="P4" s="10" t="s">
        <v>21</v>
      </c>
      <c r="Q4" s="1"/>
      <c r="R4" s="7" t="s">
        <v>217</v>
      </c>
      <c r="S4" s="8" t="s">
        <v>79</v>
      </c>
      <c r="T4" s="8" t="s">
        <v>80</v>
      </c>
      <c r="U4" s="10" t="s">
        <v>21</v>
      </c>
    </row>
    <row r="5" spans="1:21" x14ac:dyDescent="0.15">
      <c r="A5" s="4" t="s">
        <v>22</v>
      </c>
      <c r="B5" s="5">
        <v>763</v>
      </c>
      <c r="C5" s="5">
        <v>731</v>
      </c>
      <c r="D5" s="5">
        <v>382</v>
      </c>
      <c r="E5" s="5">
        <v>10</v>
      </c>
      <c r="F5" s="5">
        <v>543</v>
      </c>
      <c r="G5" s="5">
        <v>292</v>
      </c>
      <c r="H5" s="5">
        <v>19</v>
      </c>
      <c r="I5" s="3">
        <v>11</v>
      </c>
      <c r="K5" s="4">
        <v>763</v>
      </c>
      <c r="L5" s="5">
        <v>186</v>
      </c>
      <c r="M5" s="5">
        <v>266</v>
      </c>
      <c r="N5" s="5">
        <v>154</v>
      </c>
      <c r="O5" s="5">
        <v>148</v>
      </c>
      <c r="P5" s="3">
        <f>K5-L5-M5-N5-O5</f>
        <v>9</v>
      </c>
      <c r="R5" s="4">
        <v>763</v>
      </c>
      <c r="S5" s="5">
        <f>L5+M5</f>
        <v>452</v>
      </c>
      <c r="T5" s="5">
        <f>N5+O5</f>
        <v>302</v>
      </c>
      <c r="U5" s="3">
        <f>R5-S5-T5</f>
        <v>9</v>
      </c>
    </row>
    <row r="6" spans="1:21" s="19" customFormat="1" x14ac:dyDescent="0.15">
      <c r="A6" s="17" t="s">
        <v>2</v>
      </c>
      <c r="B6" s="18"/>
      <c r="C6" s="18">
        <f>C5/$B$5</f>
        <v>0.95806028833551771</v>
      </c>
      <c r="D6" s="18">
        <f t="shared" ref="D6:G6" si="0">D5/$B$5</f>
        <v>0.50065530799475755</v>
      </c>
      <c r="E6" s="18">
        <f t="shared" si="0"/>
        <v>1.310615989515072E-2</v>
      </c>
      <c r="F6" s="18">
        <f t="shared" si="0"/>
        <v>0.71166448230668411</v>
      </c>
      <c r="G6" s="18">
        <f t="shared" si="0"/>
        <v>0.38269986893840102</v>
      </c>
      <c r="H6" s="18">
        <f>H5/$B$5</f>
        <v>2.4901703800786368E-2</v>
      </c>
      <c r="I6" s="22">
        <f>I5/$B$5</f>
        <v>1.4416775884665793E-2</v>
      </c>
      <c r="K6" s="17"/>
      <c r="L6" s="18">
        <f>L5/$K$5</f>
        <v>0.24377457404980341</v>
      </c>
      <c r="M6" s="18">
        <f t="shared" ref="M6:P6" si="1">M5/$K$5</f>
        <v>0.34862385321100919</v>
      </c>
      <c r="N6" s="18">
        <f t="shared" si="1"/>
        <v>0.20183486238532111</v>
      </c>
      <c r="O6" s="18">
        <f t="shared" si="1"/>
        <v>0.19397116644823068</v>
      </c>
      <c r="P6" s="22">
        <f t="shared" si="1"/>
        <v>1.1795543905635648E-2</v>
      </c>
      <c r="R6" s="17"/>
      <c r="S6" s="18">
        <f>S5/$R$5</f>
        <v>0.5923984272608126</v>
      </c>
      <c r="T6" s="18">
        <f t="shared" ref="T6:U6" si="2">T5/$R$5</f>
        <v>0.39580602883355176</v>
      </c>
      <c r="U6" s="22">
        <f t="shared" si="2"/>
        <v>1.1795543905635648E-2</v>
      </c>
    </row>
    <row r="7" spans="1:21" x14ac:dyDescent="0.15">
      <c r="A7" s="4" t="s">
        <v>23</v>
      </c>
      <c r="B7" s="5">
        <v>419</v>
      </c>
      <c r="C7" s="5">
        <v>397</v>
      </c>
      <c r="D7" s="5">
        <v>216</v>
      </c>
      <c r="E7" s="5">
        <v>6</v>
      </c>
      <c r="F7" s="5">
        <v>251</v>
      </c>
      <c r="G7" s="5">
        <v>147</v>
      </c>
      <c r="H7" s="5">
        <v>10</v>
      </c>
      <c r="I7" s="3">
        <v>9</v>
      </c>
      <c r="K7" s="4">
        <v>419</v>
      </c>
      <c r="L7" s="5">
        <v>103</v>
      </c>
      <c r="M7" s="5">
        <v>132</v>
      </c>
      <c r="N7" s="5">
        <v>81</v>
      </c>
      <c r="O7" s="5">
        <v>97</v>
      </c>
      <c r="P7" s="3">
        <f>K7-L7-M7-N7-O7</f>
        <v>6</v>
      </c>
      <c r="R7" s="4">
        <v>419</v>
      </c>
      <c r="S7" s="5">
        <f>L7+M7</f>
        <v>235</v>
      </c>
      <c r="T7" s="5">
        <f>N7+O7</f>
        <v>178</v>
      </c>
      <c r="U7" s="3">
        <f>R7-S7-T7</f>
        <v>6</v>
      </c>
    </row>
    <row r="8" spans="1:21" s="19" customFormat="1" x14ac:dyDescent="0.15">
      <c r="A8" s="17" t="s">
        <v>2</v>
      </c>
      <c r="B8" s="18"/>
      <c r="C8" s="18">
        <f>C7/$B$7</f>
        <v>0.94749403341288785</v>
      </c>
      <c r="D8" s="18">
        <f t="shared" ref="D8:I8" si="3">D7/$B$7</f>
        <v>0.51551312649164682</v>
      </c>
      <c r="E8" s="18">
        <f t="shared" si="3"/>
        <v>1.4319809069212411E-2</v>
      </c>
      <c r="F8" s="18">
        <f t="shared" si="3"/>
        <v>0.59904534606205251</v>
      </c>
      <c r="G8" s="18">
        <f t="shared" si="3"/>
        <v>0.35083532219570407</v>
      </c>
      <c r="H8" s="18">
        <f t="shared" ref="H8" si="4">H7/$B$7</f>
        <v>2.386634844868735E-2</v>
      </c>
      <c r="I8" s="22">
        <f t="shared" si="3"/>
        <v>2.1479713603818614E-2</v>
      </c>
      <c r="K8" s="17"/>
      <c r="L8" s="18">
        <f>L7/$K$7</f>
        <v>0.24582338902147971</v>
      </c>
      <c r="M8" s="18">
        <f t="shared" ref="M8:P8" si="5">M7/$K$7</f>
        <v>0.31503579952267302</v>
      </c>
      <c r="N8" s="18">
        <f t="shared" si="5"/>
        <v>0.19331742243436753</v>
      </c>
      <c r="O8" s="18">
        <f t="shared" si="5"/>
        <v>0.23150357995226731</v>
      </c>
      <c r="P8" s="22">
        <f t="shared" si="5"/>
        <v>1.4319809069212411E-2</v>
      </c>
      <c r="R8" s="17"/>
      <c r="S8" s="18">
        <f>S7/$R$7</f>
        <v>0.56085918854415273</v>
      </c>
      <c r="T8" s="18">
        <f t="shared" ref="T8:U8" si="6">T7/$R$7</f>
        <v>0.42482100238663484</v>
      </c>
      <c r="U8" s="22">
        <f t="shared" si="6"/>
        <v>1.4319809069212411E-2</v>
      </c>
    </row>
    <row r="9" spans="1:21" x14ac:dyDescent="0.15">
      <c r="A9" s="4" t="s">
        <v>24</v>
      </c>
      <c r="B9" s="5">
        <v>336</v>
      </c>
      <c r="C9" s="5">
        <v>327</v>
      </c>
      <c r="D9" s="5">
        <v>163</v>
      </c>
      <c r="E9" s="5">
        <v>3</v>
      </c>
      <c r="F9" s="5">
        <v>287</v>
      </c>
      <c r="G9" s="5">
        <v>143</v>
      </c>
      <c r="H9" s="5">
        <v>9</v>
      </c>
      <c r="I9" s="3">
        <v>1</v>
      </c>
      <c r="K9" s="4">
        <v>336</v>
      </c>
      <c r="L9" s="5">
        <v>82</v>
      </c>
      <c r="M9" s="5">
        <v>130</v>
      </c>
      <c r="N9" s="5">
        <v>71</v>
      </c>
      <c r="O9" s="5">
        <v>51</v>
      </c>
      <c r="P9" s="3">
        <f>K9-L9-M9-N9-O9</f>
        <v>2</v>
      </c>
      <c r="R9" s="4">
        <v>336</v>
      </c>
      <c r="S9" s="5">
        <f>L9+M9</f>
        <v>212</v>
      </c>
      <c r="T9" s="5">
        <f>N9+O9</f>
        <v>122</v>
      </c>
      <c r="U9" s="3">
        <f>R9-S9-T9</f>
        <v>2</v>
      </c>
    </row>
    <row r="10" spans="1:21" s="19" customFormat="1" x14ac:dyDescent="0.15">
      <c r="A10" s="17" t="s">
        <v>2</v>
      </c>
      <c r="B10" s="18"/>
      <c r="C10" s="18">
        <f>C9/$B$9</f>
        <v>0.9732142857142857</v>
      </c>
      <c r="D10" s="18">
        <f t="shared" ref="D10:I10" si="7">D9/$B$9</f>
        <v>0.48511904761904762</v>
      </c>
      <c r="E10" s="18">
        <f t="shared" si="7"/>
        <v>8.9285714285714281E-3</v>
      </c>
      <c r="F10" s="18">
        <f t="shared" si="7"/>
        <v>0.85416666666666663</v>
      </c>
      <c r="G10" s="18">
        <f t="shared" si="7"/>
        <v>0.42559523809523808</v>
      </c>
      <c r="H10" s="18">
        <f t="shared" ref="H10" si="8">H9/$B$9</f>
        <v>2.6785714285714284E-2</v>
      </c>
      <c r="I10" s="22">
        <f t="shared" si="7"/>
        <v>2.976190476190476E-3</v>
      </c>
      <c r="K10" s="17"/>
      <c r="L10" s="18">
        <f>L9/$K$9</f>
        <v>0.24404761904761904</v>
      </c>
      <c r="M10" s="18">
        <f t="shared" ref="M10:P10" si="9">M9/$K$9</f>
        <v>0.38690476190476192</v>
      </c>
      <c r="N10" s="18">
        <f t="shared" si="9"/>
        <v>0.21130952380952381</v>
      </c>
      <c r="O10" s="18">
        <f t="shared" si="9"/>
        <v>0.15178571428571427</v>
      </c>
      <c r="P10" s="22">
        <f t="shared" si="9"/>
        <v>5.9523809523809521E-3</v>
      </c>
      <c r="R10" s="17"/>
      <c r="S10" s="18">
        <f>S9/$R$9</f>
        <v>0.63095238095238093</v>
      </c>
      <c r="T10" s="18">
        <f t="shared" ref="T10:U10" si="10">T9/$R$9</f>
        <v>0.36309523809523808</v>
      </c>
      <c r="U10" s="22">
        <f t="shared" si="10"/>
        <v>5.9523809523809521E-3</v>
      </c>
    </row>
    <row r="11" spans="1:21" x14ac:dyDescent="0.15">
      <c r="A11" s="4" t="s">
        <v>25</v>
      </c>
      <c r="B11" s="5">
        <v>2</v>
      </c>
      <c r="C11" s="5">
        <v>1</v>
      </c>
      <c r="D11" s="5">
        <v>1</v>
      </c>
      <c r="E11" s="36" t="s">
        <v>219</v>
      </c>
      <c r="F11" s="36" t="s">
        <v>219</v>
      </c>
      <c r="G11" s="36" t="s">
        <v>219</v>
      </c>
      <c r="H11" s="36" t="s">
        <v>219</v>
      </c>
      <c r="I11" s="3">
        <v>1</v>
      </c>
      <c r="K11" s="4">
        <v>2</v>
      </c>
      <c r="L11" s="36" t="s">
        <v>219</v>
      </c>
      <c r="M11" s="5">
        <v>1</v>
      </c>
      <c r="N11" s="36" t="s">
        <v>219</v>
      </c>
      <c r="O11" s="36" t="s">
        <v>219</v>
      </c>
      <c r="P11" s="3">
        <f>K11-SUM(L11:O11)</f>
        <v>1</v>
      </c>
      <c r="R11" s="4">
        <v>2</v>
      </c>
      <c r="S11" s="5">
        <f>SUM(L11:M11)</f>
        <v>1</v>
      </c>
      <c r="T11" s="36" t="s">
        <v>219</v>
      </c>
      <c r="U11" s="3">
        <f>R11-SUM(S11:T11)</f>
        <v>1</v>
      </c>
    </row>
    <row r="12" spans="1:21" s="19" customFormat="1" x14ac:dyDescent="0.15">
      <c r="A12" s="20" t="s">
        <v>2</v>
      </c>
      <c r="B12" s="21"/>
      <c r="C12" s="21">
        <f>C11/$B$11</f>
        <v>0.5</v>
      </c>
      <c r="D12" s="21">
        <f t="shared" ref="D12:I12" si="11">D11/$B$11</f>
        <v>0.5</v>
      </c>
      <c r="E12" s="37" t="s">
        <v>219</v>
      </c>
      <c r="F12" s="37" t="s">
        <v>219</v>
      </c>
      <c r="G12" s="37" t="s">
        <v>219</v>
      </c>
      <c r="H12" s="37" t="s">
        <v>219</v>
      </c>
      <c r="I12" s="23">
        <f t="shared" si="11"/>
        <v>0.5</v>
      </c>
      <c r="K12" s="20"/>
      <c r="L12" s="37" t="s">
        <v>219</v>
      </c>
      <c r="M12" s="21">
        <f t="shared" ref="M12:P12" si="12">M11/$K$11</f>
        <v>0.5</v>
      </c>
      <c r="N12" s="37" t="s">
        <v>219</v>
      </c>
      <c r="O12" s="37" t="s">
        <v>219</v>
      </c>
      <c r="P12" s="23">
        <f t="shared" si="12"/>
        <v>0.5</v>
      </c>
      <c r="R12" s="20"/>
      <c r="S12" s="21">
        <f>S11/$R$11</f>
        <v>0.5</v>
      </c>
      <c r="T12" s="37" t="s">
        <v>219</v>
      </c>
      <c r="U12" s="23">
        <f t="shared" ref="U12" si="13">U11/$R$11</f>
        <v>0.5</v>
      </c>
    </row>
    <row r="13" spans="1:21" x14ac:dyDescent="0.15">
      <c r="A13" s="1" t="s">
        <v>26</v>
      </c>
    </row>
    <row r="14" spans="1:21" x14ac:dyDescent="0.15">
      <c r="A14" s="11" t="s">
        <v>27</v>
      </c>
      <c r="B14" s="12">
        <f>'2'!$C$5</f>
        <v>390</v>
      </c>
      <c r="C14" s="12">
        <v>373</v>
      </c>
      <c r="D14" s="12">
        <v>192</v>
      </c>
      <c r="E14" s="12">
        <v>4</v>
      </c>
      <c r="F14" s="12">
        <v>281</v>
      </c>
      <c r="G14" s="12">
        <v>154</v>
      </c>
      <c r="H14" s="12">
        <v>7</v>
      </c>
      <c r="I14" s="13">
        <v>6</v>
      </c>
      <c r="K14" s="11">
        <f>'2'!$C$5</f>
        <v>390</v>
      </c>
      <c r="L14" s="12">
        <v>115</v>
      </c>
      <c r="M14" s="12">
        <v>149</v>
      </c>
      <c r="N14" s="12">
        <v>70</v>
      </c>
      <c r="O14" s="12">
        <v>52</v>
      </c>
      <c r="P14" s="13">
        <f>K14-L14-M14-N14-O14</f>
        <v>4</v>
      </c>
      <c r="R14" s="11">
        <f>'2'!$C$5</f>
        <v>390</v>
      </c>
      <c r="S14" s="12">
        <f>L14+M14</f>
        <v>264</v>
      </c>
      <c r="T14" s="12">
        <f>N14+O14</f>
        <v>122</v>
      </c>
      <c r="U14" s="13">
        <f>R14-S14-T14</f>
        <v>4</v>
      </c>
    </row>
    <row r="15" spans="1:21" s="19" customFormat="1" x14ac:dyDescent="0.15">
      <c r="A15" s="17" t="s">
        <v>2</v>
      </c>
      <c r="B15" s="18"/>
      <c r="C15" s="18">
        <f>C14/$B$14</f>
        <v>0.95641025641025645</v>
      </c>
      <c r="D15" s="18">
        <f t="shared" ref="D15:I15" si="14">D14/$B$14</f>
        <v>0.49230769230769234</v>
      </c>
      <c r="E15" s="18">
        <f t="shared" si="14"/>
        <v>1.0256410256410256E-2</v>
      </c>
      <c r="F15" s="18">
        <f t="shared" si="14"/>
        <v>0.72051282051282051</v>
      </c>
      <c r="G15" s="18">
        <f t="shared" si="14"/>
        <v>0.39487179487179486</v>
      </c>
      <c r="H15" s="18">
        <f>H14/$B$14</f>
        <v>1.7948717948717947E-2</v>
      </c>
      <c r="I15" s="22">
        <f t="shared" si="14"/>
        <v>1.5384615384615385E-2</v>
      </c>
      <c r="K15" s="17"/>
      <c r="L15" s="18">
        <f>L14/$K$14</f>
        <v>0.29487179487179488</v>
      </c>
      <c r="M15" s="18">
        <f t="shared" ref="M15:P15" si="15">M14/$K$14</f>
        <v>0.38205128205128203</v>
      </c>
      <c r="N15" s="18">
        <f t="shared" si="15"/>
        <v>0.17948717948717949</v>
      </c>
      <c r="O15" s="18">
        <f t="shared" si="15"/>
        <v>0.13333333333333333</v>
      </c>
      <c r="P15" s="22">
        <f t="shared" si="15"/>
        <v>1.0256410256410256E-2</v>
      </c>
      <c r="R15" s="17"/>
      <c r="S15" s="18">
        <f>S14/$R$14</f>
        <v>0.67692307692307696</v>
      </c>
      <c r="T15" s="18">
        <f t="shared" ref="T15:U15" si="16">T14/$R$14</f>
        <v>0.31282051282051282</v>
      </c>
      <c r="U15" s="22">
        <f t="shared" si="16"/>
        <v>1.0256410256410256E-2</v>
      </c>
    </row>
    <row r="16" spans="1:21" x14ac:dyDescent="0.15">
      <c r="A16" s="4" t="s">
        <v>28</v>
      </c>
      <c r="B16" s="5">
        <f>'2'!$D$5</f>
        <v>368</v>
      </c>
      <c r="C16" s="5">
        <v>353</v>
      </c>
      <c r="D16" s="5">
        <v>188</v>
      </c>
      <c r="E16" s="5">
        <v>6</v>
      </c>
      <c r="F16" s="5">
        <v>259</v>
      </c>
      <c r="G16" s="5">
        <v>136</v>
      </c>
      <c r="H16" s="5">
        <v>12</v>
      </c>
      <c r="I16" s="3">
        <v>5</v>
      </c>
      <c r="K16" s="4">
        <f>'2'!$D$5</f>
        <v>368</v>
      </c>
      <c r="L16" s="5">
        <v>71</v>
      </c>
      <c r="M16" s="5">
        <v>115</v>
      </c>
      <c r="N16" s="5">
        <v>82</v>
      </c>
      <c r="O16" s="5">
        <v>95</v>
      </c>
      <c r="P16" s="3">
        <f>K16-L16-M16-N16-O16</f>
        <v>5</v>
      </c>
      <c r="R16" s="4">
        <f>'2'!$D$5</f>
        <v>368</v>
      </c>
      <c r="S16" s="5">
        <f>L16+M16</f>
        <v>186</v>
      </c>
      <c r="T16" s="5">
        <f>N16+O16</f>
        <v>177</v>
      </c>
      <c r="U16" s="3">
        <f>R16-S16-T16</f>
        <v>5</v>
      </c>
    </row>
    <row r="17" spans="1:21" s="19" customFormat="1" x14ac:dyDescent="0.15">
      <c r="A17" s="20" t="s">
        <v>2</v>
      </c>
      <c r="B17" s="21"/>
      <c r="C17" s="21">
        <f>C16/$B$16</f>
        <v>0.95923913043478259</v>
      </c>
      <c r="D17" s="21">
        <f t="shared" ref="D17:I17" si="17">D16/$B$16</f>
        <v>0.51086956521739135</v>
      </c>
      <c r="E17" s="21">
        <f t="shared" si="17"/>
        <v>1.6304347826086956E-2</v>
      </c>
      <c r="F17" s="21">
        <f t="shared" si="17"/>
        <v>0.70380434782608692</v>
      </c>
      <c r="G17" s="21">
        <f t="shared" si="17"/>
        <v>0.36956521739130432</v>
      </c>
      <c r="H17" s="21">
        <f t="shared" ref="H17" si="18">H16/$B$16</f>
        <v>3.2608695652173912E-2</v>
      </c>
      <c r="I17" s="23">
        <f t="shared" si="17"/>
        <v>1.358695652173913E-2</v>
      </c>
      <c r="K17" s="20"/>
      <c r="L17" s="21">
        <f>L16/$K$16</f>
        <v>0.19293478260869565</v>
      </c>
      <c r="M17" s="21">
        <f t="shared" ref="M17:P17" si="19">M16/$K$16</f>
        <v>0.3125</v>
      </c>
      <c r="N17" s="21">
        <f t="shared" si="19"/>
        <v>0.22282608695652173</v>
      </c>
      <c r="O17" s="21">
        <f t="shared" si="19"/>
        <v>0.25815217391304346</v>
      </c>
      <c r="P17" s="23">
        <f t="shared" si="19"/>
        <v>1.358695652173913E-2</v>
      </c>
      <c r="R17" s="20"/>
      <c r="S17" s="21">
        <f>S16/$R$16</f>
        <v>0.50543478260869568</v>
      </c>
      <c r="T17" s="21">
        <f t="shared" ref="T17:U17" si="20">T16/$R$16</f>
        <v>0.48097826086956524</v>
      </c>
      <c r="U17" s="23">
        <f t="shared" si="20"/>
        <v>1.358695652173913E-2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7"/>
  <sheetViews>
    <sheetView view="pageBreakPreview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3" width="4.875" style="1" customWidth="1"/>
    <col min="4" max="4" width="6.25" style="1" customWidth="1"/>
    <col min="5" max="11" width="4.875" style="1" customWidth="1"/>
    <col min="12" max="12" width="8.25" style="1" customWidth="1"/>
    <col min="13" max="13" width="6.25" style="1" customWidth="1"/>
    <col min="14" max="17" width="4.875" style="1" customWidth="1"/>
    <col min="18" max="18" width="6.375" style="1" customWidth="1"/>
    <col min="19" max="19" width="4.875" style="1" customWidth="1"/>
    <col min="20" max="20" width="5.625" style="1" customWidth="1"/>
    <col min="21" max="21" width="6.125" style="1" customWidth="1"/>
    <col min="22" max="24" width="4.875" style="1" customWidth="1"/>
    <col min="25" max="16384" width="6.125" style="1"/>
  </cols>
  <sheetData>
    <row r="1" spans="1:24" x14ac:dyDescent="0.15">
      <c r="A1" s="1" t="s">
        <v>211</v>
      </c>
      <c r="H1" s="1" t="s">
        <v>78</v>
      </c>
      <c r="R1" s="1" t="s">
        <v>90</v>
      </c>
    </row>
    <row r="3" spans="1:24" x14ac:dyDescent="0.15">
      <c r="A3" s="1" t="s">
        <v>1</v>
      </c>
    </row>
    <row r="4" spans="1:24" s="2" customFormat="1" ht="127.5" customHeight="1" x14ac:dyDescent="0.15">
      <c r="A4" s="14" t="s">
        <v>2</v>
      </c>
      <c r="B4" s="8" t="s">
        <v>3</v>
      </c>
      <c r="C4" s="8" t="s">
        <v>81</v>
      </c>
      <c r="D4" s="8" t="s">
        <v>82</v>
      </c>
      <c r="E4" s="8" t="s">
        <v>61</v>
      </c>
      <c r="F4" s="10" t="s">
        <v>21</v>
      </c>
      <c r="H4" s="7" t="s">
        <v>3</v>
      </c>
      <c r="I4" s="8" t="s">
        <v>83</v>
      </c>
      <c r="J4" s="8" t="s">
        <v>84</v>
      </c>
      <c r="K4" s="8" t="s">
        <v>85</v>
      </c>
      <c r="L4" s="8" t="s">
        <v>86</v>
      </c>
      <c r="M4" s="8" t="s">
        <v>87</v>
      </c>
      <c r="N4" s="8" t="s">
        <v>88</v>
      </c>
      <c r="O4" s="8" t="s">
        <v>89</v>
      </c>
      <c r="P4" s="10" t="s">
        <v>21</v>
      </c>
      <c r="Q4" s="1"/>
      <c r="R4" s="7" t="s">
        <v>217</v>
      </c>
      <c r="S4" s="8" t="s">
        <v>92</v>
      </c>
      <c r="T4" s="8" t="s">
        <v>86</v>
      </c>
      <c r="U4" s="8" t="s">
        <v>93</v>
      </c>
      <c r="V4" s="8" t="s">
        <v>88</v>
      </c>
      <c r="W4" s="8" t="s">
        <v>94</v>
      </c>
      <c r="X4" s="10" t="s">
        <v>21</v>
      </c>
    </row>
    <row r="5" spans="1:24" x14ac:dyDescent="0.15">
      <c r="A5" s="15" t="s">
        <v>22</v>
      </c>
      <c r="B5" s="5">
        <v>763</v>
      </c>
      <c r="C5" s="5">
        <v>116</v>
      </c>
      <c r="D5" s="5">
        <v>315</v>
      </c>
      <c r="E5" s="5">
        <v>313</v>
      </c>
      <c r="F5" s="3">
        <f>B5-C5-D5-E5</f>
        <v>19</v>
      </c>
      <c r="H5" s="4">
        <v>763</v>
      </c>
      <c r="I5" s="5">
        <v>220</v>
      </c>
      <c r="J5" s="5">
        <v>300</v>
      </c>
      <c r="K5" s="5">
        <v>45</v>
      </c>
      <c r="L5" s="5">
        <v>35</v>
      </c>
      <c r="M5" s="5">
        <v>47</v>
      </c>
      <c r="N5" s="5">
        <v>9</v>
      </c>
      <c r="O5" s="5">
        <v>32</v>
      </c>
      <c r="P5" s="3">
        <f>H5-I5-J5-K5-L5-M5-N5-O5</f>
        <v>75</v>
      </c>
      <c r="R5" s="4">
        <f>I5+J5</f>
        <v>520</v>
      </c>
      <c r="S5" s="5">
        <v>52</v>
      </c>
      <c r="T5" s="5">
        <v>63</v>
      </c>
      <c r="U5" s="5">
        <v>153</v>
      </c>
      <c r="V5" s="5">
        <v>238</v>
      </c>
      <c r="W5" s="5">
        <v>11</v>
      </c>
      <c r="X5" s="3">
        <f>R5-S5-T5-U5-V5-W5</f>
        <v>3</v>
      </c>
    </row>
    <row r="6" spans="1:24" s="19" customFormat="1" x14ac:dyDescent="0.15">
      <c r="A6" s="26" t="s">
        <v>2</v>
      </c>
      <c r="B6" s="18"/>
      <c r="C6" s="18">
        <f>C5/$B$5</f>
        <v>0.15203145478374835</v>
      </c>
      <c r="D6" s="18">
        <f t="shared" ref="D6:F6" si="0">D5/$B$5</f>
        <v>0.41284403669724773</v>
      </c>
      <c r="E6" s="18">
        <f t="shared" si="0"/>
        <v>0.41022280471821754</v>
      </c>
      <c r="F6" s="22">
        <f t="shared" si="0"/>
        <v>2.4901703800786368E-2</v>
      </c>
      <c r="H6" s="17"/>
      <c r="I6" s="18">
        <f>I5/$H$5</f>
        <v>0.28833551769331583</v>
      </c>
      <c r="J6" s="18">
        <f t="shared" ref="J6:P6" si="1">J5/$H$5</f>
        <v>0.39318479685452162</v>
      </c>
      <c r="K6" s="18">
        <f t="shared" si="1"/>
        <v>5.8977719528178242E-2</v>
      </c>
      <c r="L6" s="18">
        <f t="shared" si="1"/>
        <v>4.5871559633027525E-2</v>
      </c>
      <c r="M6" s="18">
        <f t="shared" si="1"/>
        <v>6.1598951507208385E-2</v>
      </c>
      <c r="N6" s="18">
        <f t="shared" si="1"/>
        <v>1.1795543905635648E-2</v>
      </c>
      <c r="O6" s="18">
        <f t="shared" si="1"/>
        <v>4.1939711664482307E-2</v>
      </c>
      <c r="P6" s="22">
        <f t="shared" si="1"/>
        <v>9.8296199213630406E-2</v>
      </c>
      <c r="R6" s="17"/>
      <c r="S6" s="18">
        <f>S5/$R$5</f>
        <v>0.1</v>
      </c>
      <c r="T6" s="18">
        <f t="shared" ref="T6:X6" si="2">T5/$R$5</f>
        <v>0.12115384615384615</v>
      </c>
      <c r="U6" s="18">
        <f t="shared" si="2"/>
        <v>0.29423076923076924</v>
      </c>
      <c r="V6" s="18">
        <f t="shared" si="2"/>
        <v>0.45769230769230768</v>
      </c>
      <c r="W6" s="18">
        <f t="shared" si="2"/>
        <v>2.1153846153846155E-2</v>
      </c>
      <c r="X6" s="22">
        <f t="shared" si="2"/>
        <v>5.7692307692307696E-3</v>
      </c>
    </row>
    <row r="7" spans="1:24" x14ac:dyDescent="0.15">
      <c r="A7" s="15" t="s">
        <v>23</v>
      </c>
      <c r="B7" s="5">
        <v>419</v>
      </c>
      <c r="C7" s="5">
        <v>52</v>
      </c>
      <c r="D7" s="5">
        <v>189</v>
      </c>
      <c r="E7" s="5">
        <v>164</v>
      </c>
      <c r="F7" s="3">
        <f>B7-C7-D7-E7</f>
        <v>14</v>
      </c>
      <c r="H7" s="4">
        <v>419</v>
      </c>
      <c r="I7" s="5">
        <v>92</v>
      </c>
      <c r="J7" s="5">
        <v>152</v>
      </c>
      <c r="K7" s="5">
        <v>35</v>
      </c>
      <c r="L7" s="5">
        <v>27</v>
      </c>
      <c r="M7" s="5">
        <v>42</v>
      </c>
      <c r="N7" s="5">
        <v>7</v>
      </c>
      <c r="O7" s="5">
        <v>17</v>
      </c>
      <c r="P7" s="3">
        <f>H7-I7-J7-K7-L7-M7-N7-O7</f>
        <v>47</v>
      </c>
      <c r="R7" s="4">
        <f>I7+J7</f>
        <v>244</v>
      </c>
      <c r="S7" s="5">
        <v>23</v>
      </c>
      <c r="T7" s="5">
        <v>34</v>
      </c>
      <c r="U7" s="5">
        <v>69</v>
      </c>
      <c r="V7" s="5">
        <v>112</v>
      </c>
      <c r="W7" s="5">
        <v>5</v>
      </c>
      <c r="X7" s="3">
        <f>R7-S7-T7-U7-V7-W7</f>
        <v>1</v>
      </c>
    </row>
    <row r="8" spans="1:24" s="19" customFormat="1" x14ac:dyDescent="0.15">
      <c r="A8" s="26" t="s">
        <v>2</v>
      </c>
      <c r="B8" s="18"/>
      <c r="C8" s="18">
        <f>C7/$B$7</f>
        <v>0.12410501193317422</v>
      </c>
      <c r="D8" s="18">
        <f t="shared" ref="D8:F8" si="3">D7/$B$7</f>
        <v>0.45107398568019091</v>
      </c>
      <c r="E8" s="18">
        <f t="shared" si="3"/>
        <v>0.39140811455847258</v>
      </c>
      <c r="F8" s="22">
        <f t="shared" si="3"/>
        <v>3.3412887828162291E-2</v>
      </c>
      <c r="H8" s="17"/>
      <c r="I8" s="18">
        <f>I7/$H$7</f>
        <v>0.21957040572792363</v>
      </c>
      <c r="J8" s="18">
        <f t="shared" ref="J8:P8" si="4">J7/$H$7</f>
        <v>0.36276849642004771</v>
      </c>
      <c r="K8" s="18">
        <f t="shared" si="4"/>
        <v>8.3532219570405727E-2</v>
      </c>
      <c r="L8" s="18">
        <f t="shared" si="4"/>
        <v>6.4439140811455853E-2</v>
      </c>
      <c r="M8" s="18">
        <f t="shared" si="4"/>
        <v>0.10023866348448687</v>
      </c>
      <c r="N8" s="18">
        <f t="shared" si="4"/>
        <v>1.6706443914081145E-2</v>
      </c>
      <c r="O8" s="18">
        <f t="shared" si="4"/>
        <v>4.0572792362768499E-2</v>
      </c>
      <c r="P8" s="22">
        <f t="shared" si="4"/>
        <v>0.11217183770883055</v>
      </c>
      <c r="R8" s="17"/>
      <c r="S8" s="18">
        <f>S7/$R$7</f>
        <v>9.4262295081967207E-2</v>
      </c>
      <c r="T8" s="18">
        <f t="shared" ref="T8:X8" si="5">T7/$R$7</f>
        <v>0.13934426229508196</v>
      </c>
      <c r="U8" s="18">
        <f t="shared" si="5"/>
        <v>0.28278688524590162</v>
      </c>
      <c r="V8" s="18">
        <f t="shared" si="5"/>
        <v>0.45901639344262296</v>
      </c>
      <c r="W8" s="18">
        <f t="shared" si="5"/>
        <v>2.0491803278688523E-2</v>
      </c>
      <c r="X8" s="22">
        <f t="shared" si="5"/>
        <v>4.0983606557377051E-3</v>
      </c>
    </row>
    <row r="9" spans="1:24" x14ac:dyDescent="0.15">
      <c r="A9" s="15" t="s">
        <v>24</v>
      </c>
      <c r="B9" s="5">
        <v>336</v>
      </c>
      <c r="C9" s="5">
        <v>62</v>
      </c>
      <c r="D9" s="5">
        <v>124</v>
      </c>
      <c r="E9" s="5">
        <v>146</v>
      </c>
      <c r="F9" s="3">
        <f>B9-C9-D9-E9</f>
        <v>4</v>
      </c>
      <c r="H9" s="4">
        <v>336</v>
      </c>
      <c r="I9" s="5">
        <v>126</v>
      </c>
      <c r="J9" s="5">
        <v>146</v>
      </c>
      <c r="K9" s="5">
        <v>10</v>
      </c>
      <c r="L9" s="5">
        <v>6</v>
      </c>
      <c r="M9" s="5">
        <v>5</v>
      </c>
      <c r="N9" s="5">
        <v>2</v>
      </c>
      <c r="O9" s="5">
        <v>15</v>
      </c>
      <c r="P9" s="3">
        <f>H9-I9-J9-K9-L9-M9-N9-O9</f>
        <v>26</v>
      </c>
      <c r="R9" s="4">
        <f>I9+J9</f>
        <v>272</v>
      </c>
      <c r="S9" s="5">
        <v>29</v>
      </c>
      <c r="T9" s="5">
        <v>29</v>
      </c>
      <c r="U9" s="5">
        <v>83</v>
      </c>
      <c r="V9" s="5">
        <v>123</v>
      </c>
      <c r="W9" s="5">
        <v>6</v>
      </c>
      <c r="X9" s="3">
        <f>R9-S9-T9-U9-V9-W9</f>
        <v>2</v>
      </c>
    </row>
    <row r="10" spans="1:24" s="19" customFormat="1" x14ac:dyDescent="0.15">
      <c r="A10" s="26" t="s">
        <v>2</v>
      </c>
      <c r="B10" s="18"/>
      <c r="C10" s="18">
        <f>C9/$B$9</f>
        <v>0.18452380952380953</v>
      </c>
      <c r="D10" s="18">
        <f t="shared" ref="D10:F10" si="6">D9/$B$9</f>
        <v>0.36904761904761907</v>
      </c>
      <c r="E10" s="18">
        <f t="shared" si="6"/>
        <v>0.43452380952380953</v>
      </c>
      <c r="F10" s="22">
        <f t="shared" si="6"/>
        <v>1.1904761904761904E-2</v>
      </c>
      <c r="H10" s="17"/>
      <c r="I10" s="18">
        <f>I9/$H$9</f>
        <v>0.375</v>
      </c>
      <c r="J10" s="18">
        <f t="shared" ref="J10:P10" si="7">J9/$H$9</f>
        <v>0.43452380952380953</v>
      </c>
      <c r="K10" s="18">
        <f t="shared" si="7"/>
        <v>2.976190476190476E-2</v>
      </c>
      <c r="L10" s="18">
        <f t="shared" si="7"/>
        <v>1.7857142857142856E-2</v>
      </c>
      <c r="M10" s="18">
        <f t="shared" si="7"/>
        <v>1.488095238095238E-2</v>
      </c>
      <c r="N10" s="18">
        <f t="shared" si="7"/>
        <v>5.9523809523809521E-3</v>
      </c>
      <c r="O10" s="18">
        <f t="shared" si="7"/>
        <v>4.4642857142857144E-2</v>
      </c>
      <c r="P10" s="22">
        <f t="shared" si="7"/>
        <v>7.7380952380952384E-2</v>
      </c>
      <c r="R10" s="17"/>
      <c r="S10" s="18">
        <f>S9/$R$9</f>
        <v>0.10661764705882353</v>
      </c>
      <c r="T10" s="18">
        <f t="shared" ref="T10:X10" si="8">T9/$R$9</f>
        <v>0.10661764705882353</v>
      </c>
      <c r="U10" s="18">
        <f t="shared" si="8"/>
        <v>0.30514705882352944</v>
      </c>
      <c r="V10" s="18">
        <f t="shared" si="8"/>
        <v>0.45220588235294118</v>
      </c>
      <c r="W10" s="18">
        <f t="shared" si="8"/>
        <v>2.2058823529411766E-2</v>
      </c>
      <c r="X10" s="22">
        <f t="shared" si="8"/>
        <v>7.3529411764705881E-3</v>
      </c>
    </row>
    <row r="11" spans="1:24" x14ac:dyDescent="0.15">
      <c r="A11" s="15" t="s">
        <v>25</v>
      </c>
      <c r="B11" s="5">
        <v>2</v>
      </c>
      <c r="C11" s="36" t="s">
        <v>219</v>
      </c>
      <c r="D11" s="36" t="s">
        <v>219</v>
      </c>
      <c r="E11" s="5">
        <v>1</v>
      </c>
      <c r="F11" s="3">
        <f>B11-SUM(C11:E11)</f>
        <v>1</v>
      </c>
      <c r="H11" s="4">
        <v>2</v>
      </c>
      <c r="I11" s="5">
        <v>1</v>
      </c>
      <c r="J11" s="36" t="s">
        <v>219</v>
      </c>
      <c r="K11" s="36" t="s">
        <v>219</v>
      </c>
      <c r="L11" s="36" t="s">
        <v>219</v>
      </c>
      <c r="M11" s="36" t="s">
        <v>219</v>
      </c>
      <c r="N11" s="36" t="s">
        <v>219</v>
      </c>
      <c r="O11" s="36" t="s">
        <v>219</v>
      </c>
      <c r="P11" s="3">
        <f>H11-SUM(I11:O11)</f>
        <v>1</v>
      </c>
      <c r="R11" s="4">
        <f>SUM(I11:J11)</f>
        <v>1</v>
      </c>
      <c r="S11" s="36" t="s">
        <v>219</v>
      </c>
      <c r="T11" s="36" t="s">
        <v>219</v>
      </c>
      <c r="U11" s="5">
        <v>1</v>
      </c>
      <c r="V11" s="36" t="s">
        <v>219</v>
      </c>
      <c r="W11" s="36" t="s">
        <v>219</v>
      </c>
      <c r="X11" s="34" t="s">
        <v>219</v>
      </c>
    </row>
    <row r="12" spans="1:24" s="19" customFormat="1" x14ac:dyDescent="0.15">
      <c r="A12" s="27" t="s">
        <v>2</v>
      </c>
      <c r="B12" s="21"/>
      <c r="C12" s="37" t="s">
        <v>219</v>
      </c>
      <c r="D12" s="37" t="s">
        <v>219</v>
      </c>
      <c r="E12" s="21">
        <f t="shared" ref="E12:F12" si="9">E11/$B$11</f>
        <v>0.5</v>
      </c>
      <c r="F12" s="23">
        <f t="shared" si="9"/>
        <v>0.5</v>
      </c>
      <c r="H12" s="20"/>
      <c r="I12" s="21">
        <f>I11/$H$11</f>
        <v>0.5</v>
      </c>
      <c r="J12" s="37" t="s">
        <v>219</v>
      </c>
      <c r="K12" s="37" t="s">
        <v>219</v>
      </c>
      <c r="L12" s="37" t="s">
        <v>219</v>
      </c>
      <c r="M12" s="37" t="s">
        <v>219</v>
      </c>
      <c r="N12" s="37" t="s">
        <v>219</v>
      </c>
      <c r="O12" s="37" t="s">
        <v>219</v>
      </c>
      <c r="P12" s="23">
        <f t="shared" ref="P12" si="10">P11/$H$11</f>
        <v>0.5</v>
      </c>
      <c r="R12" s="20"/>
      <c r="S12" s="37" t="s">
        <v>219</v>
      </c>
      <c r="T12" s="37" t="s">
        <v>219</v>
      </c>
      <c r="U12" s="32">
        <f t="shared" ref="U12" si="11">U11/$R$11</f>
        <v>1</v>
      </c>
      <c r="V12" s="37" t="s">
        <v>219</v>
      </c>
      <c r="W12" s="37" t="s">
        <v>219</v>
      </c>
      <c r="X12" s="35" t="s">
        <v>219</v>
      </c>
    </row>
    <row r="13" spans="1:24" x14ac:dyDescent="0.15">
      <c r="A13" s="1" t="s">
        <v>26</v>
      </c>
    </row>
    <row r="14" spans="1:24" x14ac:dyDescent="0.15">
      <c r="A14" s="16" t="s">
        <v>27</v>
      </c>
      <c r="B14" s="12">
        <f>'2'!$C$5</f>
        <v>390</v>
      </c>
      <c r="C14" s="12">
        <v>60</v>
      </c>
      <c r="D14" s="12">
        <v>150</v>
      </c>
      <c r="E14" s="12">
        <v>168</v>
      </c>
      <c r="F14" s="13">
        <f>B14-C14-D14-E14</f>
        <v>12</v>
      </c>
      <c r="H14" s="11">
        <f>'2'!$C$5</f>
        <v>390</v>
      </c>
      <c r="I14" s="12">
        <v>115</v>
      </c>
      <c r="J14" s="12">
        <v>154</v>
      </c>
      <c r="K14" s="12">
        <v>32</v>
      </c>
      <c r="L14" s="12">
        <v>5</v>
      </c>
      <c r="M14" s="12">
        <v>20</v>
      </c>
      <c r="N14" s="12">
        <v>4</v>
      </c>
      <c r="O14" s="12">
        <v>17</v>
      </c>
      <c r="P14" s="13">
        <f>H14-I14-J14-K14-L14-M14-N14-O14</f>
        <v>43</v>
      </c>
      <c r="R14" s="11">
        <f>I14+J14</f>
        <v>269</v>
      </c>
      <c r="S14" s="12">
        <v>49</v>
      </c>
      <c r="T14" s="12">
        <v>11</v>
      </c>
      <c r="U14" s="12">
        <v>79</v>
      </c>
      <c r="V14" s="12">
        <v>124</v>
      </c>
      <c r="W14" s="12">
        <v>5</v>
      </c>
      <c r="X14" s="13">
        <f>R14-S14-T14-U14-V14-W14</f>
        <v>1</v>
      </c>
    </row>
    <row r="15" spans="1:24" s="19" customFormat="1" x14ac:dyDescent="0.15">
      <c r="A15" s="26" t="s">
        <v>2</v>
      </c>
      <c r="B15" s="18"/>
      <c r="C15" s="18">
        <f>C14/$B$14</f>
        <v>0.15384615384615385</v>
      </c>
      <c r="D15" s="18">
        <f t="shared" ref="D15:F15" si="12">D14/$B$14</f>
        <v>0.38461538461538464</v>
      </c>
      <c r="E15" s="18">
        <f t="shared" si="12"/>
        <v>0.43076923076923079</v>
      </c>
      <c r="F15" s="22">
        <f t="shared" si="12"/>
        <v>3.0769230769230771E-2</v>
      </c>
      <c r="H15" s="17"/>
      <c r="I15" s="18">
        <f>I14/$H$14</f>
        <v>0.29487179487179488</v>
      </c>
      <c r="J15" s="18">
        <f t="shared" ref="J15:P15" si="13">J14/$H$14</f>
        <v>0.39487179487179486</v>
      </c>
      <c r="K15" s="18">
        <f t="shared" si="13"/>
        <v>8.2051282051282051E-2</v>
      </c>
      <c r="L15" s="18">
        <f t="shared" si="13"/>
        <v>1.282051282051282E-2</v>
      </c>
      <c r="M15" s="18">
        <f t="shared" si="13"/>
        <v>5.128205128205128E-2</v>
      </c>
      <c r="N15" s="18">
        <f t="shared" si="13"/>
        <v>1.0256410256410256E-2</v>
      </c>
      <c r="O15" s="18">
        <f t="shared" si="13"/>
        <v>4.3589743589743588E-2</v>
      </c>
      <c r="P15" s="22">
        <f t="shared" si="13"/>
        <v>0.11025641025641025</v>
      </c>
      <c r="R15" s="17"/>
      <c r="S15" s="18">
        <f>S14/$R$14</f>
        <v>0.18215613382899629</v>
      </c>
      <c r="T15" s="18">
        <f t="shared" ref="T15:X15" si="14">T14/$R$14</f>
        <v>4.0892193308550186E-2</v>
      </c>
      <c r="U15" s="18">
        <f t="shared" si="14"/>
        <v>0.29368029739776952</v>
      </c>
      <c r="V15" s="18">
        <f t="shared" si="14"/>
        <v>0.46096654275092935</v>
      </c>
      <c r="W15" s="18">
        <f t="shared" si="14"/>
        <v>1.858736059479554E-2</v>
      </c>
      <c r="X15" s="22">
        <f t="shared" si="14"/>
        <v>3.7174721189591076E-3</v>
      </c>
    </row>
    <row r="16" spans="1:24" x14ac:dyDescent="0.15">
      <c r="A16" s="15" t="s">
        <v>28</v>
      </c>
      <c r="B16" s="5">
        <f>'2'!$D$5</f>
        <v>368</v>
      </c>
      <c r="C16" s="5">
        <v>54</v>
      </c>
      <c r="D16" s="5">
        <v>163</v>
      </c>
      <c r="E16" s="5">
        <v>144</v>
      </c>
      <c r="F16" s="3">
        <f>B16-C16-D16-E16</f>
        <v>7</v>
      </c>
      <c r="H16" s="4">
        <f>'2'!$D$5</f>
        <v>368</v>
      </c>
      <c r="I16" s="5">
        <v>105</v>
      </c>
      <c r="J16" s="5">
        <v>144</v>
      </c>
      <c r="K16" s="5">
        <v>13</v>
      </c>
      <c r="L16" s="5">
        <v>28</v>
      </c>
      <c r="M16" s="5">
        <v>27</v>
      </c>
      <c r="N16" s="5">
        <v>5</v>
      </c>
      <c r="O16" s="5">
        <v>15</v>
      </c>
      <c r="P16" s="3">
        <f>H16-I16-J16-K16-L16-M16-N16-O16</f>
        <v>31</v>
      </c>
      <c r="R16" s="4">
        <f>I16+J16</f>
        <v>249</v>
      </c>
      <c r="S16" s="5">
        <v>3</v>
      </c>
      <c r="T16" s="5">
        <v>52</v>
      </c>
      <c r="U16" s="5">
        <v>74</v>
      </c>
      <c r="V16" s="5">
        <v>112</v>
      </c>
      <c r="W16" s="5">
        <v>6</v>
      </c>
      <c r="X16" s="3">
        <f>R16-S16-T16-U16-V16-W16</f>
        <v>2</v>
      </c>
    </row>
    <row r="17" spans="1:24" s="19" customFormat="1" x14ac:dyDescent="0.15">
      <c r="A17" s="27" t="s">
        <v>2</v>
      </c>
      <c r="B17" s="21"/>
      <c r="C17" s="21">
        <f>C16/$B$16</f>
        <v>0.14673913043478262</v>
      </c>
      <c r="D17" s="21">
        <f t="shared" ref="D17:F17" si="15">D16/$B$16</f>
        <v>0.44293478260869568</v>
      </c>
      <c r="E17" s="21">
        <f t="shared" si="15"/>
        <v>0.39130434782608697</v>
      </c>
      <c r="F17" s="23">
        <f t="shared" si="15"/>
        <v>1.9021739130434784E-2</v>
      </c>
      <c r="H17" s="20"/>
      <c r="I17" s="21">
        <f>I16/$H$16</f>
        <v>0.28532608695652173</v>
      </c>
      <c r="J17" s="21">
        <f t="shared" ref="J17:P17" si="16">J16/$H$16</f>
        <v>0.39130434782608697</v>
      </c>
      <c r="K17" s="21">
        <f t="shared" si="16"/>
        <v>3.5326086956521736E-2</v>
      </c>
      <c r="L17" s="21">
        <f t="shared" si="16"/>
        <v>7.6086956521739135E-2</v>
      </c>
      <c r="M17" s="21">
        <f t="shared" si="16"/>
        <v>7.3369565217391311E-2</v>
      </c>
      <c r="N17" s="21">
        <f t="shared" si="16"/>
        <v>1.358695652173913E-2</v>
      </c>
      <c r="O17" s="21">
        <f t="shared" si="16"/>
        <v>4.0760869565217392E-2</v>
      </c>
      <c r="P17" s="23">
        <f t="shared" si="16"/>
        <v>8.4239130434782608E-2</v>
      </c>
      <c r="R17" s="20"/>
      <c r="S17" s="21">
        <f>S16/$R$16</f>
        <v>1.2048192771084338E-2</v>
      </c>
      <c r="T17" s="21">
        <f t="shared" ref="T17:X17" si="17">T16/$R$16</f>
        <v>0.20883534136546184</v>
      </c>
      <c r="U17" s="21">
        <f t="shared" si="17"/>
        <v>0.2971887550200803</v>
      </c>
      <c r="V17" s="21">
        <f t="shared" si="17"/>
        <v>0.44979919678714858</v>
      </c>
      <c r="W17" s="21">
        <f t="shared" si="17"/>
        <v>2.4096385542168676E-2</v>
      </c>
      <c r="X17" s="23">
        <f t="shared" si="17"/>
        <v>8.0321285140562242E-3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7"/>
  <sheetViews>
    <sheetView view="pageBreakPreview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3" width="4.875" style="1" customWidth="1"/>
    <col min="4" max="4" width="8.125" style="1" customWidth="1"/>
    <col min="5" max="5" width="7" style="1" customWidth="1"/>
    <col min="6" max="9" width="4.875" style="1" customWidth="1"/>
    <col min="10" max="10" width="6.5" style="1" customWidth="1"/>
    <col min="11" max="11" width="6.75" style="1" customWidth="1"/>
    <col min="12" max="24" width="4.875" style="1" customWidth="1"/>
    <col min="25" max="16384" width="6.125" style="1"/>
  </cols>
  <sheetData>
    <row r="1" spans="1:22" x14ac:dyDescent="0.15">
      <c r="A1" s="1" t="s">
        <v>91</v>
      </c>
      <c r="P1" s="1" t="s">
        <v>91</v>
      </c>
      <c r="Q1" s="28"/>
      <c r="R1" s="28"/>
      <c r="S1" s="28"/>
      <c r="T1" s="28"/>
      <c r="U1" s="28"/>
      <c r="V1" s="28"/>
    </row>
    <row r="2" spans="1:22" x14ac:dyDescent="0.15">
      <c r="P2" s="28"/>
      <c r="Q2" s="28"/>
      <c r="R2" s="28"/>
      <c r="S2" s="28"/>
      <c r="T2" s="28"/>
      <c r="U2" s="28"/>
      <c r="V2" s="28"/>
    </row>
    <row r="3" spans="1:22" x14ac:dyDescent="0.15">
      <c r="A3" s="1" t="s">
        <v>1</v>
      </c>
      <c r="P3" s="1" t="s">
        <v>1</v>
      </c>
      <c r="U3" s="28"/>
      <c r="V3" s="28"/>
    </row>
    <row r="4" spans="1:22" s="2" customFormat="1" ht="127.5" customHeight="1" x14ac:dyDescent="0.15">
      <c r="A4" s="14" t="s">
        <v>2</v>
      </c>
      <c r="B4" s="8" t="s">
        <v>3</v>
      </c>
      <c r="C4" s="8" t="s">
        <v>95</v>
      </c>
      <c r="D4" s="8" t="s">
        <v>96</v>
      </c>
      <c r="E4" s="8" t="s">
        <v>97</v>
      </c>
      <c r="F4" s="8" t="s">
        <v>98</v>
      </c>
      <c r="G4" s="8" t="s">
        <v>99</v>
      </c>
      <c r="H4" s="8" t="s">
        <v>100</v>
      </c>
      <c r="I4" s="8" t="s">
        <v>101</v>
      </c>
      <c r="J4" s="8" t="s">
        <v>102</v>
      </c>
      <c r="K4" s="8" t="s">
        <v>103</v>
      </c>
      <c r="L4" s="8" t="s">
        <v>104</v>
      </c>
      <c r="M4" s="8" t="s">
        <v>105</v>
      </c>
      <c r="N4" s="10" t="s">
        <v>21</v>
      </c>
      <c r="P4" s="7" t="s">
        <v>3</v>
      </c>
      <c r="Q4" s="8" t="s">
        <v>221</v>
      </c>
      <c r="R4" s="8" t="s">
        <v>222</v>
      </c>
      <c r="S4" s="8" t="s">
        <v>89</v>
      </c>
      <c r="T4" s="10" t="s">
        <v>21</v>
      </c>
      <c r="U4" s="29"/>
      <c r="V4" s="29"/>
    </row>
    <row r="5" spans="1:22" x14ac:dyDescent="0.15">
      <c r="A5" s="15" t="s">
        <v>22</v>
      </c>
      <c r="B5" s="5">
        <v>763</v>
      </c>
      <c r="C5" s="5">
        <f>'7'!S5</f>
        <v>52</v>
      </c>
      <c r="D5" s="5">
        <f>'7'!T5</f>
        <v>63</v>
      </c>
      <c r="E5" s="5">
        <f>'7'!U5</f>
        <v>153</v>
      </c>
      <c r="F5" s="5">
        <f>'7'!V5</f>
        <v>238</v>
      </c>
      <c r="G5" s="5">
        <f>'7'!W5</f>
        <v>11</v>
      </c>
      <c r="H5" s="5">
        <f>'7'!X5</f>
        <v>3</v>
      </c>
      <c r="I5" s="5">
        <f>'7'!K5</f>
        <v>45</v>
      </c>
      <c r="J5" s="5">
        <f>'7'!L5</f>
        <v>35</v>
      </c>
      <c r="K5" s="5">
        <f>'7'!M5</f>
        <v>47</v>
      </c>
      <c r="L5" s="5">
        <f>'7'!N5</f>
        <v>9</v>
      </c>
      <c r="M5" s="5">
        <f>'7'!O5</f>
        <v>32</v>
      </c>
      <c r="N5" s="3">
        <f>B5-C5-D5-E5-F5-G5-H5-I5-J5-K5-L5-M5</f>
        <v>75</v>
      </c>
      <c r="P5" s="4">
        <v>763</v>
      </c>
      <c r="Q5" s="5">
        <f>C5+I5</f>
        <v>97</v>
      </c>
      <c r="R5" s="5">
        <f>D5+E5+F5+G5+J5+K5+L5</f>
        <v>556</v>
      </c>
      <c r="S5" s="5">
        <f>H5+M5</f>
        <v>35</v>
      </c>
      <c r="T5" s="3">
        <f>P5-Q5-R5-S5</f>
        <v>75</v>
      </c>
      <c r="U5" s="28"/>
      <c r="V5" s="28"/>
    </row>
    <row r="6" spans="1:22" s="19" customFormat="1" x14ac:dyDescent="0.15">
      <c r="A6" s="26" t="s">
        <v>2</v>
      </c>
      <c r="B6" s="18"/>
      <c r="C6" s="18">
        <f>C5/$B$5</f>
        <v>6.8152031454783754E-2</v>
      </c>
      <c r="D6" s="18">
        <f t="shared" ref="D6:N6" si="0">D5/$B$5</f>
        <v>8.2568807339449546E-2</v>
      </c>
      <c r="E6" s="18">
        <f t="shared" si="0"/>
        <v>0.20052424639580602</v>
      </c>
      <c r="F6" s="18">
        <f t="shared" si="0"/>
        <v>0.31192660550458717</v>
      </c>
      <c r="G6" s="18">
        <f t="shared" si="0"/>
        <v>1.4416775884665793E-2</v>
      </c>
      <c r="H6" s="18">
        <f t="shared" si="0"/>
        <v>3.9318479685452159E-3</v>
      </c>
      <c r="I6" s="18">
        <f t="shared" si="0"/>
        <v>5.8977719528178242E-2</v>
      </c>
      <c r="J6" s="18">
        <f t="shared" si="0"/>
        <v>4.5871559633027525E-2</v>
      </c>
      <c r="K6" s="18">
        <f t="shared" si="0"/>
        <v>6.1598951507208385E-2</v>
      </c>
      <c r="L6" s="18">
        <f t="shared" si="0"/>
        <v>1.1795543905635648E-2</v>
      </c>
      <c r="M6" s="18">
        <f t="shared" si="0"/>
        <v>4.1939711664482307E-2</v>
      </c>
      <c r="N6" s="22">
        <f t="shared" si="0"/>
        <v>9.8296199213630406E-2</v>
      </c>
      <c r="P6" s="17"/>
      <c r="Q6" s="18">
        <f>Q5/$P5</f>
        <v>0.127129750982962</v>
      </c>
      <c r="R6" s="18">
        <f t="shared" ref="R6:T6" si="1">R5/$P5</f>
        <v>0.72870249017038002</v>
      </c>
      <c r="S6" s="18">
        <f t="shared" si="1"/>
        <v>4.5871559633027525E-2</v>
      </c>
      <c r="T6" s="46">
        <f t="shared" si="1"/>
        <v>9.8296199213630406E-2</v>
      </c>
      <c r="U6" s="30"/>
      <c r="V6" s="30"/>
    </row>
    <row r="7" spans="1:22" x14ac:dyDescent="0.15">
      <c r="A7" s="15" t="s">
        <v>23</v>
      </c>
      <c r="B7" s="5">
        <v>419</v>
      </c>
      <c r="C7" s="5">
        <f>'7'!S7</f>
        <v>23</v>
      </c>
      <c r="D7" s="5">
        <f>'7'!T7</f>
        <v>34</v>
      </c>
      <c r="E7" s="5">
        <f>'7'!U7</f>
        <v>69</v>
      </c>
      <c r="F7" s="5">
        <f>'7'!V7</f>
        <v>112</v>
      </c>
      <c r="G7" s="5">
        <f>'7'!W7</f>
        <v>5</v>
      </c>
      <c r="H7" s="5">
        <f>'7'!X7</f>
        <v>1</v>
      </c>
      <c r="I7" s="5">
        <f>'7'!K7</f>
        <v>35</v>
      </c>
      <c r="J7" s="5">
        <f>'7'!L7</f>
        <v>27</v>
      </c>
      <c r="K7" s="5">
        <f>'7'!M7</f>
        <v>42</v>
      </c>
      <c r="L7" s="5">
        <f>'7'!N7</f>
        <v>7</v>
      </c>
      <c r="M7" s="5">
        <f>'7'!O7</f>
        <v>17</v>
      </c>
      <c r="N7" s="3">
        <f>B7-C7-D7-E7-F7-G7-H7-I7-J7-K7-L7-M7</f>
        <v>47</v>
      </c>
      <c r="P7" s="4">
        <v>419</v>
      </c>
      <c r="Q7" s="5">
        <f>C7+I7</f>
        <v>58</v>
      </c>
      <c r="R7" s="5">
        <f>D7+E7+F7+G7+J7+K7+L7</f>
        <v>296</v>
      </c>
      <c r="S7" s="5">
        <f>H7+M7</f>
        <v>18</v>
      </c>
      <c r="T7" s="3">
        <f>P7-Q7-R7-S7</f>
        <v>47</v>
      </c>
      <c r="U7" s="28"/>
      <c r="V7" s="28"/>
    </row>
    <row r="8" spans="1:22" s="19" customFormat="1" x14ac:dyDescent="0.15">
      <c r="A8" s="26" t="s">
        <v>2</v>
      </c>
      <c r="B8" s="18"/>
      <c r="C8" s="18">
        <f>C7/$B$7</f>
        <v>5.4892601431980909E-2</v>
      </c>
      <c r="D8" s="18">
        <f t="shared" ref="D8:N8" si="2">D7/$B$7</f>
        <v>8.1145584725536998E-2</v>
      </c>
      <c r="E8" s="18">
        <f t="shared" si="2"/>
        <v>0.16467780429594273</v>
      </c>
      <c r="F8" s="18">
        <f t="shared" si="2"/>
        <v>0.26730310262529833</v>
      </c>
      <c r="G8" s="18">
        <f t="shared" si="2"/>
        <v>1.1933174224343675E-2</v>
      </c>
      <c r="H8" s="18">
        <f t="shared" si="2"/>
        <v>2.3866348448687352E-3</v>
      </c>
      <c r="I8" s="18">
        <f t="shared" si="2"/>
        <v>8.3532219570405727E-2</v>
      </c>
      <c r="J8" s="18">
        <f t="shared" si="2"/>
        <v>6.4439140811455853E-2</v>
      </c>
      <c r="K8" s="18">
        <f t="shared" si="2"/>
        <v>0.10023866348448687</v>
      </c>
      <c r="L8" s="18">
        <f t="shared" si="2"/>
        <v>1.6706443914081145E-2</v>
      </c>
      <c r="M8" s="18">
        <f t="shared" si="2"/>
        <v>4.0572792362768499E-2</v>
      </c>
      <c r="N8" s="22">
        <f t="shared" si="2"/>
        <v>0.11217183770883055</v>
      </c>
      <c r="P8" s="17"/>
      <c r="Q8" s="18">
        <f>Q7/$P7</f>
        <v>0.13842482100238662</v>
      </c>
      <c r="R8" s="18">
        <f t="shared" ref="R8" si="3">R7/$P7</f>
        <v>0.7064439140811456</v>
      </c>
      <c r="S8" s="18">
        <f t="shared" ref="S8" si="4">S7/$P7</f>
        <v>4.2959427207637228E-2</v>
      </c>
      <c r="T8" s="46">
        <f t="shared" ref="T8" si="5">T7/$P7</f>
        <v>0.11217183770883055</v>
      </c>
      <c r="U8" s="30"/>
      <c r="V8" s="30"/>
    </row>
    <row r="9" spans="1:22" x14ac:dyDescent="0.15">
      <c r="A9" s="15" t="s">
        <v>24</v>
      </c>
      <c r="B9" s="5">
        <v>336</v>
      </c>
      <c r="C9" s="5">
        <f>'7'!S9</f>
        <v>29</v>
      </c>
      <c r="D9" s="5">
        <f>'7'!T9</f>
        <v>29</v>
      </c>
      <c r="E9" s="5">
        <f>'7'!U9</f>
        <v>83</v>
      </c>
      <c r="F9" s="5">
        <f>'7'!V9</f>
        <v>123</v>
      </c>
      <c r="G9" s="5">
        <f>'7'!W9</f>
        <v>6</v>
      </c>
      <c r="H9" s="5">
        <f>'7'!X9</f>
        <v>2</v>
      </c>
      <c r="I9" s="5">
        <f>'7'!K9</f>
        <v>10</v>
      </c>
      <c r="J9" s="5">
        <f>'7'!L9</f>
        <v>6</v>
      </c>
      <c r="K9" s="5">
        <f>'7'!M9</f>
        <v>5</v>
      </c>
      <c r="L9" s="5">
        <f>'7'!N9</f>
        <v>2</v>
      </c>
      <c r="M9" s="5">
        <f>'7'!O9</f>
        <v>15</v>
      </c>
      <c r="N9" s="3">
        <f>B9-C9-D9-E9-F9-G9-H9-I9-J9-K9-L9-M9</f>
        <v>26</v>
      </c>
      <c r="P9" s="4">
        <v>336</v>
      </c>
      <c r="Q9" s="5">
        <f>C9+I9</f>
        <v>39</v>
      </c>
      <c r="R9" s="5">
        <f>D9+E9+F9+G9+J9+K9+L9</f>
        <v>254</v>
      </c>
      <c r="S9" s="5">
        <f>H9+M9</f>
        <v>17</v>
      </c>
      <c r="T9" s="3">
        <f>P9-Q9-R9-S9</f>
        <v>26</v>
      </c>
      <c r="U9" s="28"/>
      <c r="V9" s="28"/>
    </row>
    <row r="10" spans="1:22" s="19" customFormat="1" x14ac:dyDescent="0.15">
      <c r="A10" s="26" t="s">
        <v>2</v>
      </c>
      <c r="B10" s="18"/>
      <c r="C10" s="18">
        <f>C9/$B$9</f>
        <v>8.6309523809523808E-2</v>
      </c>
      <c r="D10" s="18">
        <f t="shared" ref="D10:N10" si="6">D9/$B$9</f>
        <v>8.6309523809523808E-2</v>
      </c>
      <c r="E10" s="18">
        <f t="shared" si="6"/>
        <v>0.24702380952380953</v>
      </c>
      <c r="F10" s="18">
        <f t="shared" si="6"/>
        <v>0.36607142857142855</v>
      </c>
      <c r="G10" s="18">
        <f t="shared" si="6"/>
        <v>1.7857142857142856E-2</v>
      </c>
      <c r="H10" s="18">
        <f t="shared" si="6"/>
        <v>5.9523809523809521E-3</v>
      </c>
      <c r="I10" s="18">
        <f t="shared" si="6"/>
        <v>2.976190476190476E-2</v>
      </c>
      <c r="J10" s="18">
        <f t="shared" si="6"/>
        <v>1.7857142857142856E-2</v>
      </c>
      <c r="K10" s="18">
        <f t="shared" si="6"/>
        <v>1.488095238095238E-2</v>
      </c>
      <c r="L10" s="18">
        <f t="shared" si="6"/>
        <v>5.9523809523809521E-3</v>
      </c>
      <c r="M10" s="18">
        <f t="shared" si="6"/>
        <v>4.4642857142857144E-2</v>
      </c>
      <c r="N10" s="22">
        <f t="shared" si="6"/>
        <v>7.7380952380952384E-2</v>
      </c>
      <c r="P10" s="17"/>
      <c r="Q10" s="18">
        <f>Q9/$P9</f>
        <v>0.11607142857142858</v>
      </c>
      <c r="R10" s="18">
        <f t="shared" ref="R10" si="7">R9/$P9</f>
        <v>0.75595238095238093</v>
      </c>
      <c r="S10" s="18">
        <f t="shared" ref="S10" si="8">S9/$P9</f>
        <v>5.0595238095238096E-2</v>
      </c>
      <c r="T10" s="46">
        <f t="shared" ref="T10" si="9">T9/$P9</f>
        <v>7.7380952380952384E-2</v>
      </c>
      <c r="U10" s="30"/>
      <c r="V10" s="30"/>
    </row>
    <row r="11" spans="1:22" x14ac:dyDescent="0.15">
      <c r="A11" s="15" t="s">
        <v>25</v>
      </c>
      <c r="B11" s="5">
        <v>2</v>
      </c>
      <c r="C11" s="36" t="str">
        <f>'7'!S11</f>
        <v>-</v>
      </c>
      <c r="D11" s="36" t="str">
        <f>'7'!T11</f>
        <v>-</v>
      </c>
      <c r="E11" s="5">
        <f>'7'!U11</f>
        <v>1</v>
      </c>
      <c r="F11" s="36" t="str">
        <f>'7'!V11</f>
        <v>-</v>
      </c>
      <c r="G11" s="36" t="str">
        <f>'7'!W11</f>
        <v>-</v>
      </c>
      <c r="H11" s="36" t="str">
        <f>'7'!X11</f>
        <v>-</v>
      </c>
      <c r="I11" s="36" t="str">
        <f>'7'!K11</f>
        <v>-</v>
      </c>
      <c r="J11" s="36" t="str">
        <f>'7'!L11</f>
        <v>-</v>
      </c>
      <c r="K11" s="36" t="str">
        <f>'7'!M11</f>
        <v>-</v>
      </c>
      <c r="L11" s="36" t="str">
        <f>'7'!N11</f>
        <v>-</v>
      </c>
      <c r="M11" s="36" t="str">
        <f>'7'!O11</f>
        <v>-</v>
      </c>
      <c r="N11" s="3">
        <f>B11-SUM(C11:M11)</f>
        <v>1</v>
      </c>
      <c r="P11" s="4">
        <v>2</v>
      </c>
      <c r="Q11" s="36" t="s">
        <v>219</v>
      </c>
      <c r="R11" s="5">
        <v>1</v>
      </c>
      <c r="S11" s="36" t="s">
        <v>219</v>
      </c>
      <c r="T11" s="3">
        <f>P11-SUM(Q11:S11)</f>
        <v>1</v>
      </c>
      <c r="U11" s="28"/>
      <c r="V11" s="28"/>
    </row>
    <row r="12" spans="1:22" s="19" customFormat="1" x14ac:dyDescent="0.15">
      <c r="A12" s="27" t="s">
        <v>2</v>
      </c>
      <c r="B12" s="21"/>
      <c r="C12" s="37" t="s">
        <v>219</v>
      </c>
      <c r="D12" s="37" t="s">
        <v>219</v>
      </c>
      <c r="E12" s="21">
        <f t="shared" ref="E12:N12" si="10">E11/$B$11</f>
        <v>0.5</v>
      </c>
      <c r="F12" s="37" t="s">
        <v>219</v>
      </c>
      <c r="G12" s="37" t="s">
        <v>219</v>
      </c>
      <c r="H12" s="37" t="s">
        <v>219</v>
      </c>
      <c r="I12" s="37" t="s">
        <v>219</v>
      </c>
      <c r="J12" s="37" t="s">
        <v>219</v>
      </c>
      <c r="K12" s="37" t="s">
        <v>219</v>
      </c>
      <c r="L12" s="37" t="s">
        <v>219</v>
      </c>
      <c r="M12" s="37" t="s">
        <v>219</v>
      </c>
      <c r="N12" s="23">
        <f t="shared" si="10"/>
        <v>0.5</v>
      </c>
      <c r="P12" s="20"/>
      <c r="Q12" s="37" t="s">
        <v>219</v>
      </c>
      <c r="R12" s="21">
        <f t="shared" ref="R12" si="11">R11/$P11</f>
        <v>0.5</v>
      </c>
      <c r="S12" s="37" t="s">
        <v>219</v>
      </c>
      <c r="T12" s="23">
        <f t="shared" ref="T12" si="12">T11/$P11</f>
        <v>0.5</v>
      </c>
      <c r="U12" s="30"/>
      <c r="V12" s="30"/>
    </row>
    <row r="13" spans="1:22" x14ac:dyDescent="0.15">
      <c r="A13" s="1" t="s">
        <v>26</v>
      </c>
      <c r="Q13" s="28"/>
      <c r="R13" s="28"/>
      <c r="S13" s="28"/>
      <c r="T13" s="28"/>
      <c r="U13" s="28"/>
      <c r="V13" s="28"/>
    </row>
    <row r="14" spans="1:22" x14ac:dyDescent="0.15">
      <c r="A14" s="16" t="s">
        <v>27</v>
      </c>
      <c r="B14" s="12">
        <f>'2'!$C$5</f>
        <v>390</v>
      </c>
      <c r="C14" s="12">
        <f>'7'!S14</f>
        <v>49</v>
      </c>
      <c r="D14" s="12">
        <f>'7'!T14</f>
        <v>11</v>
      </c>
      <c r="E14" s="12">
        <f>'7'!U14</f>
        <v>79</v>
      </c>
      <c r="F14" s="12">
        <f>'7'!V14</f>
        <v>124</v>
      </c>
      <c r="G14" s="12">
        <f>'7'!W14</f>
        <v>5</v>
      </c>
      <c r="H14" s="12">
        <f>'7'!X14</f>
        <v>1</v>
      </c>
      <c r="I14" s="12">
        <f>'7'!K14</f>
        <v>32</v>
      </c>
      <c r="J14" s="12">
        <f>'7'!L14</f>
        <v>5</v>
      </c>
      <c r="K14" s="12">
        <f>'7'!M14</f>
        <v>20</v>
      </c>
      <c r="L14" s="12">
        <f>'7'!N14</f>
        <v>4</v>
      </c>
      <c r="M14" s="12">
        <f>'7'!O14</f>
        <v>17</v>
      </c>
      <c r="N14" s="13">
        <f>B14-C14-D14-E14-F14-G14-H14-I14-J14-K14-L14-M14</f>
        <v>43</v>
      </c>
      <c r="P14" s="11">
        <f>'2'!$C$5</f>
        <v>390</v>
      </c>
      <c r="Q14" s="12">
        <f>C14+I14</f>
        <v>81</v>
      </c>
      <c r="R14" s="12">
        <f>D14+E14+F14+G14+J14+K14+L14</f>
        <v>248</v>
      </c>
      <c r="S14" s="12">
        <f>H14+M14</f>
        <v>18</v>
      </c>
      <c r="T14" s="13">
        <f>P14-Q14-R14-S14</f>
        <v>43</v>
      </c>
      <c r="U14" s="28"/>
      <c r="V14" s="28"/>
    </row>
    <row r="15" spans="1:22" s="19" customFormat="1" x14ac:dyDescent="0.15">
      <c r="A15" s="26" t="s">
        <v>2</v>
      </c>
      <c r="B15" s="18"/>
      <c r="C15" s="18">
        <f>C14/$B$14</f>
        <v>0.12564102564102564</v>
      </c>
      <c r="D15" s="18">
        <f t="shared" ref="D15:N15" si="13">D14/$B$14</f>
        <v>2.8205128205128206E-2</v>
      </c>
      <c r="E15" s="18">
        <f t="shared" si="13"/>
        <v>0.20256410256410257</v>
      </c>
      <c r="F15" s="18">
        <f t="shared" si="13"/>
        <v>0.31794871794871793</v>
      </c>
      <c r="G15" s="18">
        <f t="shared" si="13"/>
        <v>1.282051282051282E-2</v>
      </c>
      <c r="H15" s="18">
        <f t="shared" si="13"/>
        <v>2.5641025641025641E-3</v>
      </c>
      <c r="I15" s="18">
        <f t="shared" si="13"/>
        <v>8.2051282051282051E-2</v>
      </c>
      <c r="J15" s="18">
        <f t="shared" si="13"/>
        <v>1.282051282051282E-2</v>
      </c>
      <c r="K15" s="18">
        <f t="shared" si="13"/>
        <v>5.128205128205128E-2</v>
      </c>
      <c r="L15" s="18">
        <f t="shared" si="13"/>
        <v>1.0256410256410256E-2</v>
      </c>
      <c r="M15" s="18">
        <f t="shared" si="13"/>
        <v>4.3589743589743588E-2</v>
      </c>
      <c r="N15" s="22">
        <f t="shared" si="13"/>
        <v>0.11025641025641025</v>
      </c>
      <c r="P15" s="17"/>
      <c r="Q15" s="18">
        <f>Q14/$P14</f>
        <v>0.2076923076923077</v>
      </c>
      <c r="R15" s="18">
        <f t="shared" ref="R15" si="14">R14/$P14</f>
        <v>0.63589743589743586</v>
      </c>
      <c r="S15" s="18">
        <f t="shared" ref="S15" si="15">S14/$P14</f>
        <v>4.6153846153846156E-2</v>
      </c>
      <c r="T15" s="46">
        <f t="shared" ref="T15" si="16">T14/$P14</f>
        <v>0.11025641025641025</v>
      </c>
      <c r="U15" s="30"/>
      <c r="V15" s="30"/>
    </row>
    <row r="16" spans="1:22" x14ac:dyDescent="0.15">
      <c r="A16" s="15" t="s">
        <v>28</v>
      </c>
      <c r="B16" s="5">
        <f>'2'!$D$5</f>
        <v>368</v>
      </c>
      <c r="C16" s="5">
        <f>'7'!S16</f>
        <v>3</v>
      </c>
      <c r="D16" s="5">
        <f>'7'!T16</f>
        <v>52</v>
      </c>
      <c r="E16" s="5">
        <f>'7'!U16</f>
        <v>74</v>
      </c>
      <c r="F16" s="5">
        <f>'7'!V16</f>
        <v>112</v>
      </c>
      <c r="G16" s="5">
        <f>'7'!W16</f>
        <v>6</v>
      </c>
      <c r="H16" s="5">
        <f>'7'!X16</f>
        <v>2</v>
      </c>
      <c r="I16" s="5">
        <f>'7'!K16</f>
        <v>13</v>
      </c>
      <c r="J16" s="5">
        <f>'7'!L16</f>
        <v>28</v>
      </c>
      <c r="K16" s="5">
        <f>'7'!M16</f>
        <v>27</v>
      </c>
      <c r="L16" s="5">
        <f>'7'!N16</f>
        <v>5</v>
      </c>
      <c r="M16" s="5">
        <f>'7'!O16</f>
        <v>15</v>
      </c>
      <c r="N16" s="3">
        <f>B16-C16-D16-E16-F16-G16-H16-I16-J16-K16-L16-M16</f>
        <v>31</v>
      </c>
      <c r="P16" s="4">
        <f>'2'!$D$5</f>
        <v>368</v>
      </c>
      <c r="Q16" s="5">
        <f>C16+I16</f>
        <v>16</v>
      </c>
      <c r="R16" s="5">
        <f>D16+E16+F16+G16+J16+K16+L16</f>
        <v>304</v>
      </c>
      <c r="S16" s="5">
        <f>H16+M16</f>
        <v>17</v>
      </c>
      <c r="T16" s="3">
        <f>P16-Q16-R16-S16</f>
        <v>31</v>
      </c>
      <c r="U16" s="28"/>
      <c r="V16" s="28"/>
    </row>
    <row r="17" spans="1:22" s="19" customFormat="1" x14ac:dyDescent="0.15">
      <c r="A17" s="27" t="s">
        <v>2</v>
      </c>
      <c r="B17" s="21"/>
      <c r="C17" s="21">
        <f>C16/$B$16</f>
        <v>8.152173913043478E-3</v>
      </c>
      <c r="D17" s="21">
        <f t="shared" ref="D17:N17" si="17">D16/$B$16</f>
        <v>0.14130434782608695</v>
      </c>
      <c r="E17" s="21">
        <f t="shared" si="17"/>
        <v>0.20108695652173914</v>
      </c>
      <c r="F17" s="21">
        <f t="shared" si="17"/>
        <v>0.30434782608695654</v>
      </c>
      <c r="G17" s="21">
        <f t="shared" si="17"/>
        <v>1.6304347826086956E-2</v>
      </c>
      <c r="H17" s="21">
        <f t="shared" si="17"/>
        <v>5.434782608695652E-3</v>
      </c>
      <c r="I17" s="21">
        <f t="shared" si="17"/>
        <v>3.5326086956521736E-2</v>
      </c>
      <c r="J17" s="21">
        <f t="shared" si="17"/>
        <v>7.6086956521739135E-2</v>
      </c>
      <c r="K17" s="21">
        <f t="shared" si="17"/>
        <v>7.3369565217391311E-2</v>
      </c>
      <c r="L17" s="21">
        <f t="shared" si="17"/>
        <v>1.358695652173913E-2</v>
      </c>
      <c r="M17" s="21">
        <f t="shared" si="17"/>
        <v>4.0760869565217392E-2</v>
      </c>
      <c r="N17" s="23">
        <f t="shared" si="17"/>
        <v>8.4239130434782608E-2</v>
      </c>
      <c r="P17" s="20"/>
      <c r="Q17" s="21">
        <f>Q16/$P16</f>
        <v>4.3478260869565216E-2</v>
      </c>
      <c r="R17" s="21">
        <f t="shared" ref="R17" si="18">R16/$P16</f>
        <v>0.82608695652173914</v>
      </c>
      <c r="S17" s="21">
        <f t="shared" ref="S17" si="19">S16/$P16</f>
        <v>4.619565217391304E-2</v>
      </c>
      <c r="T17" s="23">
        <f t="shared" ref="T17" si="20">T16/$P16</f>
        <v>8.4239130434782608E-2</v>
      </c>
      <c r="U17" s="30"/>
      <c r="V17" s="30"/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7"/>
  <sheetViews>
    <sheetView view="pageBreakPreview" zoomScale="60" zoomScaleNormal="100" workbookViewId="0">
      <selection activeCell="C9" sqref="C9:L9"/>
    </sheetView>
  </sheetViews>
  <sheetFormatPr defaultColWidth="6.125" defaultRowHeight="11.25" x14ac:dyDescent="0.15"/>
  <cols>
    <col min="1" max="1" width="18" style="1" customWidth="1"/>
    <col min="2" max="4" width="4.875" style="1" customWidth="1"/>
    <col min="5" max="5" width="7.125" style="1" customWidth="1"/>
    <col min="6" max="10" width="4.875" style="1" customWidth="1"/>
    <col min="11" max="11" width="8.25" style="1" customWidth="1"/>
    <col min="12" max="24" width="4.875" style="1" customWidth="1"/>
    <col min="25" max="16384" width="6.125" style="1"/>
  </cols>
  <sheetData>
    <row r="1" spans="1:15" x14ac:dyDescent="0.15">
      <c r="A1" s="1" t="s">
        <v>106</v>
      </c>
      <c r="I1" s="1" t="s">
        <v>111</v>
      </c>
    </row>
    <row r="3" spans="1:15" x14ac:dyDescent="0.15">
      <c r="A3" s="1" t="s">
        <v>1</v>
      </c>
    </row>
    <row r="4" spans="1:15" s="2" customFormat="1" ht="127.5" customHeight="1" x14ac:dyDescent="0.15">
      <c r="A4" s="14" t="s">
        <v>2</v>
      </c>
      <c r="B4" s="8" t="s">
        <v>3</v>
      </c>
      <c r="C4" s="8" t="s">
        <v>107</v>
      </c>
      <c r="D4" s="8" t="s">
        <v>108</v>
      </c>
      <c r="E4" s="8" t="s">
        <v>109</v>
      </c>
      <c r="F4" s="8" t="s">
        <v>110</v>
      </c>
      <c r="G4" s="10" t="s">
        <v>21</v>
      </c>
      <c r="I4" s="7" t="s">
        <v>3</v>
      </c>
      <c r="J4" s="8" t="s">
        <v>112</v>
      </c>
      <c r="K4" s="8" t="s">
        <v>113</v>
      </c>
      <c r="L4" s="8" t="s">
        <v>114</v>
      </c>
      <c r="M4" s="8" t="s">
        <v>115</v>
      </c>
      <c r="N4" s="8" t="s">
        <v>116</v>
      </c>
      <c r="O4" s="10" t="s">
        <v>21</v>
      </c>
    </row>
    <row r="5" spans="1:15" x14ac:dyDescent="0.15">
      <c r="A5" s="15" t="s">
        <v>22</v>
      </c>
      <c r="B5" s="5">
        <f>'8'!Q5</f>
        <v>97</v>
      </c>
      <c r="C5" s="5">
        <v>40</v>
      </c>
      <c r="D5" s="5">
        <v>40</v>
      </c>
      <c r="E5" s="5">
        <v>6</v>
      </c>
      <c r="F5" s="5">
        <v>6</v>
      </c>
      <c r="G5" s="3">
        <f>B5-C5-D5-E5-F5</f>
        <v>5</v>
      </c>
      <c r="I5" s="4">
        <f>'8'!R5</f>
        <v>556</v>
      </c>
      <c r="J5" s="5">
        <v>137</v>
      </c>
      <c r="K5" s="5">
        <v>41</v>
      </c>
      <c r="L5" s="5">
        <v>86</v>
      </c>
      <c r="M5" s="5">
        <v>182</v>
      </c>
      <c r="N5" s="5">
        <v>81</v>
      </c>
      <c r="O5" s="3">
        <f>I5-J5-K5-L5-M5-N5</f>
        <v>29</v>
      </c>
    </row>
    <row r="6" spans="1:15" s="19" customFormat="1" x14ac:dyDescent="0.15">
      <c r="A6" s="26" t="s">
        <v>2</v>
      </c>
      <c r="B6" s="18"/>
      <c r="C6" s="18">
        <f>C5/$B$5</f>
        <v>0.41237113402061853</v>
      </c>
      <c r="D6" s="18">
        <f t="shared" ref="D6:G6" si="0">D5/$B$5</f>
        <v>0.41237113402061853</v>
      </c>
      <c r="E6" s="18">
        <f t="shared" si="0"/>
        <v>6.1855670103092786E-2</v>
      </c>
      <c r="F6" s="18">
        <f t="shared" si="0"/>
        <v>6.1855670103092786E-2</v>
      </c>
      <c r="G6" s="22">
        <f t="shared" si="0"/>
        <v>5.1546391752577317E-2</v>
      </c>
      <c r="I6" s="17"/>
      <c r="J6" s="18">
        <f>J5/$I$5</f>
        <v>0.24640287769784172</v>
      </c>
      <c r="K6" s="18">
        <f t="shared" ref="K6:O6" si="1">K5/$I$5</f>
        <v>7.3741007194244604E-2</v>
      </c>
      <c r="L6" s="18">
        <f t="shared" si="1"/>
        <v>0.15467625899280577</v>
      </c>
      <c r="M6" s="18">
        <f t="shared" si="1"/>
        <v>0.3273381294964029</v>
      </c>
      <c r="N6" s="18">
        <f t="shared" si="1"/>
        <v>0.14568345323741008</v>
      </c>
      <c r="O6" s="22">
        <f t="shared" si="1"/>
        <v>5.2158273381294966E-2</v>
      </c>
    </row>
    <row r="7" spans="1:15" x14ac:dyDescent="0.15">
      <c r="A7" s="15" t="s">
        <v>23</v>
      </c>
      <c r="B7" s="5">
        <f>'8'!Q7</f>
        <v>58</v>
      </c>
      <c r="C7" s="5">
        <v>26</v>
      </c>
      <c r="D7" s="5">
        <v>24</v>
      </c>
      <c r="E7" s="5">
        <v>3</v>
      </c>
      <c r="F7" s="5">
        <v>3</v>
      </c>
      <c r="G7" s="3">
        <f>B7-C7-D7-E7-F7</f>
        <v>2</v>
      </c>
      <c r="I7" s="4">
        <f>'8'!R7</f>
        <v>296</v>
      </c>
      <c r="J7" s="5">
        <v>90</v>
      </c>
      <c r="K7" s="5">
        <v>20</v>
      </c>
      <c r="L7" s="5">
        <v>58</v>
      </c>
      <c r="M7" s="5">
        <v>83</v>
      </c>
      <c r="N7" s="5">
        <v>30</v>
      </c>
      <c r="O7" s="3">
        <f>I7-J7-K7-L7-M7-N7</f>
        <v>15</v>
      </c>
    </row>
    <row r="8" spans="1:15" s="19" customFormat="1" x14ac:dyDescent="0.15">
      <c r="A8" s="26" t="s">
        <v>2</v>
      </c>
      <c r="B8" s="18"/>
      <c r="C8" s="18">
        <f>C7/$B$7</f>
        <v>0.44827586206896552</v>
      </c>
      <c r="D8" s="18">
        <f t="shared" ref="D8:G8" si="2">D7/$B$7</f>
        <v>0.41379310344827586</v>
      </c>
      <c r="E8" s="18">
        <f t="shared" si="2"/>
        <v>5.1724137931034482E-2</v>
      </c>
      <c r="F8" s="18">
        <f t="shared" si="2"/>
        <v>5.1724137931034482E-2</v>
      </c>
      <c r="G8" s="22">
        <f t="shared" si="2"/>
        <v>3.4482758620689655E-2</v>
      </c>
      <c r="I8" s="17"/>
      <c r="J8" s="18">
        <f>J7/$I$7</f>
        <v>0.30405405405405406</v>
      </c>
      <c r="K8" s="18">
        <f t="shared" ref="K8:O8" si="3">K7/$I$7</f>
        <v>6.7567567567567571E-2</v>
      </c>
      <c r="L8" s="18">
        <f t="shared" si="3"/>
        <v>0.19594594594594594</v>
      </c>
      <c r="M8" s="18">
        <f t="shared" si="3"/>
        <v>0.28040540540540543</v>
      </c>
      <c r="N8" s="18">
        <f t="shared" si="3"/>
        <v>0.10135135135135136</v>
      </c>
      <c r="O8" s="22">
        <f t="shared" si="3"/>
        <v>5.0675675675675678E-2</v>
      </c>
    </row>
    <row r="9" spans="1:15" x14ac:dyDescent="0.15">
      <c r="A9" s="15" t="s">
        <v>24</v>
      </c>
      <c r="B9" s="5">
        <f>'8'!Q9</f>
        <v>39</v>
      </c>
      <c r="C9" s="5">
        <v>14</v>
      </c>
      <c r="D9" s="5">
        <v>16</v>
      </c>
      <c r="E9" s="5">
        <v>3</v>
      </c>
      <c r="F9" s="5">
        <v>3</v>
      </c>
      <c r="G9" s="3">
        <f>B9-C9-D9-E9-F9</f>
        <v>3</v>
      </c>
      <c r="I9" s="4">
        <f>'8'!R9</f>
        <v>254</v>
      </c>
      <c r="J9" s="5">
        <v>47</v>
      </c>
      <c r="K9" s="5">
        <v>21</v>
      </c>
      <c r="L9" s="5">
        <v>25</v>
      </c>
      <c r="M9" s="5">
        <v>97</v>
      </c>
      <c r="N9" s="5">
        <v>50</v>
      </c>
      <c r="O9" s="3">
        <f>I9-J9-K9-L9-M9-N9</f>
        <v>14</v>
      </c>
    </row>
    <row r="10" spans="1:15" s="19" customFormat="1" x14ac:dyDescent="0.15">
      <c r="A10" s="26" t="s">
        <v>2</v>
      </c>
      <c r="B10" s="18"/>
      <c r="C10" s="18">
        <f>C9/$B$9</f>
        <v>0.35897435897435898</v>
      </c>
      <c r="D10" s="18">
        <f t="shared" ref="D10:G10" si="4">D9/$B$9</f>
        <v>0.41025641025641024</v>
      </c>
      <c r="E10" s="18">
        <f t="shared" si="4"/>
        <v>7.6923076923076927E-2</v>
      </c>
      <c r="F10" s="18">
        <f t="shared" si="4"/>
        <v>7.6923076923076927E-2</v>
      </c>
      <c r="G10" s="22">
        <f t="shared" si="4"/>
        <v>7.6923076923076927E-2</v>
      </c>
      <c r="I10" s="17"/>
      <c r="J10" s="18">
        <f>J9/$I$9</f>
        <v>0.18503937007874016</v>
      </c>
      <c r="K10" s="18">
        <f t="shared" ref="K10:O10" si="5">K9/$I$9</f>
        <v>8.2677165354330714E-2</v>
      </c>
      <c r="L10" s="18">
        <f t="shared" si="5"/>
        <v>9.8425196850393706E-2</v>
      </c>
      <c r="M10" s="18">
        <f t="shared" si="5"/>
        <v>0.38188976377952755</v>
      </c>
      <c r="N10" s="18">
        <f t="shared" si="5"/>
        <v>0.19685039370078741</v>
      </c>
      <c r="O10" s="22">
        <f t="shared" si="5"/>
        <v>5.5118110236220472E-2</v>
      </c>
    </row>
    <row r="11" spans="1:15" x14ac:dyDescent="0.15">
      <c r="A11" s="15" t="s">
        <v>25</v>
      </c>
      <c r="B11" s="36" t="str">
        <f>'8'!Q11</f>
        <v>-</v>
      </c>
      <c r="C11" s="36" t="s">
        <v>219</v>
      </c>
      <c r="D11" s="36" t="s">
        <v>219</v>
      </c>
      <c r="E11" s="36" t="s">
        <v>219</v>
      </c>
      <c r="F11" s="36" t="s">
        <v>219</v>
      </c>
      <c r="G11" s="34" t="s">
        <v>219</v>
      </c>
      <c r="I11" s="4">
        <f>'8'!R11</f>
        <v>1</v>
      </c>
      <c r="J11" s="36" t="s">
        <v>219</v>
      </c>
      <c r="K11" s="36" t="s">
        <v>219</v>
      </c>
      <c r="L11" s="5">
        <v>1</v>
      </c>
      <c r="M11" s="36" t="s">
        <v>219</v>
      </c>
      <c r="N11" s="36" t="s">
        <v>219</v>
      </c>
      <c r="O11" s="34" t="s">
        <v>219</v>
      </c>
    </row>
    <row r="12" spans="1:15" s="19" customFormat="1" x14ac:dyDescent="0.15">
      <c r="A12" s="27" t="s">
        <v>2</v>
      </c>
      <c r="B12" s="21"/>
      <c r="C12" s="37" t="s">
        <v>219</v>
      </c>
      <c r="D12" s="37" t="s">
        <v>219</v>
      </c>
      <c r="E12" s="37" t="s">
        <v>219</v>
      </c>
      <c r="F12" s="37" t="s">
        <v>219</v>
      </c>
      <c r="G12" s="35" t="s">
        <v>219</v>
      </c>
      <c r="I12" s="20"/>
      <c r="J12" s="37" t="s">
        <v>219</v>
      </c>
      <c r="K12" s="37" t="s">
        <v>219</v>
      </c>
      <c r="L12" s="32">
        <f>L11/$I$11</f>
        <v>1</v>
      </c>
      <c r="M12" s="37" t="s">
        <v>219</v>
      </c>
      <c r="N12" s="37" t="s">
        <v>219</v>
      </c>
      <c r="O12" s="35" t="s">
        <v>219</v>
      </c>
    </row>
    <row r="13" spans="1:15" x14ac:dyDescent="0.15">
      <c r="A13" s="1" t="s">
        <v>26</v>
      </c>
    </row>
    <row r="14" spans="1:15" x14ac:dyDescent="0.15">
      <c r="A14" s="16" t="s">
        <v>27</v>
      </c>
      <c r="B14" s="12">
        <f>'8'!Q14</f>
        <v>81</v>
      </c>
      <c r="C14" s="12">
        <v>27</v>
      </c>
      <c r="D14" s="12">
        <v>40</v>
      </c>
      <c r="E14" s="12">
        <v>5</v>
      </c>
      <c r="F14" s="12">
        <v>4</v>
      </c>
      <c r="G14" s="13">
        <f>B14-C14-D14-E14-F14</f>
        <v>5</v>
      </c>
      <c r="I14" s="11">
        <f>'8'!R14</f>
        <v>248</v>
      </c>
      <c r="J14" s="12">
        <v>62</v>
      </c>
      <c r="K14" s="12">
        <v>25</v>
      </c>
      <c r="L14" s="12">
        <v>5</v>
      </c>
      <c r="M14" s="12">
        <v>105</v>
      </c>
      <c r="N14" s="12">
        <v>39</v>
      </c>
      <c r="O14" s="13">
        <f>I14-J14-K14-L14-M14-N14</f>
        <v>12</v>
      </c>
    </row>
    <row r="15" spans="1:15" s="19" customFormat="1" x14ac:dyDescent="0.15">
      <c r="A15" s="26" t="s">
        <v>2</v>
      </c>
      <c r="B15" s="18"/>
      <c r="C15" s="18">
        <f>C14/$B$14</f>
        <v>0.33333333333333331</v>
      </c>
      <c r="D15" s="18">
        <f t="shared" ref="D15:G15" si="6">D14/$B$14</f>
        <v>0.49382716049382713</v>
      </c>
      <c r="E15" s="18">
        <f t="shared" si="6"/>
        <v>6.1728395061728392E-2</v>
      </c>
      <c r="F15" s="18">
        <f t="shared" si="6"/>
        <v>4.9382716049382713E-2</v>
      </c>
      <c r="G15" s="22">
        <f t="shared" si="6"/>
        <v>6.1728395061728392E-2</v>
      </c>
      <c r="I15" s="17"/>
      <c r="J15" s="18">
        <f>J14/$I$14</f>
        <v>0.25</v>
      </c>
      <c r="K15" s="18">
        <f t="shared" ref="K15:O15" si="7">K14/$I$14</f>
        <v>0.10080645161290322</v>
      </c>
      <c r="L15" s="18">
        <f t="shared" si="7"/>
        <v>2.0161290322580645E-2</v>
      </c>
      <c r="M15" s="18">
        <f t="shared" si="7"/>
        <v>0.42338709677419356</v>
      </c>
      <c r="N15" s="18">
        <f t="shared" si="7"/>
        <v>0.15725806451612903</v>
      </c>
      <c r="O15" s="22">
        <f t="shared" si="7"/>
        <v>4.8387096774193547E-2</v>
      </c>
    </row>
    <row r="16" spans="1:15" x14ac:dyDescent="0.15">
      <c r="A16" s="15" t="s">
        <v>28</v>
      </c>
      <c r="B16" s="5">
        <f>'8'!Q16</f>
        <v>16</v>
      </c>
      <c r="C16" s="5">
        <v>13</v>
      </c>
      <c r="D16" s="36" t="s">
        <v>219</v>
      </c>
      <c r="E16" s="5">
        <v>1</v>
      </c>
      <c r="F16" s="5">
        <v>2</v>
      </c>
      <c r="G16" s="34" t="s">
        <v>219</v>
      </c>
      <c r="I16" s="4">
        <f>'8'!R16</f>
        <v>304</v>
      </c>
      <c r="J16" s="5">
        <v>75</v>
      </c>
      <c r="K16" s="5">
        <v>16</v>
      </c>
      <c r="L16" s="5">
        <v>79</v>
      </c>
      <c r="M16" s="5">
        <v>76</v>
      </c>
      <c r="N16" s="5">
        <v>41</v>
      </c>
      <c r="O16" s="3">
        <f>I16-J16-K16-L16-M16-N16</f>
        <v>17</v>
      </c>
    </row>
    <row r="17" spans="1:15" s="19" customFormat="1" x14ac:dyDescent="0.15">
      <c r="A17" s="27" t="s">
        <v>2</v>
      </c>
      <c r="B17" s="21"/>
      <c r="C17" s="21">
        <f>C16/$B$16</f>
        <v>0.8125</v>
      </c>
      <c r="D17" s="37" t="s">
        <v>219</v>
      </c>
      <c r="E17" s="21">
        <f t="shared" ref="E17:F17" si="8">E16/$B$16</f>
        <v>6.25E-2</v>
      </c>
      <c r="F17" s="21">
        <f t="shared" si="8"/>
        <v>0.125</v>
      </c>
      <c r="G17" s="35" t="s">
        <v>219</v>
      </c>
      <c r="I17" s="20"/>
      <c r="J17" s="21">
        <f>J16/$I$16</f>
        <v>0.24671052631578946</v>
      </c>
      <c r="K17" s="21">
        <f t="shared" ref="K17:O17" si="9">K16/$I$16</f>
        <v>5.2631578947368418E-2</v>
      </c>
      <c r="L17" s="21">
        <f t="shared" si="9"/>
        <v>0.25986842105263158</v>
      </c>
      <c r="M17" s="21">
        <f t="shared" si="9"/>
        <v>0.25</v>
      </c>
      <c r="N17" s="21">
        <f t="shared" si="9"/>
        <v>0.13486842105263158</v>
      </c>
      <c r="O17" s="23">
        <f t="shared" si="9"/>
        <v>5.5921052631578948E-2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'13'!Print_Area</vt:lpstr>
      <vt:lpstr>'17'!Print_Area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辻野 和香</dc:creator>
  <cp:lastModifiedBy>雪山 早紀</cp:lastModifiedBy>
  <cp:lastPrinted>2022-07-21T05:30:24Z</cp:lastPrinted>
  <dcterms:created xsi:type="dcterms:W3CDTF">2021-07-05T02:12:34Z</dcterms:created>
  <dcterms:modified xsi:type="dcterms:W3CDTF">2022-07-21T05:30:33Z</dcterms:modified>
</cp:coreProperties>
</file>